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8.png" ContentType="image/png"/>
  <Override PartName="/xl/media/image17.png" ContentType="image/png"/>
  <Override PartName="/xl/media/image16.png" ContentType="image/png"/>
  <Override PartName="/xl/media/image15.png" ContentType="image/png"/>
  <Override PartName="/xl/media/image14.png" ContentType="image/png"/>
  <Override PartName="/xl/media/image13.png" ContentType="image/png"/>
  <Override PartName="/xl/media/image12.png" ContentType="image/png"/>
  <Override PartName="/xl/media/image11.png" ContentType="image/png"/>
  <Override PartName="/xl/media/image10.png" ContentType="image/png"/>
  <Override PartName="/xl/drawings/_rels/drawing8.xml.rels" ContentType="application/vnd.openxmlformats-package.relationships+xml"/>
  <Override PartName="/xl/drawings/_rels/drawing7.xml.rels" ContentType="application/vnd.openxmlformats-package.relationships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_rels/drawing9.xml.rels" ContentType="application/vnd.openxmlformats-package.relationships+xml"/>
  <Override PartName="/xl/drawings/_rels/drawing1.xml.rels" ContentType="application/vnd.openxmlformats-package.relationships+xml"/>
  <Override PartName="/xl/drawings/drawing9.xml" ContentType="application/vnd.openxmlformats-officedocument.drawing+xml"/>
  <Override PartName="/xl/drawings/drawing8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9.xml.rels" ContentType="application/vnd.openxmlformats-package.relationships+xml"/>
  <Override PartName="/xl/worksheets/_rels/sheet1.xml.rels" ContentType="application/vnd.openxmlformats-package.relationship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3"/>
  </bookViews>
  <sheets>
    <sheet name="Rekapitulace stavby" sheetId="1" state="visible" r:id="rId2"/>
    <sheet name="VRN - Vedlejší a ostatní ..." sheetId="2" state="visible" r:id="rId3"/>
    <sheet name="05_01 - Architektonicko-s..." sheetId="3" state="visible" r:id="rId4"/>
    <sheet name="05A - Zařízení pro vytápě..." sheetId="4" state="visible" r:id="rId5"/>
    <sheet name="05B - Zařízení vzduchotec..." sheetId="5" state="visible" r:id="rId6"/>
    <sheet name="05C - Zařízení zdravotně ..." sheetId="6" state="visible" r:id="rId7"/>
    <sheet name="05D - Zařízení silnoproud..." sheetId="7" state="visible" r:id="rId8"/>
    <sheet name="05E - Měření a regulace" sheetId="8" state="visible" r:id="rId9"/>
    <sheet name="02_01 - Oprava střechy" sheetId="9" state="visible" r:id="rId10"/>
  </sheets>
  <definedNames>
    <definedName function="false" hidden="false" localSheetId="8" name="_xlnm.Print_Area" vbProcedure="false">'02_01 - Oprava střechy'!$C$4:$J$76;'02_01 - Oprava střechy'!$C$82:$J$102;'02_01 - Oprava střechy'!$C$108:$K$156</definedName>
    <definedName function="false" hidden="false" localSheetId="8" name="_xlnm.Print_Titles" vbProcedure="false">'02_01 - Oprava střechy'!$122:$122</definedName>
    <definedName function="false" hidden="true" localSheetId="8" name="_xlnm._FilterDatabase" vbProcedure="false">'02_01 - Oprava střechy'!$C$122:$K$156</definedName>
    <definedName function="false" hidden="false" localSheetId="3" name="_xlnm.Print_Area" vbProcedure="false">'05A - Zařízení pro vytápě...'!$C$4:$J$76;'05A - Zařízení pro vytápě...'!$C$82:$J$108;'05A - Zařízení pro vytápě...'!$C$114:$K$318</definedName>
    <definedName function="false" hidden="false" localSheetId="3" name="_xlnm.Print_Titles" vbProcedure="false">'05A - Zařízení pro vytápě...'!$128:$128</definedName>
    <definedName function="false" hidden="true" localSheetId="3" name="_xlnm._FilterDatabase" vbProcedure="false">'05A - Zařízení pro vytápě...'!$C$128:$K$318</definedName>
    <definedName function="false" hidden="false" localSheetId="4" name="_xlnm.Print_Area" vbProcedure="false">'05B - Zařízení vzduchotec...'!$C$4:$J$76;'05B - Zařízení vzduchotec...'!$C$82:$J$102;'05B - Zařízení vzduchotec...'!$C$108:$K$175</definedName>
    <definedName function="false" hidden="false" localSheetId="4" name="_xlnm.Print_Titles" vbProcedure="false">'05B - Zařízení vzduchotec...'!$122:$122</definedName>
    <definedName function="false" hidden="true" localSheetId="4" name="_xlnm._FilterDatabase" vbProcedure="false">'05B - Zařízení vzduchotec...'!$C$122:$K$175</definedName>
    <definedName function="false" hidden="false" localSheetId="5" name="_xlnm.Print_Area" vbProcedure="false">'05C - Zařízení zdravotně ...'!$C$4:$J$76;'05C - Zařízení zdravotně ...'!$C$82:$J$107;'05C - Zařízení zdravotně ...'!$C$113:$K$359</definedName>
    <definedName function="false" hidden="false" localSheetId="5" name="_xlnm.Print_Titles" vbProcedure="false">'05C - Zařízení zdravotně ...'!$127:$127</definedName>
    <definedName function="false" hidden="true" localSheetId="5" name="_xlnm._FilterDatabase" vbProcedure="false">'05C - Zařízení zdravotně ...'!$C$127:$K$359</definedName>
    <definedName function="false" hidden="false" localSheetId="6" name="_xlnm.Print_Area" vbProcedure="false">'05D - Zařízení silnoproud...'!$C$4:$J$76;'05D - Zařízení silnoproud...'!$C$82:$J$101;'05D - Zařízení silnoproud...'!$C$107:$K$126</definedName>
    <definedName function="false" hidden="false" localSheetId="6" name="_xlnm.Print_Titles" vbProcedure="false">'05D - Zařízení silnoproud...'!$121:$121</definedName>
    <definedName function="false" hidden="true" localSheetId="6" name="_xlnm._FilterDatabase" vbProcedure="false">'05D - Zařízení silnoproud...'!$C$121:$K$126</definedName>
    <definedName function="false" hidden="false" localSheetId="7" name="_xlnm.Print_Area" vbProcedure="false">'05E - Měření a regulace'!$C$4:$J$76;'05E - Měření a regulace'!$C$82:$J$101;'05E - Měření a regulace'!$C$107:$K$126</definedName>
    <definedName function="false" hidden="false" localSheetId="7" name="_xlnm.Print_Titles" vbProcedure="false">'05E - Měření a regulace'!$121:$121</definedName>
    <definedName function="false" hidden="true" localSheetId="7" name="_xlnm._FilterDatabase" vbProcedure="false">'05E - Měření a regulace'!$C$121:$K$126</definedName>
    <definedName function="false" hidden="false" localSheetId="2" name="_xlnm.Print_Area" vbProcedure="false">'05_01 - Architektonicko-s...'!$C$4:$J$76;'05_01 - Architektonicko-s...'!$C$82:$J$119;'05_01 - Architektonicko-s...'!$C$125:$K$496</definedName>
    <definedName function="false" hidden="false" localSheetId="2" name="_xlnm.Print_Titles" vbProcedure="false">'05_01 - Architektonicko-s...'!$139:$139</definedName>
    <definedName function="false" hidden="true" localSheetId="2" name="_xlnm._FilterDatabase" vbProcedure="false">'05_01 - Architektonicko-s...'!$C$139:$K$496</definedName>
    <definedName function="false" hidden="false" localSheetId="0" name="_xlnm.Print_Area" vbProcedure="false">'Rekapitulace stavby'!$D$4:$AO$76;'Rekapitulace stavby'!$C$82:$AQ$106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'VRN - Vedlejší a ostatní ...'!$C$4:$J$76;'VRN - Vedlejší a ostatní ...'!$C$82:$J$101;'VRN - Vedlejší a ostatní ...'!$C$107:$K$153</definedName>
    <definedName function="false" hidden="false" localSheetId="1" name="_xlnm.Print_Titles" vbProcedure="false">'VRN - Vedlejší a ostatní ...'!$121:$121</definedName>
    <definedName function="false" hidden="true" localSheetId="1" name="_xlnm._FilterDatabase" vbProcedure="false">'VRN - Vedlejší a ostatní ...'!$C$121:$K$153</definedName>
    <definedName function="false" hidden="false" localSheetId="0" name="_xlnm.Print_Area" vbProcedure="false">'Rekapitulace stavby'!$D$4:$AO$76,'Rekapitulace stavby'!$C$82:$AQ$106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'VRN - Vedlejší a ostatní ...'!$C$4:$J$76,'VRN - Vedlejší a ostatní ...'!$C$82:$J$101,'VRN - Vedlejší a ostatní ...'!$C$107:$K$153</definedName>
    <definedName function="false" hidden="false" localSheetId="1" name="_xlnm.Print_Titles" vbProcedure="false">'VRN - Vedlejší a ostatní ...'!$121:$121</definedName>
    <definedName function="false" hidden="false" localSheetId="1" name="_xlnm._FilterDatabase" vbProcedure="false">'VRN - Vedlejší a ostatní ...'!$C$121:$K$153</definedName>
    <definedName function="false" hidden="false" localSheetId="2" name="_xlnm.Print_Area" vbProcedure="false">'05_01 - Architektonicko-s...'!$C$4:$J$76,'05_01 - Architektonicko-s...'!$C$82:$J$119,'05_01 - Architektonicko-s...'!$C$125:$K$496</definedName>
    <definedName function="false" hidden="false" localSheetId="2" name="_xlnm.Print_Titles" vbProcedure="false">'05_01 - Architektonicko-s...'!$139:$139</definedName>
    <definedName function="false" hidden="false" localSheetId="2" name="_xlnm._FilterDatabase" vbProcedure="false">'05_01 - Architektonicko-s...'!$C$139:$K$496</definedName>
    <definedName function="false" hidden="false" localSheetId="3" name="_xlnm.Print_Area" vbProcedure="false">'05A - Zařízení pro vytápě...'!$C$4:$J$76,'05A - Zařízení pro vytápě...'!$C$82:$J$108,'05A - Zařízení pro vytápě...'!$C$114:$K$318</definedName>
    <definedName function="false" hidden="false" localSheetId="3" name="_xlnm.Print_Titles" vbProcedure="false">'05A - Zařízení pro vytápě...'!$128:$128</definedName>
    <definedName function="false" hidden="false" localSheetId="3" name="_xlnm._FilterDatabase" vbProcedure="false">'05A - Zařízení pro vytápě...'!$C$128:$K$318</definedName>
    <definedName function="false" hidden="false" localSheetId="4" name="_xlnm.Print_Area" vbProcedure="false">'05B - Zařízení vzduchotec...'!$C$4:$J$76,'05B - Zařízení vzduchotec...'!$C$82:$J$102,'05B - Zařízení vzduchotec...'!$C$108:$K$175</definedName>
    <definedName function="false" hidden="false" localSheetId="4" name="_xlnm.Print_Titles" vbProcedure="false">'05B - Zařízení vzduchotec...'!$122:$122</definedName>
    <definedName function="false" hidden="false" localSheetId="4" name="_xlnm._FilterDatabase" vbProcedure="false">'05B - Zařízení vzduchotec...'!$C$122:$K$175</definedName>
    <definedName function="false" hidden="false" localSheetId="5" name="_xlnm.Print_Area" vbProcedure="false">'05C - Zařízení zdravotně ...'!$C$4:$J$76,'05C - Zařízení zdravotně ...'!$C$82:$J$107,'05C - Zařízení zdravotně ...'!$C$113:$K$359</definedName>
    <definedName function="false" hidden="false" localSheetId="5" name="_xlnm.Print_Titles" vbProcedure="false">'05C - Zařízení zdravotně ...'!$127:$127</definedName>
    <definedName function="false" hidden="false" localSheetId="5" name="_xlnm._FilterDatabase" vbProcedure="false">'05C - Zařízení zdravotně ...'!$C$127:$K$359</definedName>
    <definedName function="false" hidden="false" localSheetId="6" name="_xlnm.Print_Area" vbProcedure="false">'05D - Zařízení silnoproud...'!$C$4:$J$76,'05D - Zařízení silnoproud...'!$C$82:$J$101,'05D - Zařízení silnoproud...'!$C$107:$K$126</definedName>
    <definedName function="false" hidden="false" localSheetId="6" name="_xlnm.Print_Titles" vbProcedure="false">'05D - Zařízení silnoproud...'!$121:$121</definedName>
    <definedName function="false" hidden="false" localSheetId="6" name="_xlnm._FilterDatabase" vbProcedure="false">'05D - Zařízení silnoproud...'!$C$121:$K$126</definedName>
    <definedName function="false" hidden="false" localSheetId="7" name="_xlnm.Print_Area" vbProcedure="false">'05E - Měření a regulace'!$C$4:$J$76,'05E - Měření a regulace'!$C$82:$J$101,'05E - Měření a regulace'!$C$107:$K$126</definedName>
    <definedName function="false" hidden="false" localSheetId="7" name="_xlnm.Print_Titles" vbProcedure="false">'05E - Měření a regulace'!$121:$121</definedName>
    <definedName function="false" hidden="false" localSheetId="7" name="_xlnm._FilterDatabase" vbProcedure="false">'05E - Měření a regulace'!$C$121:$K$126</definedName>
    <definedName function="false" hidden="false" localSheetId="8" name="_xlnm.Print_Area" vbProcedure="false">'02_01 - Oprava střechy'!$C$4:$J$76,'02_01 - Oprava střechy'!$C$82:$J$102,'02_01 - Oprava střechy'!$C$108:$K$156</definedName>
    <definedName function="false" hidden="false" localSheetId="8" name="_xlnm.Print_Titles" vbProcedure="false">'02_01 - Oprava střechy'!$122:$122</definedName>
    <definedName function="false" hidden="false" localSheetId="8" name="_xlnm._FilterDatabase" vbProcedure="false">'02_01 - Oprava střechy'!$C$122:$K$156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<sst xmlns="http://schemas.openxmlformats.org/spreadsheetml/2006/main" count="8866" uniqueCount="1673">
  <si>
    <t>Export Komplet</t>
  </si>
  <si>
    <t>2.0</t>
  </si>
  <si>
    <t>False</t>
  </si>
  <si>
    <t>{d9ecf08b-bf7f-4e83-bb7e-62da8b07c04f}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</si>
  <si>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</si>
  <si>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</si>
  <si>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</si>
  <si>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</si>
  <si>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</si>
  <si>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</si>
  <si>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</si>
  <si>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</si>
  <si>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</si>
  <si>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</si>
  <si>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</si>
  <si>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</si>
  <si>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SOŠ a SOU Třešť, K Valše 1251/38 SOŠ a SOU Třešť – rekonstrukce vytápění, VZT, ZTI a elektroinstalace</t>
  </si>
  <si>
    <t>KSO:</t>
  </si>
  <si>
    <t>CC-CZ:</t>
  </si>
  <si>
    <t>Místo:</t>
  </si>
  <si>
    <t>Třešť, areál SOŠ a SOU Třešť</t>
  </si>
  <si>
    <t>Datum:</t>
  </si>
  <si>
    <t>24. 6. 2020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</si>
  <si>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</si>
  <si>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</si>
  <si>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</si>
  <si>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</si>
  <si>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</si>
  <si>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</si>
  <si>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</si>
  <si>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</si>
  <si>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</si>
  <si>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06409822</t>
  </si>
  <si>
    <t>Ing. Jakub Rybář</t>
  </si>
  <si>
    <t>True</t>
  </si>
  <si>
    <t>Zpracovatel:</t>
  </si>
  <si>
    <t> 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</si>
  <si>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</si>
  <si>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trhu._x000d_
- Stavba doloží množství odpadu uloženého na skládce platným vážnými lístky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</si>
  <si>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</si>
  <si>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</si>
  <si>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</si>
  <si>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</si>
  <si>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</si>
  <si>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</si>
  <si>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</si>
  <si>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</si>
  <si>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</si>
  <si>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</si>
  <si>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</si>
  <si>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</si>
  <si>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</si>
  <si>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</si>
  <si>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</si>
  <si>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</si>
  <si>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</si>
  <si>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</si>
  <si>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</si>
  <si>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</si>
  <si>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</si>
  <si>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</si>
  <si>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</si>
  <si>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</si>
  <si>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</si>
  <si>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</si>
  <si>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</si>
  <si>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</si>
  <si>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</si>
  <si>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</si>
  <si>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</si>
  <si>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</si>
  <si>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</si>
  <si>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</si>
  <si>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</si>
  <si>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</si>
  <si>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</si>
  <si>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</si>
  <si>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</si>
  <si>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</si>
  <si>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</si>
  <si>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</si>
  <si>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</si>
  <si>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</si>
  <si>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</si>
  <si>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</si>
  <si>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</si>
  <si>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</si>
  <si>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{c2520770-ba0a-4431-b7f0-997c9d5d7130}</t>
  </si>
  <si>
    <t>2</t>
  </si>
  <si>
    <t>/</t>
  </si>
  <si>
    <t>Soupis</t>
  </si>
  <si>
    <t>{3964f414-0755-414d-bd28-48085d1158fb}</t>
  </si>
  <si>
    <t>SO-05</t>
  </si>
  <si>
    <t>Kotelna</t>
  </si>
  <si>
    <t>STA</t>
  </si>
  <si>
    <t>{481e9f4c-eb32-450a-8991-a24e58916585}</t>
  </si>
  <si>
    <t>05_01</t>
  </si>
  <si>
    <t>Architektonicko-stavební řešení</t>
  </si>
  <si>
    <t>{421acd1c-df6d-4cf2-a00c-c9ed2707f8a8}</t>
  </si>
  <si>
    <t>8122119</t>
  </si>
  <si>
    <t>05A</t>
  </si>
  <si>
    <t>Zařízení pro vytápění staveb</t>
  </si>
  <si>
    <t>{f6efbf30-0b4a-461d-802e-cbda3077bd8f}</t>
  </si>
  <si>
    <t>05B</t>
  </si>
  <si>
    <t>Zařízení vzduchotechniky</t>
  </si>
  <si>
    <t>{c18f3cca-e67f-4941-9ae7-be2809627457}</t>
  </si>
  <si>
    <t>05C</t>
  </si>
  <si>
    <t>Zařízení zdravotně technických instalací</t>
  </si>
  <si>
    <t>{43daa916-6e5f-4bcf-b0bc-5a1dd2fe9600}</t>
  </si>
  <si>
    <t>05D</t>
  </si>
  <si>
    <t>Zařízení silnoproudé elektrotechniky</t>
  </si>
  <si>
    <t>{678d6951-9d67-4e4a-a0c2-ec026826da19}</t>
  </si>
  <si>
    <t>05E</t>
  </si>
  <si>
    <t>Měření a regulace</t>
  </si>
  <si>
    <t>{2adf709e-2c42-4f30-9e57-e0dd982691b9}</t>
  </si>
  <si>
    <t>812 21 19</t>
  </si>
  <si>
    <t>SO-02</t>
  </si>
  <si>
    <t>Trafostanice</t>
  </si>
  <si>
    <t>{f98f8392-d661-4494-b5e1-7428d0ed9071}</t>
  </si>
  <si>
    <t>02_01</t>
  </si>
  <si>
    <t>Oprava střechy</t>
  </si>
  <si>
    <t>{32c61a6b-6c1a-4eb7-ad55-4d4f9e8343fa}</t>
  </si>
  <si>
    <t>812 24 19</t>
  </si>
  <si>
    <t>KRYCÍ LIST SOUPISU PRACÍ</t>
  </si>
  <si>
    <t>Objekt:</t>
  </si>
  <si>
    <t>VRN - Vedlejší a ostatní rozpočtové náklady</t>
  </si>
  <si>
    <t>Soupis:</t>
  </si>
  <si>
    <t>- U veškerých dodávek a výrobků bude do ceny zahrnuta jejich montáž vč. dodávky potřebného kotvení, doplňkového materiálu, staveništní a mimo staveništní dopravy v případě že tyto činnosti nejsou oceněny v samostatných položkách jednotlivých částí soupisu prací. U vybraných výrobků je nutné do ceny díla zahrnout zpracování dodavatelské případně výrobní dokumentace, dále výrobu prototypů, provádění barevného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soupisu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stavební, provozní a inženýrské objekty v zakázce, rovněž i pro všechny etapy výstavby.  - Vzhledem k výše uvedenému nelze stanovit jednotné JKSO pro tento objekt, zakázka obsahuje tyto objekty dle JKSO : 812 2119, 8122419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</si>
  <si>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</si>
  <si>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</si>
  <si>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</si>
  <si>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</si>
  <si>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</si>
  <si>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</si>
  <si>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</si>
  <si>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</si>
  <si>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</si>
  <si>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</si>
  <si>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</si>
  <si>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</si>
  <si>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</si>
  <si>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</si>
  <si>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</si>
  <si>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</si>
  <si>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</si>
  <si>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</si>
  <si>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</si>
  <si>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</si>
  <si>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</si>
  <si>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</si>
  <si>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</si>
  <si>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</si>
  <si>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</si>
  <si>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Vedlejší a ostatní náklady</t>
  </si>
  <si>
    <t>K</t>
  </si>
  <si>
    <t>0100</t>
  </si>
  <si>
    <t>Zařízení staveniště</t>
  </si>
  <si>
    <t>kpl</t>
  </si>
  <si>
    <t>1240126341</t>
  </si>
  <si>
    <t>PP</t>
  </si>
  <si>
    <t>Veškeré náklady a činnosti související s vybudováním, provozem a likvidací staveniště v rozsahu vyžadujícím řádné provedení  díla.
Stavební zařízení pro sklad, hygienické zázemí a administrativní činnost stavby (stavební buňky dle potřeby stavby).
Zajištění připojení staveniště na elektrickou energii, vodu, odpad a odvodnění staveniště. 
Provádění každodenního hrubého úklidu staveniště a průběžné likvidace vznikajících odpadů oprávněnou osobou. 
Pravidelné čištění a úklid příjezdových a přístupových komunikací.
Oplocení staveniště (trvalé a dočasné). Ostraha staveniště. 
Uvedení ploch dotčených stavbou do původního stavu před realizací záměru. 
</t>
  </si>
  <si>
    <t>0101</t>
  </si>
  <si>
    <t>Bezpečnost a ochrana zdraví při práci (BOZP)</t>
  </si>
  <si>
    <t>1394522077</t>
  </si>
  <si>
    <t>Veškeré prvky zajišťující bezpečnost a ochranu zdraví při práci - dodávka, montáž, údržba, obnova a demontáž.
(trvalé oplocení, mobilní oplocení, výstražné značení, přechody výkopů, atd. ) 
Povinnosti vyplývající z plánu BOZP vč. připomínek příslušných úřadů.</t>
  </si>
  <si>
    <t>3</t>
  </si>
  <si>
    <t>0103</t>
  </si>
  <si>
    <t>Publicita akce a propagace zadavatele dle podmínek dotačního titulu</t>
  </si>
  <si>
    <t>-70146003</t>
  </si>
  <si>
    <t>Náklady na zhotovení a osazení informačního panelu s údaji :
1) Logo Kraje Vysočina
2) Prohlášení: „STAVÍME PRO VÁS“
3) Název akce
4) Investor: „Kraj Vysočina, Žižkova 57/1882, 587 33 Jihlava“
5) Generální dodavatel
6) Projektant
7) Stavbyvedoucí
8) Technický dozor
10) Koordinátor BOZP
11) Termín realizace stavby
o rozměrech 5,1 x 2,40 m včetně nákladů na jeho údržbu po dobu trvání stavby.
Informační panel (grafický potisk na plachtu s oky) bude osazen na dočasnou ocelovou kci, kotvenou do země sloupky.</t>
  </si>
  <si>
    <t>0104</t>
  </si>
  <si>
    <t>Poskytnutí zařízení staveniště (jeho části) pro umožnění činnosti TDS, AD, SÚ, atd. po dobu výstavby.</t>
  </si>
  <si>
    <t>1596164259</t>
  </si>
  <si>
    <t>Poskytnutí krytého, čistého prostoru včetně vybavení pracovním stolem a 6 židlemi s volným připojením na EI a internet (např. stavební buňka - kancelář stavby, místnost v objektu, ...)</t>
  </si>
  <si>
    <t>5</t>
  </si>
  <si>
    <t>0401</t>
  </si>
  <si>
    <t>Projektová dokumentace skutečného provedení.</t>
  </si>
  <si>
    <t>-1773495778</t>
  </si>
  <si>
    <t>Projektová dokumentace skutečného provedení 3x tištěně a 1x elektronicky na CD</t>
  </si>
  <si>
    <t>6</t>
  </si>
  <si>
    <t>0502</t>
  </si>
  <si>
    <t>Měření intenzity umělého osvětlení </t>
  </si>
  <si>
    <t>1536122979</t>
  </si>
  <si>
    <t>Náklady spojené s ověřením navržených parametrů intenzity umělého osvětlení po dokončení stavby.
</t>
  </si>
  <si>
    <t>7</t>
  </si>
  <si>
    <t>0502a</t>
  </si>
  <si>
    <t>Zaregulování systému UT</t>
  </si>
  <si>
    <t>1344552866</t>
  </si>
  <si>
    <t>Náklady spojené se zaregulováním systému UT po dokončení výstavby.</t>
  </si>
  <si>
    <t>8</t>
  </si>
  <si>
    <t>0502b</t>
  </si>
  <si>
    <t>Zaregulování systému VZT</t>
  </si>
  <si>
    <t>-1931039249</t>
  </si>
  <si>
    <t>Náklady spojené se zaregulováním systému VZT po dokončení výstavby.</t>
  </si>
  <si>
    <t>9</t>
  </si>
  <si>
    <t>0505</t>
  </si>
  <si>
    <t>Kompletace dokladové části stavby k předání a převzetí díla</t>
  </si>
  <si>
    <t>1047780156</t>
  </si>
  <si>
    <t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</si>
  <si>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10</t>
  </si>
  <si>
    <t>0601</t>
  </si>
  <si>
    <t>Zpracování a předložení harmonogramů před podpisem smlouvy.</t>
  </si>
  <si>
    <t>1477048399</t>
  </si>
  <si>
    <t>Náklady na vyhotovení a předložení finančního a časového harmonogramu prací a plnění před podpisem smlouvy vč. průběžné aktualizace harmonogramu během výstavby. </t>
  </si>
  <si>
    <t>11</t>
  </si>
  <si>
    <t>0602</t>
  </si>
  <si>
    <t>Náklady spojené prováděním stavby v blízkosti stávajících objektů, technologie, zeleně a provozu školy</t>
  </si>
  <si>
    <t>-426533918</t>
  </si>
  <si>
    <t>Náklady spojené s prováděním stavby v blízkosti stávajících objektů (provozů), technologií, zeleně a provozu areálu školy. Omezení vlivu stavby na sousední objekty a stávající technologie - zakrytí konstrukcí a technologií (prach, hluk), zajištění přístupu do sousedních objektů, zajištění konstrukcí a technologií proti poškození. Ochrana stávající vzrostlé zeleně po dobu výstavby. Koordinace pracovních postupů s provozem areálu školy.                                                                                                                                                                 </t>
  </si>
  <si>
    <t>12</t>
  </si>
  <si>
    <t>0603</t>
  </si>
  <si>
    <t>Náklady spojené prováděním stavby uvnitř stávajícího objektu za provozu</t>
  </si>
  <si>
    <t>54976830</t>
  </si>
  <si>
    <t>Náklady spojené s prováděním stavby uvnitř stávajícího objektu za stávajícícho provozu objektu vč. technologií. Omezení vlivu stavby - zakrytí konstrukcí a technologií (prach, hluk, vibrace), zajištění konstrukcí a technologií proti poškození. Náklady na pravidelný úklid objektu, omezení manipulačních a stavebních ploch, další související omezující vlivy. Koordinace postupu výstavby s nepřetržitým provozem objektu.                                                                                                                                                            </t>
  </si>
  <si>
    <t>13</t>
  </si>
  <si>
    <t>0608</t>
  </si>
  <si>
    <t>Zkoušky toxicity jednotlivých druhů odpadů vzniklých na stavbě - výluhem</t>
  </si>
  <si>
    <t>soubor</t>
  </si>
  <si>
    <t>1564197909</t>
  </si>
  <si>
    <t>Zkoušky akutní toxicity s naředěním vodním výluhem odpadu dle přílohy č.10 vyhl. 294/2005 Sb. dle tabulky 10.1. a 10.2..</t>
  </si>
  <si>
    <t>14</t>
  </si>
  <si>
    <t>0611</t>
  </si>
  <si>
    <t>Úplný katalogový soupis provedených protipožárních konstrukcí, zařízení, ucpávek, atd. po dokončení stavby.</t>
  </si>
  <si>
    <t>-192706791</t>
  </si>
  <si>
    <t>666</t>
  </si>
  <si>
    <t>Zajištění provozu topného systému po dobu stavby</t>
  </si>
  <si>
    <t>1399421784</t>
  </si>
  <si>
    <t>Vzhledem k tomu, že realizace zakázky bude probíhat převážně v době topné sezóny, je nutné počítat s prováděním prací za plného provozu topného systému.
Při oceňování a následné realizaci zakázky je nutné počítat se zajištěním provizorního provozu vytápění v areálu školy pomocí stávajícího kotle, stávajících rozvodů v kotelně a stávajícího systému regulace.
Povolené odstávky topného systému budou pouze mimo pracovní dny, případně mimo provoz areálu školy.
V rámci provizorního provozu je dovoleno vytápění pomocí stávajícího zdroje (jeden stávající plynový kotel), nebo vytápění pomocí nového zdroje tepla s manuální možností spuštění. 
Ocenit veškeré náklady související se zajištěním výše uvedeného požadavku na provoz vytápění areálu po dobu výstavby.</t>
  </si>
  <si>
    <t>SO-05 - Kotelna</t>
  </si>
  <si>
    <t>05_01 - Architektonicko-stavební řešení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</si>
  <si>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1.1.1 Technická zpráva 1.1.2 Půdorys 1.NP – bourání 1.1.3 Půdorys 1.NP – návrh</t>
  </si>
  <si>
    <t>HSV - Práce a dodávky HSV</t>
  </si>
  <si>
    <t>    1 - Zemní práce</t>
  </si>
  <si>
    <t>    3 - Svislé a kompletní konstrukce</t>
  </si>
  <si>
    <t>    6 - Úpravy povrchů, podlahy a osazování výplní</t>
  </si>
  <si>
    <t>      61 - Úprava povrchů vnitřních</t>
  </si>
  <si>
    <t>      62 - Úprava povrchů vnějších</t>
  </si>
  <si>
    <t>      63 - Podlahy a podlahové konstrukce</t>
  </si>
  <si>
    <t>    9 - Ostatní konstrukce a práce, bourání</t>
  </si>
  <si>
    <t>      94 - Lešení a stavební výtahy</t>
  </si>
  <si>
    <t>      95 - Různé dokončovací konstrukce a práce pozemních staveb</t>
  </si>
  <si>
    <t>      96 - Bourání konstrukcí</t>
  </si>
  <si>
    <t>    997 - Přesun sutě</t>
  </si>
  <si>
    <t>    998 - Přesun hmot</t>
  </si>
  <si>
    <t>PSV - Práce a dodávky PSV</t>
  </si>
  <si>
    <t>    711 - Izolace proti vodě, vlhkosti a plynům</t>
  </si>
  <si>
    <t>    721 - Zdravotechnika - vnitřní kanalizace</t>
  </si>
  <si>
    <t>    751 - Vzduchotechnika</t>
  </si>
  <si>
    <t>    764 - Konstrukce klempířské</t>
  </si>
  <si>
    <t>    771 - Podlahy z dlaždic</t>
  </si>
  <si>
    <t>    784 - Dokončovací práce - malby a tapety</t>
  </si>
  <si>
    <t>HSV</t>
  </si>
  <si>
    <t>Práce a dodávky HSV</t>
  </si>
  <si>
    <t>Zemní práce</t>
  </si>
  <si>
    <t>139751101</t>
  </si>
  <si>
    <t>Vykopávky v uzavřených prostorech v hornině třídy těžitelnosti I, skupiny 1 až 3 ručně</t>
  </si>
  <si>
    <t>m3</t>
  </si>
  <si>
    <t>CS ÚRS 2020 01</t>
  </si>
  <si>
    <t>1464072915</t>
  </si>
  <si>
    <t>Vykopávka v uzavřených prostorech ručně v hornině třídy těžitelnosti I skupiny 1 až 3</t>
  </si>
  <si>
    <t>VV</t>
  </si>
  <si>
    <t>napojení nové vpusti</t>
  </si>
  <si>
    <t>0,8*0,8*0,8</t>
  </si>
  <si>
    <t>Součet</t>
  </si>
  <si>
    <t>175111101</t>
  </si>
  <si>
    <t>Obsypání potrubí ručně sypaninou bez prohození, uloženou do 3 m</t>
  </si>
  <si>
    <t>-963874984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</si>
  <si>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</si>
  <si>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Svislé a kompletní konstrukce</t>
  </si>
  <si>
    <t>310278842</t>
  </si>
  <si>
    <t>Zazdívka otvorů pl do 1 m2 ve zdivu nadzákladovém z nepálených tvárnic tl do 300 mm</t>
  </si>
  <si>
    <t>800282570</t>
  </si>
  <si>
    <t>Zazdívka otvorů ve zdivu nadzákladovém nepálenými tvárnicemi  plochy přes 0,25 m2 do 1 m2 , ve zdi tl. do 300 mm</t>
  </si>
  <si>
    <t>1*0,6*0,4*2</t>
  </si>
  <si>
    <t>0,4*0,8*0,4*3</t>
  </si>
  <si>
    <t>314291552</t>
  </si>
  <si>
    <t>Zdivo komínů průduch přes 150x150 na MC včetně spárování z cihel šamotových dl 250 mm</t>
  </si>
  <si>
    <t>-2107173277</t>
  </si>
  <si>
    <t>Zdivo komínových nebo ventilačních těles dosavadních objektů  volně stojících nad střešní rovinou na maltu cementovou včetně spárování, o průřezu průduchu přes 150x150 mm z cihel šamotových plných dl. 250 mm</t>
  </si>
  <si>
    <t>přízemí</t>
  </si>
  <si>
    <t>0,5*0,7*3,85*2</t>
  </si>
  <si>
    <t>nad střechou</t>
  </si>
  <si>
    <t>0,5*0,7*22,4*2</t>
  </si>
  <si>
    <t>317168053</t>
  </si>
  <si>
    <t>Překlad keramický vysoký v 238 mm dl 1500 mm</t>
  </si>
  <si>
    <t>kus</t>
  </si>
  <si>
    <t>1465354397</t>
  </si>
  <si>
    <t>Překlady keramické vysoké osazené do maltového lože, šířky překladu 70 mm výšky 238 mm, délky 1500 mm</t>
  </si>
  <si>
    <t>317234410</t>
  </si>
  <si>
    <t>Dozdívky z cihel pálených na MC</t>
  </si>
  <si>
    <t>650682098</t>
  </si>
  <si>
    <t>překlady</t>
  </si>
  <si>
    <t>1,5*0,4*0,1</t>
  </si>
  <si>
    <t>317998115</t>
  </si>
  <si>
    <t>Tepelná izolace mezi překlady v 24 cm z EPS tl 100 mm</t>
  </si>
  <si>
    <t>m</t>
  </si>
  <si>
    <t>545348879</t>
  </si>
  <si>
    <t>Izolace tepelná mezi překlady  z pěnového polystyrenu výšky 24 cm, tloušťky 100 mm</t>
  </si>
  <si>
    <t>340271041</t>
  </si>
  <si>
    <t>Zazdívka otvorů v příčkách nebo stěnách plochy do 1 m2 tvárnicemi pórobetonovými tl 150 mm</t>
  </si>
  <si>
    <t>m2</t>
  </si>
  <si>
    <t>1508916177</t>
  </si>
  <si>
    <t>Zazdívka otvorů v příčkách nebo stěnách pórobetonovými tvárnicemi plochy přes 0,025 m2 do 1 m2, objemová hmotnost 500 kg/m3, tloušťka příčky 150 mm</t>
  </si>
  <si>
    <t>prostup EI</t>
  </si>
  <si>
    <t>1*0,15</t>
  </si>
  <si>
    <t>Úpravy povrchů, podlahy a osazování výplní</t>
  </si>
  <si>
    <t>61</t>
  </si>
  <si>
    <t>Úprava povrchů vnitřních</t>
  </si>
  <si>
    <t>611321141</t>
  </si>
  <si>
    <t>Vápenocementová omítka štuková dvouvrstvá vnitřních stropů rovných tl.10mm  a tloušťky štuku do 3 mm štuková</t>
  </si>
  <si>
    <t>1844556234</t>
  </si>
  <si>
    <t>Omítka vápenocementová vnitřních ploch dvouvrstvá, tloušťky jádrové omítky do 10 mm a tloušťky štuku do 3 mm štuková vodorovných konstrukcí stropů rovných</t>
  </si>
  <si>
    <t>611321191</t>
  </si>
  <si>
    <t>Příplatek k vápenocementové omítce vnitřních stropů za každých dalších 5 mm </t>
  </si>
  <si>
    <t>1073355780</t>
  </si>
  <si>
    <t>Omítka vápenocementová vnitřních ploch Příplatek k cenám za každých dalších i započatých 5 mm tloušťky omítky přes 10 mm stropů</t>
  </si>
  <si>
    <t>198,7*2</t>
  </si>
  <si>
    <t>612321141</t>
  </si>
  <si>
    <t>Vápenocementová omítka štuková dvouvrstvá vnitřních stěn tl.10mm  a tloušťky štuku do 3 mm štuková</t>
  </si>
  <si>
    <t>1300966489</t>
  </si>
  <si>
    <t>Omítka vápenocementová vnitřních ploch dvouvrstvá, tloušťky jádrové omítky do 10 mm a tloušťky štuku do 3 mm štuková svislých konstrukcí stěn</t>
  </si>
  <si>
    <t>č101</t>
  </si>
  <si>
    <t>(14,3+12,5)*2*3,85</t>
  </si>
  <si>
    <t>(0,5+0,5)*3,85*2</t>
  </si>
  <si>
    <t>-2,4*2,4+(2,4+2,4*2)*0,4</t>
  </si>
  <si>
    <t>-3*1,8*4+(3+1,8*2)*0,25*4</t>
  </si>
  <si>
    <t>-1,45*2</t>
  </si>
  <si>
    <t>-1,1*2</t>
  </si>
  <si>
    <t>612321191</t>
  </si>
  <si>
    <t>Příplatek k vápenocementové omítce vnitřních stěn za každých dalších 5 mm tloušťky </t>
  </si>
  <si>
    <t>1629369021</t>
  </si>
  <si>
    <t>Omítka vápenocementová vnitřních ploch Příplatek k cenám za každých dalších i započatých 5 mm tloušťky omítky přes 10 mm stěn</t>
  </si>
  <si>
    <t>191,08*2</t>
  </si>
  <si>
    <t>612325223</t>
  </si>
  <si>
    <t>Vápenocementová štuková omítka malých ploch do 1,0 m2 na stěnách</t>
  </si>
  <si>
    <t>120207728</t>
  </si>
  <si>
    <t>Vápenocementová omítka jednotlivých malých ploch štuková na stěnách, plochy jednotlivě přes 0,25 do 1 m2</t>
  </si>
  <si>
    <t>zazdívky otvorů</t>
  </si>
  <si>
    <t>612325302</t>
  </si>
  <si>
    <t>Vápenocementová štuková omítka ostění nebo nadpraží</t>
  </si>
  <si>
    <t>1937659399</t>
  </si>
  <si>
    <t>Vápenocementová omítka ostění nebo nadpraží štuková</t>
  </si>
  <si>
    <t>nový prostup 1200x600</t>
  </si>
  <si>
    <t>1,5*(0,3+0,4+0,3)</t>
  </si>
  <si>
    <t>(0,1+0,4+0,1)*0,6*2</t>
  </si>
  <si>
    <t>613321121</t>
  </si>
  <si>
    <t>Vápenocementová omítka hladká jednovrstvá vnitřních pilířů nebo sloupů  a tloušťky štuku do 3 mm štuková</t>
  </si>
  <si>
    <t>2019634310</t>
  </si>
  <si>
    <t>Omítka vápenocementová vnitřních ploch jednovrstvá, tloušťky do 10 mm hladká svislých konstrukcí pilířů nebo sloupů</t>
  </si>
  <si>
    <t>(0,5+0,5)*2*3,85*2</t>
  </si>
  <si>
    <t>16</t>
  </si>
  <si>
    <t>613321191</t>
  </si>
  <si>
    <t>Příplatek k vápenocementové omítce vnitřních sloupů za každých dalších 5 mm tloušťky </t>
  </si>
  <si>
    <t>1453580019</t>
  </si>
  <si>
    <t>Omítka vápenocementová vnitřních ploch Příplatek k cenám za každých dalších i započatých 5 mm tloušťky omítky přes 10 mm pilířů nebo sloupů</t>
  </si>
  <si>
    <t>15,4*2</t>
  </si>
  <si>
    <t>17</t>
  </si>
  <si>
    <t>619996117</t>
  </si>
  <si>
    <t>Ochrana podlahy obedněním z OSB desek včetně pozdějšího odstranění</t>
  </si>
  <si>
    <t>-1391118541</t>
  </si>
  <si>
    <t>Ochrana stavebních konstrukcí a samostatných prvků včetně pozdějšího odstranění obedněním z OSB desek podlahy</t>
  </si>
  <si>
    <t>střecha</t>
  </si>
  <si>
    <t>5*3</t>
  </si>
  <si>
    <t>62</t>
  </si>
  <si>
    <t>Úprava povrchů vnějších</t>
  </si>
  <si>
    <t>18</t>
  </si>
  <si>
    <t>622142001</t>
  </si>
  <si>
    <t>Potažení vnějších stěn sklovláknitým pletivem vtlačeným do tenkovrstvé hmoty</t>
  </si>
  <si>
    <t>-16632269</t>
  </si>
  <si>
    <t>Potažení vnějších ploch pletivem  v ploše nebo pruzích, na plném podkladu sklovláknitým vtlačením do tmelu stěn</t>
  </si>
  <si>
    <t>původní prostupy</t>
  </si>
  <si>
    <t>1*0,6*2</t>
  </si>
  <si>
    <t>0,4*0,8*3</t>
  </si>
  <si>
    <t>nový prostup</t>
  </si>
  <si>
    <t>19</t>
  </si>
  <si>
    <t>622531011</t>
  </si>
  <si>
    <t>Tenkovrstvá silikonová zrnitá omítka tl. 1,5 mm včetně penetrace a probarvení vnějších stěn</t>
  </si>
  <si>
    <t>-664228375</t>
  </si>
  <si>
    <t>Omítka tenkovrstvá silikonová vnějších ploch  probarvená, včetně penetrace podkladu zrnitá, tloušťky 1,5 mm stěn</t>
  </si>
  <si>
    <t>20</t>
  </si>
  <si>
    <t>623631001</t>
  </si>
  <si>
    <t>Spárování spárovací maltou vnějších pohledových ploch komínů z cihel</t>
  </si>
  <si>
    <t>-1135671859</t>
  </si>
  <si>
    <t>Spárování vnějších ploch pohledového zdiva  z cihel, spárovací maltou komínů</t>
  </si>
  <si>
    <t>komín - nadstření část</t>
  </si>
  <si>
    <t>0,5*22,4*2</t>
  </si>
  <si>
    <t>63</t>
  </si>
  <si>
    <t>Podlahy a podlahové konstrukce</t>
  </si>
  <si>
    <t>631311131</t>
  </si>
  <si>
    <t>Doplnění dosavadních mazanin betonem prostým plochy do 1 m2 tloušťky přes 80 mm</t>
  </si>
  <si>
    <t>2031307385</t>
  </si>
  <si>
    <t>Doplnění dosavadních mazanin prostým betonem  s dodáním hmot, bez potěru, plochy jednotlivě do 1 m2 a tl. přes 80 mm</t>
  </si>
  <si>
    <t>vpusť</t>
  </si>
  <si>
    <t>1*1*0,1*2</t>
  </si>
  <si>
    <t>22</t>
  </si>
  <si>
    <t>631312131</t>
  </si>
  <si>
    <t>Doplnění dosavadních mazanin betonem prostým plochy do 4 m2 tloušťky přes 80 mm</t>
  </si>
  <si>
    <t>409512833</t>
  </si>
  <si>
    <t>Doplnění dosavadních mazanin prostým betonem  s dodáním hmot, bez potěru, plochy jednotlivě přes 1 m2 do 4 m2 a tl. přes 80 mm</t>
  </si>
  <si>
    <t>pod soklem</t>
  </si>
  <si>
    <t>1,9*1,75*0,1*3</t>
  </si>
  <si>
    <t>1,4*1,25*0,1</t>
  </si>
  <si>
    <t>1,2*0,8*0,1</t>
  </si>
  <si>
    <t>prohlubeň</t>
  </si>
  <si>
    <t>2,5*1,7*0,27</t>
  </si>
  <si>
    <t>23</t>
  </si>
  <si>
    <t>631362021</t>
  </si>
  <si>
    <t>Výztuž mazanin svařovanými sítěmi Kari</t>
  </si>
  <si>
    <t>t</t>
  </si>
  <si>
    <t>1674328147</t>
  </si>
  <si>
    <t>Výztuž mazanin  ze svařovaných sítí z drátů typu KARI</t>
  </si>
  <si>
    <t>1*1*0,00444*1,15</t>
  </si>
  <si>
    <t>24</t>
  </si>
  <si>
    <t>632450124</t>
  </si>
  <si>
    <t>Vyrovnávací cementový potěr tl do 50 mm ze suchých směsí provedený v pásu</t>
  </si>
  <si>
    <t>-1305864261</t>
  </si>
  <si>
    <t>Potěr cementový vyrovnávací ze suchých směsí  v pásu o průměrné (střední) tl. přes 40 do 50 mm</t>
  </si>
  <si>
    <t>0,4*0,15*2</t>
  </si>
  <si>
    <t>Ostatní konstrukce a práce, bourání</t>
  </si>
  <si>
    <t>94</t>
  </si>
  <si>
    <t>Lešení a stavební výtahy</t>
  </si>
  <si>
    <t>25</t>
  </si>
  <si>
    <t>941111132</t>
  </si>
  <si>
    <t>Montáž lešení řadového trubkového lehkého s podlahami zatížení do 200 kg/m2 š do 1,5 m v do 25 m</t>
  </si>
  <si>
    <t>2009810026</t>
  </si>
  <si>
    <t>Montáž lešení řadového trubkového lehkého pracovního s podlahami  s provozním zatížením tř. 3 do 200 kg/m2 šířky tř. W12 přes 1,2 do 1,5 m, výšky přes 10 do 25 m</t>
  </si>
  <si>
    <t>5*22,4</t>
  </si>
  <si>
    <t>26</t>
  </si>
  <si>
    <t>941111232</t>
  </si>
  <si>
    <t>Příplatek k lešení řadovému trubkovému lehkému s podlahami š 1,5 m v 25 m za první a ZKD den použití</t>
  </si>
  <si>
    <t>1593853764</t>
  </si>
  <si>
    <t>Montáž lešení řadového trubkového lehkého pracovního s podlahami  s provozním zatížením tř. 3 do 200 kg/m2 Příplatek za první a každý další den použití lešení k ceně -1132</t>
  </si>
  <si>
    <t>112*45</t>
  </si>
  <si>
    <t>27</t>
  </si>
  <si>
    <t>941111832</t>
  </si>
  <si>
    <t>Demontáž lešení řadového trubkového lehkého s podlahami zatížení do 200 kg/m2 š do 1,5 m v do 25 m</t>
  </si>
  <si>
    <t>534849496</t>
  </si>
  <si>
    <t>Demontáž lešení řadového trubkového lehkého pracovního s podlahami  s provozním zatížením tř. 3 do 200 kg/m2 šířky tř. W12 přes 1,2 do 1,5 m, výšky přes 10 do 25 m</t>
  </si>
  <si>
    <t>28</t>
  </si>
  <si>
    <t>949101112</t>
  </si>
  <si>
    <t>Lešení pomocné pro objekty pozemních staveb s lešeňovou podlahou v do 3,5 m zatížení do 150 kg/m2</t>
  </si>
  <si>
    <t>-1971509188</t>
  </si>
  <si>
    <t>Lešení pomocné pracovní pro objekty pozemních staveb  pro zatížení do 150 kg/m2, o výšce lešeňové podlahy přes 1,9 do 3,5 m</t>
  </si>
  <si>
    <t>178,7*2</t>
  </si>
  <si>
    <t>venkovní úpravy</t>
  </si>
  <si>
    <t>2*5</t>
  </si>
  <si>
    <t>95</t>
  </si>
  <si>
    <t>Různé dokončovací konstrukce a práce pozemních staveb</t>
  </si>
  <si>
    <t>29</t>
  </si>
  <si>
    <t>952901221</t>
  </si>
  <si>
    <t>Vyčištění budov průmyslových objektů a objektů výrobních při jakékoliv výšce podlaží</t>
  </si>
  <si>
    <t>-1590744567</t>
  </si>
  <si>
    <t>Vyčištění budov nebo objektů před předáním do užívání  průmyslových budov a objektů výrobních, skladovacích, garáží, dílen nebo hal apod. s nespalnou podlahou jakékoliv výšky podlaží</t>
  </si>
  <si>
    <t>13,2*15</t>
  </si>
  <si>
    <t>30</t>
  </si>
  <si>
    <t>953961113</t>
  </si>
  <si>
    <t>Kotvy chemickým tmelem M 12 hl 110 mm do betonu, ŽB nebo kamene s vyvrtáním otvoru</t>
  </si>
  <si>
    <t>154683953</t>
  </si>
  <si>
    <t>Kotvy chemické s vyvrtáním otvoru  do betonu, železobetonu nebo tvrdého kamene tmel, velikost M 12, hloubka 110 mm</t>
  </si>
  <si>
    <t>propojení spodní desky u vyměňované vpusti</t>
  </si>
  <si>
    <t>3*4</t>
  </si>
  <si>
    <t>31</t>
  </si>
  <si>
    <t>M</t>
  </si>
  <si>
    <t>13021013</t>
  </si>
  <si>
    <t>tyč ocelová žebírková jakost BSt 500S výztuž do betonu D 12mm</t>
  </si>
  <si>
    <t>-1804922230</t>
  </si>
  <si>
    <t>0,3*0,0009*12*1,1</t>
  </si>
  <si>
    <t>96</t>
  </si>
  <si>
    <t>Bourání konstrukcí</t>
  </si>
  <si>
    <t>32</t>
  </si>
  <si>
    <t>962032641</t>
  </si>
  <si>
    <t>Bourání zdiva komínového z cihel šamotových na MC</t>
  </si>
  <si>
    <t>1820875620</t>
  </si>
  <si>
    <t>Bourání zdiva nadzákladového z cihel nebo tvárnic  komínového z cihel pálených, šamotových nebo vápenopískových na maltu cementovou</t>
  </si>
  <si>
    <t>33</t>
  </si>
  <si>
    <t>965042121</t>
  </si>
  <si>
    <t>Bourání podkladů pod dlažby nebo mazanin betonových nebo z litého asfaltu tl do 100 mm pl do 1 m2</t>
  </si>
  <si>
    <t>-1564932541</t>
  </si>
  <si>
    <t>Bourání mazanin betonových nebo z litého asfaltu tl. do 100 mm, plochy do 1 m2</t>
  </si>
  <si>
    <t>34</t>
  </si>
  <si>
    <t>965042131</t>
  </si>
  <si>
    <t>Bourání podkladů pod dlažby nebo mazanin betonových nebo z litého asfaltu tl do 100 mm pl do 4 m2</t>
  </si>
  <si>
    <t>-245928404</t>
  </si>
  <si>
    <t>Bourání mazanin betonových nebo z litého asfaltu tl. do 100 mm, plochy do 4 m2</t>
  </si>
  <si>
    <t>35</t>
  </si>
  <si>
    <t>965042231</t>
  </si>
  <si>
    <t>Bourání podkladů pod dlažby nebo mazanin betonových nebo z litého asfaltu tl přes 100 mm pl do 4 m2</t>
  </si>
  <si>
    <t>274190893</t>
  </si>
  <si>
    <t>Bourání mazanin betonových nebo z litého asfaltu tl. přes 100 mm, plochy do 4 m2</t>
  </si>
  <si>
    <t>sokl</t>
  </si>
  <si>
    <t>1,9*1,75*0,15*3</t>
  </si>
  <si>
    <t>1,4*1,25*0,15</t>
  </si>
  <si>
    <t>1,2*0,8*0,15</t>
  </si>
  <si>
    <t>36</t>
  </si>
  <si>
    <t>965081333</t>
  </si>
  <si>
    <t>Bourání podlah z dlaždic betonových, teracových nebo čedičových tl do 30 mm plochy přes 1 m2</t>
  </si>
  <si>
    <t>-2116824837</t>
  </si>
  <si>
    <t>Bourání podlah z dlaždic bez podkladního lože nebo mazaniny, s jakoukoliv výplní spár betonových, teracových nebo čedičových tl. do 30 mm, plochy přes 1 m2</t>
  </si>
  <si>
    <t>20+24</t>
  </si>
  <si>
    <t>37</t>
  </si>
  <si>
    <t>965046111</t>
  </si>
  <si>
    <t>Broušení stávajících betonových podlah úběr do 3 mm</t>
  </si>
  <si>
    <t>CS ÚRS 2018 02</t>
  </si>
  <si>
    <t>-2093700778</t>
  </si>
  <si>
    <t>38</t>
  </si>
  <si>
    <t>965046119</t>
  </si>
  <si>
    <t>Příplatek k broušení stávajících betonových podlah za každý další 1 mm úběru</t>
  </si>
  <si>
    <t>2039646926</t>
  </si>
  <si>
    <t>Broušení stávajících betonových podlah Příplatek k ceně za každý další 1 mm úběru</t>
  </si>
  <si>
    <t>39</t>
  </si>
  <si>
    <t>967031132</t>
  </si>
  <si>
    <t>Přisekání rovných ostění v cihelném zdivu na MV nebo MVC</t>
  </si>
  <si>
    <t>-958079936</t>
  </si>
  <si>
    <t>Přisekání (špicování) plošné nebo rovných ostění zdiva z cihel pálených  rovných ostění, bez odstupu, po hrubém vybourání otvorů, na maltu vápennou nebo vápenocementovou</t>
  </si>
  <si>
    <t>nový otvor</t>
  </si>
  <si>
    <t>0,4*0,6*2</t>
  </si>
  <si>
    <t>40</t>
  </si>
  <si>
    <t>971033561</t>
  </si>
  <si>
    <t>Vybourání otvorů ve zdivu cihelném pl do 1 m2 na MVC nebo MV tl do 600 mm</t>
  </si>
  <si>
    <t>-1516973119</t>
  </si>
  <si>
    <t>Vybourání otvorů ve zdivu základovém nebo nadzákladovém z cihel, tvárnic, příčkovek  z cihel pálených na maltu vápennou nebo vápenocementovou plochy do 1 m2, tl. do 600 mm</t>
  </si>
  <si>
    <t>1,2*0,6*0,4</t>
  </si>
  <si>
    <t>41</t>
  </si>
  <si>
    <t>974031287</t>
  </si>
  <si>
    <t>Vysekání rýh ve zdivu cihelném u stropu hl do 300 mm š do 300 mm</t>
  </si>
  <si>
    <t>567281786</t>
  </si>
  <si>
    <t>Vysekání rýh ve zdivu cihelném na maltu vápennou nebo vápenocementovou  v prostoru přilehlém ke stropní konstrukci do hl. 300 mm a šířky do 300 mm</t>
  </si>
  <si>
    <t>překlad</t>
  </si>
  <si>
    <t>1,5</t>
  </si>
  <si>
    <t>42</t>
  </si>
  <si>
    <t>974031289</t>
  </si>
  <si>
    <t>Příplatek k vysekání rýh ve zdivu cihelném u stropu hl do 300 mm ZKD 100 mm š rýhy</t>
  </si>
  <si>
    <t>670715030</t>
  </si>
  <si>
    <t>Vysekání rýh ve zdivu cihelném na maltu vápennou nebo vápenocementovou  v prostoru přilehlém ke stropní konstrukci Příplatek k ceně -1287 za každých dalších 100 mm šířky rýhy hl. do 300 mm</t>
  </si>
  <si>
    <t>43</t>
  </si>
  <si>
    <t>975043121</t>
  </si>
  <si>
    <t>Jednořadové podchycení stropů pro osazení nosníků v do 3,5 m pro zatížení do 1000 kg/m</t>
  </si>
  <si>
    <t>-847501317</t>
  </si>
  <si>
    <t>Jednořadové podchycení stropů pro osazení nosníků dřevěnou výztuhou  v. podchycení do 3,5 m, a při zatížení hmotností přes 750 do 1000 kg/m</t>
  </si>
  <si>
    <t>nový překlad</t>
  </si>
  <si>
    <t>44</t>
  </si>
  <si>
    <t>975048121</t>
  </si>
  <si>
    <t>Příplatek k jednořadovém podchycení stropů pro zatížení do 1000 kg/m ZKD 1 m v podchycení</t>
  </si>
  <si>
    <t>69616490</t>
  </si>
  <si>
    <t>Jednořadové podchycení stropů pro osazení nosníků dřevěnou výztuhou  Příplatek k cenám za každý další 1 m výšky přes 3,50 m a při zatížení hmotností přes 750 do 1000 kg/m</t>
  </si>
  <si>
    <t>45</t>
  </si>
  <si>
    <t>977311112</t>
  </si>
  <si>
    <t>Řezání stávajících betonových mazanin nevyztužených hl do 100 mm</t>
  </si>
  <si>
    <t>474111125</t>
  </si>
  <si>
    <t>Řezání stávajících betonových mazanin bez vyztužení hloubky přes 50 do 100 mm</t>
  </si>
  <si>
    <t>teracová dlažba</t>
  </si>
  <si>
    <t>(8,5+3,6)*2</t>
  </si>
  <si>
    <t>(6,03+4,08+1,33)*2</t>
  </si>
  <si>
    <t>vybourání betonu pod soklem</t>
  </si>
  <si>
    <t>(1,9+1,75)*2*3</t>
  </si>
  <si>
    <t>(1,4+1,25)*2</t>
  </si>
  <si>
    <t>(1,2+0,8)*2</t>
  </si>
  <si>
    <t>oprava vpusti</t>
  </si>
  <si>
    <t>(1+1)*2*2</t>
  </si>
  <si>
    <t>46</t>
  </si>
  <si>
    <t>977341191</t>
  </si>
  <si>
    <t>Vybourání komínového průduchu z betonových nebo ze šamotových vložek DN 350</t>
  </si>
  <si>
    <t>855694402</t>
  </si>
  <si>
    <t>27,15*2</t>
  </si>
  <si>
    <t>47</t>
  </si>
  <si>
    <t>978011191</t>
  </si>
  <si>
    <t>Otlučení (osekání) vnitřní vápenné nebo vápenocementové omítky stropů v rozsahu do 100 %</t>
  </si>
  <si>
    <t>-292355441</t>
  </si>
  <si>
    <t>Otlučení vápenných nebo vápenocementových omítek vnitřních ploch stropů, v rozsahu přes 50 do 100 %</t>
  </si>
  <si>
    <t>178,7</t>
  </si>
  <si>
    <t>0,4*12,5*4</t>
  </si>
  <si>
    <t>48</t>
  </si>
  <si>
    <t>978013191</t>
  </si>
  <si>
    <t>Otlučení (osekání) vnitřní vápenné nebo vápenocementové omítky stěn v rozsahu do 100 %</t>
  </si>
  <si>
    <t>-251048763</t>
  </si>
  <si>
    <t>Otlučení vápenných nebo vápenocementových omítek vnitřních ploch stěn s vyškrabáním spar, s očištěním zdiva, v rozsahu přes 50 do 100 %</t>
  </si>
  <si>
    <t>997</t>
  </si>
  <si>
    <t>Přesun sutě</t>
  </si>
  <si>
    <t>49</t>
  </si>
  <si>
    <t>997013151</t>
  </si>
  <si>
    <t>Vnitrostaveništní doprava suti a vybouraných hmot pro budovy v do 6 m s omezením mechanizace</t>
  </si>
  <si>
    <t>1511599985</t>
  </si>
  <si>
    <t>Vnitrostaveništní doprava suti a vybouraných hmot  vodorovně do 50 m svisle s omezením mechanizace pro budovy a haly výšky do 6 m</t>
  </si>
  <si>
    <t>50</t>
  </si>
  <si>
    <t>997013313</t>
  </si>
  <si>
    <t>Montáž a demontáž shozu suti v do 30 m</t>
  </si>
  <si>
    <t>-1444116040</t>
  </si>
  <si>
    <t>Doprava suti shozem montáž a demontáž shozu výšky přes 20 do 30 m</t>
  </si>
  <si>
    <t>51</t>
  </si>
  <si>
    <t>997013323</t>
  </si>
  <si>
    <t>Příplatek k shozu suti v do 30 m za první a ZKD den použití</t>
  </si>
  <si>
    <t>-1402279102</t>
  </si>
  <si>
    <t>Doprava suti shozem montáž a demontáž shozu výšky Příplatek za první a každý další den použití shozu k ceně -3313</t>
  </si>
  <si>
    <t>27,15*10</t>
  </si>
  <si>
    <t>52</t>
  </si>
  <si>
    <t>997013501</t>
  </si>
  <si>
    <t>Odvoz suti a vybouraných hmot na skládku nebo meziskládku do 1 km se složením</t>
  </si>
  <si>
    <t>1347023126</t>
  </si>
  <si>
    <t>Odvoz suti a vybouraných hmot na skládku nebo meziskládku  se složením, na vzdálenost do 1 km</t>
  </si>
  <si>
    <t>53</t>
  </si>
  <si>
    <t>997013509</t>
  </si>
  <si>
    <t>Příplatek k odvozu suti a vybouraných hmot na skládku ZKD 1 km přes 1 km</t>
  </si>
  <si>
    <t>-1518185641</t>
  </si>
  <si>
    <t>Odvoz suti a vybouraných hmot na skládku nebo meziskládku  se složením, na vzdálenost Příplatek k ceně za každý další i započatý 1 km přes 1 km</t>
  </si>
  <si>
    <t>95,991*24</t>
  </si>
  <si>
    <t>54</t>
  </si>
  <si>
    <t>997013601</t>
  </si>
  <si>
    <t>Poplatek za uložení na skládce (skládkovné) stavebního odpadu </t>
  </si>
  <si>
    <t>935839184</t>
  </si>
  <si>
    <t>Poplatek za uložení stavebního odpadu na skládce (skládkovné) z prostého betonu zatříděného do Katalogu odpadů pod kódem 17 01 01</t>
  </si>
  <si>
    <t>95,991</t>
  </si>
  <si>
    <t>-1,920</t>
  </si>
  <si>
    <t>-0,055</t>
  </si>
  <si>
    <t>55</t>
  </si>
  <si>
    <t>997013631</t>
  </si>
  <si>
    <t>Poplatek za uložení na skládce (skládkovné) stavebního odpadu směsného </t>
  </si>
  <si>
    <t>-981478407</t>
  </si>
  <si>
    <t>Poplatek za uložení stavebního odpadu na skládce (skládkovné) směsného stavebního a demoličního</t>
  </si>
  <si>
    <t>2% z celku</t>
  </si>
  <si>
    <t>95,991*0,02</t>
  </si>
  <si>
    <t>56</t>
  </si>
  <si>
    <t>997013814</t>
  </si>
  <si>
    <t>Poplatek za uložení na skládce (skládkovné) stavebního odpadu izolací </t>
  </si>
  <si>
    <t>1239988471</t>
  </si>
  <si>
    <t>Poplatek za uložení stavebního odpadu na skládce (skládkovné) z izolačních materiálů </t>
  </si>
  <si>
    <t>od.711</t>
  </si>
  <si>
    <t>0,055</t>
  </si>
  <si>
    <t>998</t>
  </si>
  <si>
    <t>Přesun hmot</t>
  </si>
  <si>
    <t>57</t>
  </si>
  <si>
    <t>998018003A</t>
  </si>
  <si>
    <t>Přesun hmot ruční pro budovy v do 28 m</t>
  </si>
  <si>
    <t>-2074178030</t>
  </si>
  <si>
    <t>Přesun hmot pro budovy občanské výstavby, bydlení, výrobu a služby  ruční - bez užití mechanizace vodorovná dopravní vzdálenost do 100 m pro budovy s jakoukoliv nosnou konstrukcí výšky přes 12 do 28 m</t>
  </si>
  <si>
    <t>PSV</t>
  </si>
  <si>
    <t>Práce a dodávky PSV</t>
  </si>
  <si>
    <t>711</t>
  </si>
  <si>
    <t>Izolace proti vodě, vlhkosti a plynům</t>
  </si>
  <si>
    <t>58</t>
  </si>
  <si>
    <t>711131811</t>
  </si>
  <si>
    <t>Odstranění izolace proti zemní vlhkosti vodorovné</t>
  </si>
  <si>
    <t>-498215236</t>
  </si>
  <si>
    <t>Odstranění izolace proti zemní vlhkosti  na ploše vodorovné V</t>
  </si>
  <si>
    <t>1,9*1,75*3</t>
  </si>
  <si>
    <t>1,4*1,25</t>
  </si>
  <si>
    <t>1,2*0,8</t>
  </si>
  <si>
    <t>1*1</t>
  </si>
  <si>
    <t>59</t>
  </si>
  <si>
    <t>711111001</t>
  </si>
  <si>
    <t>Provedení izolace proti zemní vlhkosti vodorovné za studena nátěrem penetračním</t>
  </si>
  <si>
    <t>-1015099381</t>
  </si>
  <si>
    <t>Provedení izolace proti zemní vlhkosti natěradly a tmely za studena  na ploše vodorovné V nátěrem penetračním</t>
  </si>
  <si>
    <t>60</t>
  </si>
  <si>
    <t>11163150</t>
  </si>
  <si>
    <t>lak penetrační asfaltový</t>
  </si>
  <si>
    <t>-1452152637</t>
  </si>
  <si>
    <t>13,685*0,0003</t>
  </si>
  <si>
    <t>711141559</t>
  </si>
  <si>
    <t>Provedení izolace proti zemní vlhkosti pásy přitavením vodorovné NAIP</t>
  </si>
  <si>
    <t>318965550</t>
  </si>
  <si>
    <t>Provedení izolace proti zemní vlhkosti pásy přitavením  NAIP na ploše vodorovné V</t>
  </si>
  <si>
    <t>62853004</t>
  </si>
  <si>
    <t>pás asfaltový natavitelný modifikovaný SBS tl 4,0mm s vložkou ze skleněné tkaniny a spalitelnou PE fólií nebo jemnozrnný minerálním posypem na horním povrchu</t>
  </si>
  <si>
    <t>-316433507</t>
  </si>
  <si>
    <t>13,685*1,15</t>
  </si>
  <si>
    <t>711199095</t>
  </si>
  <si>
    <t>Příplatek k izolacím proti zemní vlhkosti za plochu do 10 m2 natěradly za studena nebo za horka</t>
  </si>
  <si>
    <t>-219819500</t>
  </si>
  <si>
    <t>Příplatek k cenám provedení izolace proti zemní vlhkosti za plochu do 10 m2  natěradly za studena nebo za horka</t>
  </si>
  <si>
    <t>64</t>
  </si>
  <si>
    <t>711199097</t>
  </si>
  <si>
    <t>Příplatek k izolacím proti zemní vlhkosti za plochu do 10 m2 pásy přitavením NAIP nebo termoplasty</t>
  </si>
  <si>
    <t>-730069368</t>
  </si>
  <si>
    <t>Příplatek k cenám provedení izolace proti zemní vlhkosti za plochu do 10 m2  pásy přitavením NAIP nebo termoplasty</t>
  </si>
  <si>
    <t>65</t>
  </si>
  <si>
    <t>998711103</t>
  </si>
  <si>
    <t>Přesun hmot tonážní pro izolace proti vodě, vlhkosti a plynům v objektech výšky do 60 m</t>
  </si>
  <si>
    <t>2065340544</t>
  </si>
  <si>
    <t>Přesun hmot pro izolace proti vodě, vlhkosti a plynům  stanovený z hmotnosti přesunovaného materiálu vodorovná dopravní vzdálenost do 50 m v objektech výšky přes 12 do 60 m</t>
  </si>
  <si>
    <t>721</t>
  </si>
  <si>
    <t>Zdravotechnika - vnitřní kanalizace</t>
  </si>
  <si>
    <t>66</t>
  </si>
  <si>
    <t>721173315</t>
  </si>
  <si>
    <t>Potrubí kanalizační z PVC SN 4 DN 110</t>
  </si>
  <si>
    <t>-567662657</t>
  </si>
  <si>
    <t>Potrubí z trub PVC SN4 DN 110</t>
  </si>
  <si>
    <t>67</t>
  </si>
  <si>
    <t>721210814</t>
  </si>
  <si>
    <t>Demontáž vpustí podlahových </t>
  </si>
  <si>
    <t>2105243244</t>
  </si>
  <si>
    <t>Demontáž kanalizačního příslušenství  vpustí podlahových </t>
  </si>
  <si>
    <t>68</t>
  </si>
  <si>
    <t>721211422</t>
  </si>
  <si>
    <t>Vpusť podlahová se svislým odtokem DN 50/75/110 mřížka nerez 138x138</t>
  </si>
  <si>
    <t>817102336</t>
  </si>
  <si>
    <t>Podlahové vpusti se svislým odtokem DN 50/75/110 mřížka nerez 138x138</t>
  </si>
  <si>
    <t>69</t>
  </si>
  <si>
    <t>998721104</t>
  </si>
  <si>
    <t>Přesun hmot tonážní pro vnitřní kanalizace v objektech v do 36 m</t>
  </si>
  <si>
    <t>-282571429</t>
  </si>
  <si>
    <t>Přesun hmot pro vnitřní kanalizace  stanovený z hmotnosti přesunovaného materiálu vodorovná dopravní vzdálenost do 50 m v objektech výšky přes 24 do 36 m</t>
  </si>
  <si>
    <t>751</t>
  </si>
  <si>
    <t>Vzduchotechnika</t>
  </si>
  <si>
    <t>70</t>
  </si>
  <si>
    <t>751398825</t>
  </si>
  <si>
    <t>Demontáž větrací mřížky stěnové přes průřez 0,200 m2</t>
  </si>
  <si>
    <t>-2089057254</t>
  </si>
  <si>
    <t>Demontáž ostatních zařízení větrací mřížky stěnové, průřezu přes 0,200 m2</t>
  </si>
  <si>
    <t>764</t>
  </si>
  <si>
    <t>Konstrukce klempířské</t>
  </si>
  <si>
    <t>71</t>
  </si>
  <si>
    <t>764111671A</t>
  </si>
  <si>
    <t>Krytina železobetonových desek z Pz plechu lakovaný</t>
  </si>
  <si>
    <t>-91748311</t>
  </si>
  <si>
    <t>4*2</t>
  </si>
  <si>
    <t>72</t>
  </si>
  <si>
    <t>764316625A</t>
  </si>
  <si>
    <t>Lemování ventilačních nástavců z Pz lakovaný D do 400 mm</t>
  </si>
  <si>
    <t>1853446123</t>
  </si>
  <si>
    <t>73</t>
  </si>
  <si>
    <t>998764104</t>
  </si>
  <si>
    <t>Přesun hmot tonážní pro konstrukce klempířské v objektech v do 36 m</t>
  </si>
  <si>
    <t>468190762</t>
  </si>
  <si>
    <t>Přesun hmot pro konstrukce klempířské stanovený z hmotnosti přesunovaného materiálu vodorovná dopravní vzdálenost do 50 m v objektech výšky přes 24 do 36 m</t>
  </si>
  <si>
    <t>771</t>
  </si>
  <si>
    <t>Podlahy z dlaždic</t>
  </si>
  <si>
    <t>74</t>
  </si>
  <si>
    <t>771121011</t>
  </si>
  <si>
    <t>Nátěr penetrační na podlahu</t>
  </si>
  <si>
    <t>-77041375</t>
  </si>
  <si>
    <t>Příprava podkladu před provedením dlažby nátěr penetrační na podlahu</t>
  </si>
  <si>
    <t>2,5*1,7</t>
  </si>
  <si>
    <t>75</t>
  </si>
  <si>
    <t>771151011</t>
  </si>
  <si>
    <t>Samonivelační stěrka podlah pevnosti 20 MPa tl 3 mm</t>
  </si>
  <si>
    <t>-483165538</t>
  </si>
  <si>
    <t>Příprava podkladu před provedením dlažby samonivelační stěrka min.pevnosti 20 MPa, tloušťky do 3 mm</t>
  </si>
  <si>
    <t>76</t>
  </si>
  <si>
    <t>771554113</t>
  </si>
  <si>
    <t>Montáž podlah z dlaždic teracových lepených flexibilním lepidlem do 12 ks/m2</t>
  </si>
  <si>
    <t>-1730410989</t>
  </si>
  <si>
    <t>Montáž podlah z dlaždic teracových lepených flexibilním lepidlem přes 9 do 12 ks/ m2</t>
  </si>
  <si>
    <t>77</t>
  </si>
  <si>
    <t>59247001</t>
  </si>
  <si>
    <t>dlaždice teracová 300x300x30mm</t>
  </si>
  <si>
    <t>1158123197</t>
  </si>
  <si>
    <t>48,25*1,1</t>
  </si>
  <si>
    <t>78</t>
  </si>
  <si>
    <t>998771104</t>
  </si>
  <si>
    <t>Přesun hmot tonážní pro podlahy z dlaždic v objektech v do 36 m</t>
  </si>
  <si>
    <t>1783732625</t>
  </si>
  <si>
    <t>Přesun hmot pro podlahy z dlaždic stanovený z hmotnosti přesunovaného materiálu vodorovná dopravní vzdálenost do 50 m v objektech výšky přes 24 do 36 m</t>
  </si>
  <si>
    <t>784</t>
  </si>
  <si>
    <t>Dokončovací práce - malby a tapety</t>
  </si>
  <si>
    <t>79</t>
  </si>
  <si>
    <t>784181103</t>
  </si>
  <si>
    <t>Základní akrylátová jednonásobná penetrace podkladu v místnostech výšky do 5,00m</t>
  </si>
  <si>
    <t>-1436145434</t>
  </si>
  <si>
    <t>Penetrace podkladu jednonásobná základní akrylátová v místnostech výšky přes 3,80 do 5,00 m</t>
  </si>
  <si>
    <t>198,7</t>
  </si>
  <si>
    <t>80</t>
  </si>
  <si>
    <t>784211123</t>
  </si>
  <si>
    <t>Dvojnásobné bílé malby ze směsí za mokra středně otěruvzdorných v místnostech výšky do 5,00 m</t>
  </si>
  <si>
    <t>407332437</t>
  </si>
  <si>
    <t>Malby z malířských směsí otěruvzdorných za mokra dvojnásobné, bílé za mokra otěruvzdorné středně v místnostech výšky přes 3,80 do 5,00 m</t>
  </si>
  <si>
    <t>05A - Zařízení pro vytápění staveb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</si>
  <si>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1.4.a.0 Technická zpráva – UT 1.4.a.1 Půdorys 1.NP – UT 1.4.a.2 Schéma zapojení - UT</t>
  </si>
  <si>
    <t>    713 - Izolace tepelné</t>
  </si>
  <si>
    <t>    731 - Ústřední vytápění - kotelny</t>
  </si>
  <si>
    <t>    732 - Ústřední vytápění - strojovny</t>
  </si>
  <si>
    <t>    733 - Ústřední vytápění - rozvodné potrubí</t>
  </si>
  <si>
    <t>    734 - Ústřední vytápění - armatury</t>
  </si>
  <si>
    <t>    735 - Ústřední vytápění - otopná tělesa</t>
  </si>
  <si>
    <t>    739 - Ostatní</t>
  </si>
  <si>
    <t>    783 - Dokončovací práce - nátěry</t>
  </si>
  <si>
    <t>713</t>
  </si>
  <si>
    <t>Izolace tepelné</t>
  </si>
  <si>
    <t>713411141</t>
  </si>
  <si>
    <t>Montáž izolace tepelné potrubí pásy nebo rohožemi s Al fólií staženými Al páskou 1x</t>
  </si>
  <si>
    <t>465385404</t>
  </si>
  <si>
    <t>Montáž izolace tepelné potrubí a ohybů pásy nebo rohožemi  s povrchovou úpravou hliníkovou fólií připevněnými samolepící hliníkovou páskou potrubí jednovrstvá</t>
  </si>
  <si>
    <t>63151672</t>
  </si>
  <si>
    <t>rohož izolační z minerální vlny lamelová s Al fólií 55kg/m3 tl 60mm</t>
  </si>
  <si>
    <t>-92218479</t>
  </si>
  <si>
    <t>(Pi*(0,21+2*0,06+2*0)*33)</t>
  </si>
  <si>
    <t>713463214</t>
  </si>
  <si>
    <t>Montáž izolace tepelné potrubí potrubními pouzdry s Al fólií staženými Al páskou 1x D přes 150 mm</t>
  </si>
  <si>
    <t>-173265911</t>
  </si>
  <si>
    <t>Montáž izolace tepelné potrubí a ohybů tvarovkami nebo deskami potrubními pouzdry s povrchovou úpravou hliníkovou fólií (izolační materiál ve specifikaci) přelepenými samolepící hliníkovou páskou potrubí jednovrstvá D přes 150 mm</t>
  </si>
  <si>
    <t>63154531</t>
  </si>
  <si>
    <t>pouzdro izolační potrubní z minerální vlny s Al fólií max. 250/100°C 28/30mm</t>
  </si>
  <si>
    <t>786626661</t>
  </si>
  <si>
    <t>63154533</t>
  </si>
  <si>
    <t>pouzdro izolační potrubní z minerální vlny s Al fólií max. 250/100°C 42/30mm</t>
  </si>
  <si>
    <t>-458233981</t>
  </si>
  <si>
    <t>998713102</t>
  </si>
  <si>
    <t>Přesun hmot tonážní pro izolace tepelné v objektech v do 12 m</t>
  </si>
  <si>
    <t>77243126</t>
  </si>
  <si>
    <t>Přesun hmot pro izolace tepelné stanovený z hmotnosti přesunovaného materiálu vodorovná dopravní vzdálenost do 50 m v objektech výšky přes 6 m do 12 m</t>
  </si>
  <si>
    <t>731</t>
  </si>
  <si>
    <t>Ústřední vytápění - kotelny</t>
  </si>
  <si>
    <t>731vp_kot_01</t>
  </si>
  <si>
    <t>Montáž stacionárního plynového kotle o výkonu do 1000kW</t>
  </si>
  <si>
    <t>430110208</t>
  </si>
  <si>
    <t>7012027</t>
  </si>
  <si>
    <t>Stacionární plynový kondenzační kotel (dvojkotel)</t>
  </si>
  <si>
    <t>1630316057</t>
  </si>
  <si>
    <t>Stacionární plynový kondenzační kotel (dvojkotel) 6 bar, vč. základní systémové regulace.
Základním požadavkem je osazení kotlů s velkým objemem vodní náplně, který zajistí dlouhý provoz hořáku což vede ke snížení počtu startů. 
Bez použití oběhových čerpadel na primárním okruhu.
VIZ. TECHNICKÝ LIST UT Č.01
JMENOVITÝ VÝKON (80/60°C): 199-1856 kW
JMENOVITÝ PŘÍKON: 205-1886 kW
ÚČINNOST KOTLE (80/60°C): 98,3 kW
ZEMNÍ PLYN: 17,4 - 40 mbar; 220 m3/h
EMISNÍ FAKTOR NOx: 38 mg/kWh
OBSAH CO2 VE SPALINÁCH: 9,0%
PŘÍPOJKY: VYTÁPĚNÍ DN150, PLYN 2", 
SPALINY 2x VNITŘNÍ DN400mm</t>
  </si>
  <si>
    <t>6038645CB</t>
  </si>
  <si>
    <t>Hydraulická propojovací sada pro dvojkotel</t>
  </si>
  <si>
    <t>787139251</t>
  </si>
  <si>
    <t>Hydraulické propojení výstupů a nízkoteplotních vstupů včetně uzavírajících klapek s
elektropohony 230V~ na výstupu z kotlů.
Sada obsahuje:
- 2x Mezipřírubová klapka D6125
- 2x Pohon GR230A pro mezipřírubové klapky
- 2x Propojení zpátečky pro UG(1700D-2300D)
</t>
  </si>
  <si>
    <t>2007998</t>
  </si>
  <si>
    <t>Plynový filtr Mod. 70631/6b R 2</t>
  </si>
  <si>
    <t>-1134613964</t>
  </si>
  <si>
    <t>B60096125</t>
  </si>
  <si>
    <t>Mezipřírubová klapka D6125</t>
  </si>
  <si>
    <t>1886580500</t>
  </si>
  <si>
    <t>6001917</t>
  </si>
  <si>
    <t>Neutralizační box pro kondenzační kotle</t>
  </si>
  <si>
    <t>-1426729170</t>
  </si>
  <si>
    <t>Neutralizační box pro kondenzační kotle
- umístění pod kotlem</t>
  </si>
  <si>
    <t>6049495</t>
  </si>
  <si>
    <t>LAN modul</t>
  </si>
  <si>
    <t>20306776</t>
  </si>
  <si>
    <t>LAN modul
2-TTE Gateway LAN commercial</t>
  </si>
  <si>
    <t>6034578</t>
  </si>
  <si>
    <t>Modul 0-10V</t>
  </si>
  <si>
    <t>1724606690</t>
  </si>
  <si>
    <t>Modul 0-10V
2-TTE sada GLT Modul 0-10V</t>
  </si>
  <si>
    <t>731vp_kom_001</t>
  </si>
  <si>
    <t>Montáž odkouření pro kondenzační kotel, průměru 400mm</t>
  </si>
  <si>
    <t>-1091083423</t>
  </si>
  <si>
    <t>přetlaková spalinová cesta těsná pro plyn i kondenzát
!!! Před vyvložkování stávajícího komínového průduchu je nutné vybourání stávajících keramických vložek, případně vyfrézování. Bourání průduchů z keramických vložek je samostatně naceněno ve stavební části !!!
stížená montáž- lešení po celé délce konového tělesa 25m - bourání, montáž
</t>
  </si>
  <si>
    <t>kom_001</t>
  </si>
  <si>
    <t>Nerezové systémové odkouření DN400 - přetlak</t>
  </si>
  <si>
    <t>-464500302</t>
  </si>
  <si>
    <t>Nerezové systémové odkouření DN400
- spalinová cesta těsná pro přetlak, plyn i kondenzát
- délka odkouření 2x30,5m
- odkouření bude obsahovat min.:
Koleno 87° s podpěrou DN400 z ušlechtilé oceli, Kryt hlavice s límcem, Vnitřní těsnění EPDM do 120°, Koleno 90° s čistícím otvorem včetně těsnění,  Koleno 45° s čistícím otvorem včetně těsnění, Měřící prvek 400 mm do 200°C, Ukončovací hlavice nad střechou DN400, Upevňovací spojka, distanční objímka - kotvící prvky odkouření, sání, kotvící prvky
přetlaková spalinová cesta těsná pro plyn i kondenzát
!!! Před vyvložkování stávajícího komínového průduchu je nutné vybourání stávajících keramických vložek, případně vyfrézování. Bourání průduchů z keramických vložek je samostatně naceněno ve stavební části !!!
dodávka obsahuje: 
Flexi nerez DN 400, plyn, tl. 2x 0,10mm - uvnitř hladká - 61m
Ak přechodka F/F DN 400 - 6ks
Ak přechodka P/F DN 400 - 6ks
AK Spona 400 - 8ks
87st Koleno SW DN 400 316l - 6ks
45st Koleno SW DN 400 316l - 4ks
atyp:Vystředovaci konzole DN 400 pro koleno - 2ks
Inspekční T-Kus SW DN 400 - 2ks
Nastavitelná trubka 350-530mm - 2ks
Měřící kus SW DN 400 316l - 2ks
Trubka 940mm 316L/304 DN - 10ks
Trubka 430mm SW DN 300 - 1ks
Trubka 425mm SW DN 400 - 4ks
87st Koleno SW DN 400 316L - 4ks
Objímka SW DN 400 - 24ks
Těsnění DN 400 - 24ks
- Každý kotel je odkouřen samostatně a proveden s děleným odkouřením a sáním
- Kouřovod je nerezový o průměru DN400 mm
</t>
  </si>
  <si>
    <t>731vp_pot_001</t>
  </si>
  <si>
    <t>Montáž potrubí pro sání spalovacího vzduchu</t>
  </si>
  <si>
    <t>-809226772</t>
  </si>
  <si>
    <t>pot_001</t>
  </si>
  <si>
    <t>Potrubí pro sání spalovacího vzduchu DN400</t>
  </si>
  <si>
    <t>2857576</t>
  </si>
  <si>
    <t>Potrubí pro sání spalovacího vzduchu DN400
- ocelové potrubí těsné pro sání spalovacího vzduchu DN400
- 2x přechodová tvarovka pro napojení kotlů
- 4x koleno
- délka potrubí 15m
- atyp distribuční box 1120x500x500
- protidešťová žaluzie 1120x500</t>
  </si>
  <si>
    <t>998731102</t>
  </si>
  <si>
    <t>Přesun hmot tonážní pro kotelny v objektech v do 12 m</t>
  </si>
  <si>
    <t>710974076</t>
  </si>
  <si>
    <t>Přesun hmot pro kotelny v objektech výšky přes 6 do 12 m</t>
  </si>
  <si>
    <t>732</t>
  </si>
  <si>
    <t>Ústřední vytápění - strojovny</t>
  </si>
  <si>
    <t>732111146v</t>
  </si>
  <si>
    <t>Tělesa rozdělovačů a sběračů DN 450 z trub ocelových bezešvých</t>
  </si>
  <si>
    <t>-368995254</t>
  </si>
  <si>
    <t>Rozdělovače a sběrače tělesa rozdělovačů a sběračů z ocelových trub bezešvých DN 400</t>
  </si>
  <si>
    <t>732vp_rs_03</t>
  </si>
  <si>
    <t>Izolace PUR 100mm, kašírovaná ALU plech. folie pro rozdělovač a sběrač</t>
  </si>
  <si>
    <t>-736798304</t>
  </si>
  <si>
    <t>(Pi*(0,508+2*0,1+2*0)*10)</t>
  </si>
  <si>
    <t>732111246v</t>
  </si>
  <si>
    <t>Příplatek k rozdělovačům a sběračům za každých dalších 0,5 m tělesa DN 450</t>
  </si>
  <si>
    <t>-2033603259</t>
  </si>
  <si>
    <t>Rozdělovače a sběrače tělesa rozdělovačů a sběračů z ocelových trub bezešvých Příplatek k cenám za každých dalších i započatých 0,5 m délky tělesa DN 400</t>
  </si>
  <si>
    <t>732111312</t>
  </si>
  <si>
    <t>Trubková hrdla rozdělovačů a sběračů bez přírub DN 20</t>
  </si>
  <si>
    <t>-1223693785</t>
  </si>
  <si>
    <t>Rozdělovače a sběrače trubková hrdla rozdělovačů a sběračů bez přírub DN 20</t>
  </si>
  <si>
    <t>732111315</t>
  </si>
  <si>
    <t>Trubková hrdla rozdělovačů a sběračů bez přírub DN 32</t>
  </si>
  <si>
    <t>-7810564</t>
  </si>
  <si>
    <t>Rozdělovače a sběrače trubková hrdla rozdělovačů a sběračů bez přírub DN 32</t>
  </si>
  <si>
    <t>732111339</t>
  </si>
  <si>
    <t>Trubková hrdla rozdělovačů a sběračů bez přírub DN 200</t>
  </si>
  <si>
    <t>1647293512</t>
  </si>
  <si>
    <t>Rozdělovače a sběrače trubková hrdla rozdělovačů a sběračů bez přírub DN 200</t>
  </si>
  <si>
    <t>732199100</t>
  </si>
  <si>
    <t>Montáž orientačních štítků</t>
  </si>
  <si>
    <t>-2023744502</t>
  </si>
  <si>
    <t>Montáž štítků orientačních</t>
  </si>
  <si>
    <t>732vp_st_01</t>
  </si>
  <si>
    <t>Orientační štítek</t>
  </si>
  <si>
    <t>1036822382</t>
  </si>
  <si>
    <t>732331616</t>
  </si>
  <si>
    <t>Nádoba tlaková expanzní s membránou závitové připojení PN 0,6 o objemu 50 l</t>
  </si>
  <si>
    <t>21260180</t>
  </si>
  <si>
    <t>Nádoby expanzní tlakové s membránou bez pojistného ventilu se závitovým připojením PN 0,6 o objemu 50 l</t>
  </si>
  <si>
    <t>732332408</t>
  </si>
  <si>
    <t>Základní expanzní nádoba PN 0,6 o objemu 1500 litrů bez řídící čerpadlové jednotky</t>
  </si>
  <si>
    <t>430281908</t>
  </si>
  <si>
    <t>Expanzní automaty čerpadlové základní expanzní nádoby bez čerpadlové řídící jednotky PN 0,6 o objemu 1500 l</t>
  </si>
  <si>
    <t>732332511</t>
  </si>
  <si>
    <t>Řídící jednotka základní nádoby 2-1/60 PN 1,0 napětí 230 V s jedním čerpadlem</t>
  </si>
  <si>
    <t>445238666</t>
  </si>
  <si>
    <t>Expanzní automaty čerpadlové řídící jednotky základních nádob s jedním čerpadlem PN 1,0 230V 2-1/60</t>
  </si>
  <si>
    <t>732332602</t>
  </si>
  <si>
    <t>Příslušenství k automatům souprava k jednočerpadlové řídící jednotce nádoba průměru do 1500 mm</t>
  </si>
  <si>
    <t>-1212907086</t>
  </si>
  <si>
    <t>Expanzní automaty příslušenství k expanzním automatům připojovací souprava řídící jednotky s jedním čerpadlem nádoba průměru přes 740 do 1500 mm</t>
  </si>
  <si>
    <t>484265567</t>
  </si>
  <si>
    <t>Servisní armatura k exp. 1" D+M</t>
  </si>
  <si>
    <t>-1649004705</t>
  </si>
  <si>
    <t>Servisní armatura 1" k expanzní nádobě o objemu 800l - dodávka + montáž armatury</t>
  </si>
  <si>
    <t>732421402</t>
  </si>
  <si>
    <t>Čerpadlo teplovodní mokroběžné závitové oběhové DN 25 výtlak do 4,0 m průtok 2,2 m3/h pro vytápění</t>
  </si>
  <si>
    <t>-1714336091</t>
  </si>
  <si>
    <t>Čerpadla teplovodní závitová mokroběžná oběhová pro teplovodní vytápění (elektronicky řízená) PN 10, do 110°C DN přípojky/dopravní výška H (m) - čerpací výkon Q (m3/h) DN 25 / do 4,0 m / 2,2 m3/h</t>
  </si>
  <si>
    <t>732421412</t>
  </si>
  <si>
    <t>Čerpadlo teplovodní mokroběžné závitové oběhové DN 25 výtlak do 6,0 m průtok 2,8 m3/h pro vytápění</t>
  </si>
  <si>
    <t>-1867000918</t>
  </si>
  <si>
    <t>Čerpadla teplovodní závitová mokroběžná oběhová pro teplovodní vytápění (elektronicky řízená) PN 10, do 110°C DN přípojky/dopravní výška H (m) - čerpací výkon Q (m3/h) DN 25 / do 6,0 m / 2,8 m3/h</t>
  </si>
  <si>
    <t>732421415.GRS</t>
  </si>
  <si>
    <t>Čerpadlo teplovodní mokroběžné závitové oběhové Magna1 25-60 DN 25 výtlak do 6,0 m průtok 4,5 m3/h pro vytápění</t>
  </si>
  <si>
    <t>393390870</t>
  </si>
  <si>
    <t>732429126</t>
  </si>
  <si>
    <t>Montáž čerpadla oběhového přírubového DN 80 monoblokové</t>
  </si>
  <si>
    <t>-1250333160</t>
  </si>
  <si>
    <t>Čerpadla teplovodní montáž čerpadel (do potrubí) ostatních typů suchoběžných přírubových monoblokových axiálních DN 80</t>
  </si>
  <si>
    <t>9.04</t>
  </si>
  <si>
    <t>Čerpadlo topného okruhu  Qmax=120m3/h, H=11m + frekvenční měnič a PI regulátor</t>
  </si>
  <si>
    <t>274889532</t>
  </si>
  <si>
    <t>vč. Řídící jednotky a pružného připojení pomocí tlumičů vibrací 2ks
Čerpadlo topného okruhu  Qmax=120m3/h, H=11m + frekvenční měnič a PI regulátor
Nesamonasávací, jednostupňové odstředivé čerpadlo, navržené podle ISO 5199 s rozměry a jmenovitým výkonem podle EN 733 (10 bar). Příruby jsou PN 16 s rozměry podle EN 1092-2. Čerpadlo má axiální sací hrdlo, radiální výtlačné hrdlo.
Čerpadlo je dvojitě připojené k synchronnímu motoru s permanentními magnety. Motor obsahuje frekvenční měnič a PI regulátor ve svorkovnici motoru. To umožňuje plynulou regulaci otáček motoru, a tím přizpůsobování jeho výkonu daným provozním podmínkám.
el.: 5,5kW, 400V, 9,95A
Řídící jednotka zajišťuje optimální přizpůsobení výkonových parametrů okamžitým požadavkům na bázi provozu v uzavřené smyčce s použitím regulace
na proporcionální diferenční tlak nebo
na konstantní diferenční tlak.</t>
  </si>
  <si>
    <t>998732102</t>
  </si>
  <si>
    <t>Přesun hmot tonážní pro strojovny v objektech v do 12 m</t>
  </si>
  <si>
    <t>-663933460</t>
  </si>
  <si>
    <t>Přesun hmot pro strojovny  stanovený z hmotnosti přesunovaného materiálu vodorovná dopravní vzdálenost do 50 m v objektech výšky přes 6 do 12 m</t>
  </si>
  <si>
    <t>733</t>
  </si>
  <si>
    <t>Ústřední vytápění - rozvodné potrubí</t>
  </si>
  <si>
    <t>733111214</t>
  </si>
  <si>
    <t>Potrubí ocelové závitové bezešvé zesílené v kotelnách nebo strojovnách DN 20</t>
  </si>
  <si>
    <t>-2039796211</t>
  </si>
  <si>
    <t>Potrubí z trubek ocelových závitových  bezešvých zesílených nízkotlakých v kotelnách a strojovnách DN 20</t>
  </si>
  <si>
    <t>1,2*2*(3+21)</t>
  </si>
  <si>
    <t>733111216</t>
  </si>
  <si>
    <t>Potrubí ocelové závitové bezešvé zesílené v kotelnách nebo strojovnách DN 32</t>
  </si>
  <si>
    <t>1832342541</t>
  </si>
  <si>
    <t>Potrubí z trubek ocelových závitových  bezešvých zesílených nízkotlakých v kotelnách a strojovnách DN 32</t>
  </si>
  <si>
    <t>1,2*2*(3+3+12+2+2+19+3)</t>
  </si>
  <si>
    <t>733121235</t>
  </si>
  <si>
    <t>Potrubí ocelové hladké bezešvé v kotelnách nebo strojovnách D 159x4,5</t>
  </si>
  <si>
    <t>-1258390309</t>
  </si>
  <si>
    <t>Potrubí z trubek ocelových hladkých bezešvých tvářených za tepla v kotelnách a strojovnách Ø 159/4,5</t>
  </si>
  <si>
    <t>1,2*(1+1)</t>
  </si>
  <si>
    <t>733121239</t>
  </si>
  <si>
    <t>Potrubí ocelové hladké bezešvé v kotelnách nebo strojovnách D 219x6,3</t>
  </si>
  <si>
    <t>427114846</t>
  </si>
  <si>
    <t>Potrubí z trubek ocelových hladkých bezešvých tvářených za tepla v kotelnách a strojovnách Ø 219/6,3</t>
  </si>
  <si>
    <t>1,2*(5+5+5+10)</t>
  </si>
  <si>
    <t>733190108</t>
  </si>
  <si>
    <t>Zkouška těsnosti potrubí ocelové závitové do DN 50</t>
  </si>
  <si>
    <t>1845992506</t>
  </si>
  <si>
    <t>Zkoušky těsnosti potrubí, manžety prostupové z trubek ocelových  zkoušky těsnosti potrubí (za provozu) z trubek ocelových závitových DN 40 do 50</t>
  </si>
  <si>
    <t>733190239</t>
  </si>
  <si>
    <t>Zkouška těsnosti potrubí ocelové hladké přes D 159x6,3 do D 219x6,3</t>
  </si>
  <si>
    <t>-264576838</t>
  </si>
  <si>
    <t>Zkoušky těsnosti potrubí, manžety prostupové z trubek ocelových  zkoušky těsnosti potrubí (za provozu) z trubek ocelových hladkých Ø přes 159/6,3 do 219/6,3</t>
  </si>
  <si>
    <t>733890803</t>
  </si>
  <si>
    <t>Přemístění potrubí demontovaného vodorovně do 100 m v objektech výšky přes 6 do 24 m</t>
  </si>
  <si>
    <t>1354091301</t>
  </si>
  <si>
    <t>Vnitrostaveništní přemístění vybouraných (demontovaných) hmot rozvodů potrubí  vodorovně do 100 m v objektech výšky přes 6 do 24 m</t>
  </si>
  <si>
    <t>734</t>
  </si>
  <si>
    <t>Ústřední vytápění - armatury</t>
  </si>
  <si>
    <t>8251350</t>
  </si>
  <si>
    <t>Odlučovač mikrobublin DN200/PN16</t>
  </si>
  <si>
    <t>1177667087</t>
  </si>
  <si>
    <t>Odlučovač mikrobublin, provedení ocel s přírubovým připojením, 110°C, 10 bar.</t>
  </si>
  <si>
    <t>8252350</t>
  </si>
  <si>
    <t>Odlučovač nečistot DN200/PN16</t>
  </si>
  <si>
    <t>1804754684</t>
  </si>
  <si>
    <t>Odlučovač nečistot a kalu, provedení ocel s přírubovým připojením, 110 °C, 10 bar.
+ Magnetická vložka pro odlučovače nečistot.</t>
  </si>
  <si>
    <t>734121623</t>
  </si>
  <si>
    <t>Ventil přírubový zpětný samočinný přímý DN 200 PN 40 do 400°C do svislého potrubí</t>
  </si>
  <si>
    <t>-2096641433</t>
  </si>
  <si>
    <t>Ventily zpětné přírubové  samočinné přímé do svislého potrubí PN 40 do 400°C (Z 15 117 540) DN 200</t>
  </si>
  <si>
    <t>734163442</t>
  </si>
  <si>
    <t>Filtr DN 20 PN 40 do 400°C z uhlíkové oceli s vypouštěcí přírubou</t>
  </si>
  <si>
    <t>-932036037</t>
  </si>
  <si>
    <t>Filtry z uhlíkové oceli s čístícím víkem nebo vypouštěcí zátkou PN 40 do 400°C DN 20</t>
  </si>
  <si>
    <t>734163444</t>
  </si>
  <si>
    <t>Filtr DN 32 PN 40 do 400°C z uhlíkové oceli s vypouštěcí přírubou</t>
  </si>
  <si>
    <t>1097253505</t>
  </si>
  <si>
    <t>Filtry z uhlíkové oceli s čístícím víkem nebo vypouštěcí zátkou PN 40 do 400°C DN 32</t>
  </si>
  <si>
    <t>734163452</t>
  </si>
  <si>
    <t>Filtr DN 200 PN 40 do 400°C z uhlíkové oceli s vypouštěcí přírubou</t>
  </si>
  <si>
    <t>651221028</t>
  </si>
  <si>
    <t>Filtry z uhlíkové oceli s čístícím víkem nebo vypouštěcí zátkou PN 40 do 400°C DN 200</t>
  </si>
  <si>
    <t>734173223</t>
  </si>
  <si>
    <t>Spoj přírubový PN 6/I do 200°C DN 200</t>
  </si>
  <si>
    <t>-1222733696</t>
  </si>
  <si>
    <t>Mezikusy, přírubové spoje  přírubové spoje PN 6/I, 200°C DN 200</t>
  </si>
  <si>
    <t>734193120</t>
  </si>
  <si>
    <t>Klapka mezipřírubová uzavírací DN 200 PN 16 do 120°C disk tvárná litina</t>
  </si>
  <si>
    <t>1626598180</t>
  </si>
  <si>
    <t>Ostatní přírubové armatury klapky mezipřírubové uzavírací PN 16 do 120°C disk tvárná litina DN 200</t>
  </si>
  <si>
    <t>734211120</t>
  </si>
  <si>
    <t>Ventil závitový odvzdušňovací G 1/2 PN 14 do 120°C automatický</t>
  </si>
  <si>
    <t>1701456480</t>
  </si>
  <si>
    <t>Ventily odvzdušňovací závitové automatické PN 14 do 120°C G 1/2</t>
  </si>
  <si>
    <t>734242413</t>
  </si>
  <si>
    <t>Ventil závitový zpětný přímý G 3/4 PN 16 do 110°C</t>
  </si>
  <si>
    <t>902373513</t>
  </si>
  <si>
    <t>Ventily zpětné závitové PN 16 do 110°C přímé G 3/4</t>
  </si>
  <si>
    <t>734242415</t>
  </si>
  <si>
    <t>Ventil závitový zpětný přímý G 5/4 PN 16 do 110°C</t>
  </si>
  <si>
    <t>481947993</t>
  </si>
  <si>
    <t>Ventily zpětné závitové PN 16 do 110°C přímé G 5/4</t>
  </si>
  <si>
    <t>734251214</t>
  </si>
  <si>
    <t>Ventil závitový pojistný rohový G 5/4 provozní tlak od 2,5 do 6 barů</t>
  </si>
  <si>
    <t>-2091887553</t>
  </si>
  <si>
    <t>Ventily pojistné závitové a čepové rohové provozní tlak od 2,5 do 6 bar G 5/4</t>
  </si>
  <si>
    <t>734291124</t>
  </si>
  <si>
    <t>Kohout plnící a vypouštěcí G 3/4 PN 10 do 110°C závitový</t>
  </si>
  <si>
    <t>1214904119</t>
  </si>
  <si>
    <t>734292714</t>
  </si>
  <si>
    <t>Kohout kulový přímý G 3/4 PN 42 do 185°C vnitřní závit</t>
  </si>
  <si>
    <t>686449045</t>
  </si>
  <si>
    <t>Ostatní armatury kulové kohouty PN 42 do 185°C přímé vnitřní závit G 3/4</t>
  </si>
  <si>
    <t>734292716</t>
  </si>
  <si>
    <t>Kohout kulový přímý G 1 1/4 PN 42 do 185°C vnitřní závit</t>
  </si>
  <si>
    <t>-1094599464</t>
  </si>
  <si>
    <t>Ostatní armatury kulové kohouty PN 42 do 185°C přímé vnitřní závit G 1 1/4</t>
  </si>
  <si>
    <t>734411103</t>
  </si>
  <si>
    <t>Teploměr technický s pevným stonkem a jímkou zadní připojení průměr 63 mm délky 100 mm</t>
  </si>
  <si>
    <t>-1348899046</t>
  </si>
  <si>
    <t>Teploměry technické s pevným stonkem a jímkou zadní připojení (axiální) průměr 63 mm délka stonku 100 mm</t>
  </si>
  <si>
    <t>734421112</t>
  </si>
  <si>
    <t>Tlakoměr s pevným stonkem a zpětnou klapkou tlak 0-16 bar průměr 63 mm zadní připojení</t>
  </si>
  <si>
    <t>1890924154</t>
  </si>
  <si>
    <t>Tlakoměry s pevným stonkem a zpětnou klapkou zadní připojení (axiální) tlaku 0–16 bar průměru 63 mm</t>
  </si>
  <si>
    <t>734494213</t>
  </si>
  <si>
    <t>Návarek s trubkovým závitem G 1/2</t>
  </si>
  <si>
    <t>-1265729318</t>
  </si>
  <si>
    <t>Měřicí armatury návarky s trubkovým závitem G 1/2</t>
  </si>
  <si>
    <t>734494214</t>
  </si>
  <si>
    <t>Návarek s trubkovým závitem G 3/4</t>
  </si>
  <si>
    <t>-1947248347</t>
  </si>
  <si>
    <t>Měřicí armatury návarky s trubkovým závitem G 3/4</t>
  </si>
  <si>
    <t>upravna001</t>
  </si>
  <si>
    <t>Montáž úpravny vody a automatického doplňování</t>
  </si>
  <si>
    <t>1487157671</t>
  </si>
  <si>
    <t>Montáž úpravny vody</t>
  </si>
  <si>
    <t>05.1</t>
  </si>
  <si>
    <t>Mosazný vířivý filtr hrubých nečistot 1"</t>
  </si>
  <si>
    <t>-717329385</t>
  </si>
  <si>
    <t>06.1</t>
  </si>
  <si>
    <t>Oddělovací člen s vodoměrem pro přímé doplňování z rozvodu pitné vody 3/4</t>
  </si>
  <si>
    <t>1166101287</t>
  </si>
  <si>
    <t>Oddělovací člen s vodoměrem pro přímé doplňování z rozvodu pitné vody do topných soustav a soustav
chladicí vody.</t>
  </si>
  <si>
    <t>07.1</t>
  </si>
  <si>
    <t>Plněautomatické změkčovací zařízení, řízení časové elektronické</t>
  </si>
  <si>
    <t>-990661508</t>
  </si>
  <si>
    <t>Plněautomatické změkčovací zařízení, řízení časové elektronické, výkon 3,0 m3/hod. Objem (l): 60; DN připojení: voda 1" / odpad 1/2"; Barva: modrá</t>
  </si>
  <si>
    <t>08.1</t>
  </si>
  <si>
    <t>Montážní blok s obtokem a vzorkovacím kohoutem pro jednoduchou montáž zařízení.</t>
  </si>
  <si>
    <t>-639786768</t>
  </si>
  <si>
    <t>09.1</t>
  </si>
  <si>
    <t>Sada napojovacích hadic 600 mm, 1", nerez opletení.</t>
  </si>
  <si>
    <t>1470908404</t>
  </si>
  <si>
    <t>13.1</t>
  </si>
  <si>
    <t>Dávkovací zařízení chemikálií</t>
  </si>
  <si>
    <t>1341995485</t>
  </si>
  <si>
    <t>Dávkovací zařízení chemikálií. plast.zás. 50l
automatické řízení
DN připojení: 1"
dávkovací čerpadlo s vyšším komfortem provozu,
s variabilní množností nastavení dávkovacího výkonu vč. možnosti pulzního
řízení od externího vodoměru. Ve standardu je automatické odvzdušnění
dávkovací hlavy a grafický displej zobrazující provozní stav. _x000d_
vč. sůl 25kg
vč. sada pro měření tvrdosti</t>
  </si>
  <si>
    <t>Uvedení do provozu</t>
  </si>
  <si>
    <t>-1562139274</t>
  </si>
  <si>
    <t>735</t>
  </si>
  <si>
    <t>Ústřední vytápění - otopná tělesa</t>
  </si>
  <si>
    <t>735191910</t>
  </si>
  <si>
    <t>Napuštění vody do otopných těles</t>
  </si>
  <si>
    <t>-243910049</t>
  </si>
  <si>
    <t>735494811</t>
  </si>
  <si>
    <t>Vypuštění vody z otopných těles</t>
  </si>
  <si>
    <t>1522197294</t>
  </si>
  <si>
    <t>Vypuštění vody z otopných soustav bez kotlů, ohříváků, zásobníků a nádrží</t>
  </si>
  <si>
    <t>ot_002</t>
  </si>
  <si>
    <t>Montáž teplovodního ohřívače vzduchu - instalace na stěnu</t>
  </si>
  <si>
    <t>-217521760</t>
  </si>
  <si>
    <t>Montáž teplovodního ohřívače vzduchu - instalace pod střechou</t>
  </si>
  <si>
    <t>ZET001</t>
  </si>
  <si>
    <t>Teplovodní ohřívač vzduchu 18kW bez žaluzie s jednofázovým ax.ventilátorem, Al metal.9006</t>
  </si>
  <si>
    <t>1093376843</t>
  </si>
  <si>
    <t>Teplovodní ohřívač vzduchu 18kW bez žaluzie s jednofázovým ax.ventilátorem, Al metal.9006
- včetně pomocné ocelové konstrukce pro zavěšení jednotky
el.: 165W, 230V, IP20</t>
  </si>
  <si>
    <t>OPZ01</t>
  </si>
  <si>
    <t>Podpěra otočná standard</t>
  </si>
  <si>
    <t>1418127612</t>
  </si>
  <si>
    <t>ZSZ01</t>
  </si>
  <si>
    <t>Standardní žaluzie nerez</t>
  </si>
  <si>
    <t>-779210008</t>
  </si>
  <si>
    <t>739</t>
  </si>
  <si>
    <t>vp_ost007</t>
  </si>
  <si>
    <t>Spojovací, těsnící a závěsný materiál</t>
  </si>
  <si>
    <t>221887144</t>
  </si>
  <si>
    <t>Spojovací, těsnící a závěsný materiál
materiál pozink.</t>
  </si>
  <si>
    <t>vp_ost0001</t>
  </si>
  <si>
    <t>Výstupní revize všech instalovaných zařízení pro vytápění</t>
  </si>
  <si>
    <t>hod</t>
  </si>
  <si>
    <t>512</t>
  </si>
  <si>
    <t>-1345279944</t>
  </si>
  <si>
    <t>81</t>
  </si>
  <si>
    <t>vp_ost0003</t>
  </si>
  <si>
    <t>Demontáže stávajících zařízení vytápění včetně likvidace odpadů</t>
  </si>
  <si>
    <t>1250626971</t>
  </si>
  <si>
    <t>stávající kotle a hořáky - 3ks
demontáž stávajícího odkouření od kotlů po napojení do komínů včetně izolace
akumulační nádrž
teplovodní ohřívače vzduchu - 3ks
stávající rozdělovače a sběrače DN400 - 12m
oběhová čerpadla do DN200 - 14ks
armatury do DN200- 60ks
kompresory - 2ks
stávající potrubí v kotelně do DN200 - 200m
izolace stávajícího potrubí včetně izolace
konzole, závěsy
</t>
  </si>
  <si>
    <t>82</t>
  </si>
  <si>
    <t>vp_ost0005</t>
  </si>
  <si>
    <t>Zkušební provoz, zaškolení obsluhy</t>
  </si>
  <si>
    <t>-357971760</t>
  </si>
  <si>
    <t>Zkušební provoz</t>
  </si>
  <si>
    <t>83</t>
  </si>
  <si>
    <t>vp_ost009</t>
  </si>
  <si>
    <t>Příplatek za stíženou montáž ve výškách do 10m nad podlahou</t>
  </si>
  <si>
    <t>12275645</t>
  </si>
  <si>
    <t>Kotvící, spojovací, těsnící a závěsný materiál
včetně pomocných ocelových konstrukcí pro vedení UT potrubí pod střechou haly
včetně příplatku za stíženou montáž pod střechou haly č.199 - výška potrubí nad podlahou do 10m</t>
  </si>
  <si>
    <t>84</t>
  </si>
  <si>
    <t>vp001001</t>
  </si>
  <si>
    <t>Topná zkouška</t>
  </si>
  <si>
    <t>94678099</t>
  </si>
  <si>
    <t>85</t>
  </si>
  <si>
    <t>vp001002</t>
  </si>
  <si>
    <t>Stavební přípomoce</t>
  </si>
  <si>
    <t>-406574332</t>
  </si>
  <si>
    <t>86</t>
  </si>
  <si>
    <t>vp_pozar</t>
  </si>
  <si>
    <t>Požární ucpávky a dotěsnění prostupů UT vč.atestu</t>
  </si>
  <si>
    <t>1487394329</t>
  </si>
  <si>
    <t>Požární ucpávky a dotěsnění prostupů UT vč.atestu
20x utěsnění požárního prostupu
- jedná se o utěsnění stávajících prostupů pro potrubí do průřezu 0,3m2</t>
  </si>
  <si>
    <t>783</t>
  </si>
  <si>
    <t>Dokončovací práce - nátěry</t>
  </si>
  <si>
    <t>87</t>
  </si>
  <si>
    <t>783614651</t>
  </si>
  <si>
    <t>Základní antikorozní jednonásobný syntetický potrubí DN do 50 mm</t>
  </si>
  <si>
    <t>153594768</t>
  </si>
  <si>
    <t>Základní antikorozní nátěr armatur a kovových potrubí jednonásobný potrubí do DN 50 mm syntetický standardní</t>
  </si>
  <si>
    <t>58+106</t>
  </si>
  <si>
    <t>88</t>
  </si>
  <si>
    <t>783614681</t>
  </si>
  <si>
    <t>Základní antikorozní jednonásobný syntetický potrubí DN do 200 mm</t>
  </si>
  <si>
    <t>1166491350</t>
  </si>
  <si>
    <t>Základní antikorozní nátěr armatur a kovových potrubí jednonásobný potrubí přes DN 150 do DN 200 mm syntetický standardní</t>
  </si>
  <si>
    <t>30+3</t>
  </si>
  <si>
    <t>05B - Zařízení vzduchotechniky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</si>
  <si>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1.4.b.0 Technická zpráva – VZT 1.4.b.1 Půdorys 1.NP – VZT</t>
  </si>
  <si>
    <t>    OST - Ostatní</t>
  </si>
  <si>
    <t>751111133</t>
  </si>
  <si>
    <t>Mtž vent ax ntl potrubního základního D do 400 mm</t>
  </si>
  <si>
    <t>-1982942690</t>
  </si>
  <si>
    <t>Montáž ventilátoru axiálního nízkotlakého  potrubního základního, průměru přes 300 do 400 mm</t>
  </si>
  <si>
    <t>1.01</t>
  </si>
  <si>
    <t>Axiální ventilátory na potrubí DN315 2200m3/h (60Pa)</t>
  </si>
  <si>
    <t>-2089915810</t>
  </si>
  <si>
    <t>Axiální ventilátory na potrubí DN315 2200m3/h (60Pa)
vč. pružného uložení - 2x pružná spojka</t>
  </si>
  <si>
    <t>751344114</t>
  </si>
  <si>
    <t>Mtž tlumiče hluku pro kruhové potrubí D do 400 mm</t>
  </si>
  <si>
    <t>-20005388</t>
  </si>
  <si>
    <t>Montáž tlumičů  hluku pro kruhové potrubí, průměru přes 300 do 400 mm</t>
  </si>
  <si>
    <t>1.02</t>
  </si>
  <si>
    <t>Tlumič hluku pro axiální ventilátory DN 316, délka 1000mm</t>
  </si>
  <si>
    <t>1888333543</t>
  </si>
  <si>
    <t>751510044</t>
  </si>
  <si>
    <t>Vzduchotechnické potrubí pozink kruhové spirálně vinuté D do 400 mm</t>
  </si>
  <si>
    <t>-1270689710</t>
  </si>
  <si>
    <t>Vzduchotechnické potrubí z pozinkovaného plechu  kruhové, trouba spirálně vinutá bez příruby, průměru přes 300 do 400 mm</t>
  </si>
  <si>
    <t>751_4hran002</t>
  </si>
  <si>
    <t>D+M čtyřhranné potrubí sk. I z pozink. plechu - tvarové</t>
  </si>
  <si>
    <t>-2028247296</t>
  </si>
  <si>
    <t>751514623</t>
  </si>
  <si>
    <t>Mtž škrtící klapky do plech potrubí s přírubou do 0,840 m2</t>
  </si>
  <si>
    <t>-1009999109</t>
  </si>
  <si>
    <t>Montáž škrtící klapky nebo zpětné klapky do plechového potrubí  čtyřhranné s přírubou, průřezu přes 0,770 do 0,840 m2</t>
  </si>
  <si>
    <t>1.03</t>
  </si>
  <si>
    <t>Regulační klapka1000x710mm - servopohon 230V, 2 polohy</t>
  </si>
  <si>
    <t>-2059811964</t>
  </si>
  <si>
    <t>751398055</t>
  </si>
  <si>
    <t>Mtž protidešťové žaluzie potrubí do 0,750 m2</t>
  </si>
  <si>
    <t>1064631230</t>
  </si>
  <si>
    <t>Montáž ostatních zařízení  protidešťové žaluzie nebo žaluziové klapky na čtyřhranné potrubí, průřezu přes 0,600 do 0,750 m2</t>
  </si>
  <si>
    <t>1.4</t>
  </si>
  <si>
    <t>Protidešťová žaluzie 1000x700 atyp, hliník</t>
  </si>
  <si>
    <t>-395571394</t>
  </si>
  <si>
    <t>se sítí prosti vniknutí ptactva
před objednáním nutno zaměřit skutečné rozměry</t>
  </si>
  <si>
    <t>751398014</t>
  </si>
  <si>
    <t>Mtž větrací mřížky na kruhové potrubí D do 400 mm</t>
  </si>
  <si>
    <t>1351753748</t>
  </si>
  <si>
    <t>Montáž ostatních zařízení  větrací mřížky na kruhové potrubí, průměru přes 300 do 400 mm</t>
  </si>
  <si>
    <t>1.5</t>
  </si>
  <si>
    <t>Krycí mřížka na kruhové potrubí DN315, ochranná</t>
  </si>
  <si>
    <t>418621675</t>
  </si>
  <si>
    <t>751398053</t>
  </si>
  <si>
    <t>Mtž protidešťové žaluzie potrubí do 0,450 m2</t>
  </si>
  <si>
    <t>-1059670329</t>
  </si>
  <si>
    <t>Montáž ostatních zařízení  protidešťové žaluzie nebo žaluziové klapky na čtyřhranné potrubí, průřezu přes 0,300 do 0,450 m2</t>
  </si>
  <si>
    <t>2.01</t>
  </si>
  <si>
    <t>Protidešťová žaluzie 940x140 atyp, hliník</t>
  </si>
  <si>
    <t>1956571767</t>
  </si>
  <si>
    <t>2.02</t>
  </si>
  <si>
    <t>Protidešťová žaluzie 400x800mm atyp, hliník</t>
  </si>
  <si>
    <t>-379996562</t>
  </si>
  <si>
    <t>751398025</t>
  </si>
  <si>
    <t>Mtž větrací mřížky stěnové přes 0,200 m2</t>
  </si>
  <si>
    <t>-1855481250</t>
  </si>
  <si>
    <t>Montáž ostatních zařízení  větrací mřížky stěnové, průřezu přes 0,200 m2</t>
  </si>
  <si>
    <t>2.03</t>
  </si>
  <si>
    <t>Krycí mřížka 1000x200 nerezový tahokov 22/12</t>
  </si>
  <si>
    <t>1578261502</t>
  </si>
  <si>
    <t>2.04</t>
  </si>
  <si>
    <t>Krycí mřížka 500x1000 nerezový tahokov 22/12</t>
  </si>
  <si>
    <t>1525951121</t>
  </si>
  <si>
    <t>vp_ost001</t>
  </si>
  <si>
    <t>534215475</t>
  </si>
  <si>
    <t>Stavební výpomoce</t>
  </si>
  <si>
    <t>vp_ost003</t>
  </si>
  <si>
    <t>Zaregulování zařízení vzduchotechniky</t>
  </si>
  <si>
    <t>476148854</t>
  </si>
  <si>
    <t>Zaregulování zařízení vzduchotzechniky</t>
  </si>
  <si>
    <t>vp_ost004</t>
  </si>
  <si>
    <t>Protokol o jakosti, kompletnosti a komplexním vyzkoušení smontované VZT jednotky</t>
  </si>
  <si>
    <t>-1448481934</t>
  </si>
  <si>
    <t>vp_ost005</t>
  </si>
  <si>
    <t>Protokol o měření hlučnosti z provozu VZT zařízení</t>
  </si>
  <si>
    <t>-2087798903</t>
  </si>
  <si>
    <t>Kotvící, spojovací, těsnící a závěsný materiál</t>
  </si>
  <si>
    <t>651667006</t>
  </si>
  <si>
    <t>vp_ost008</t>
  </si>
  <si>
    <t>Vypracování protokolů o funkčních zkouškách</t>
  </si>
  <si>
    <t>-1871294170</t>
  </si>
  <si>
    <t>Demontáže a likvidace odpadů</t>
  </si>
  <si>
    <t>874693022</t>
  </si>
  <si>
    <t>- demontáž stávajícího axiálního ventilátoru pro havarijní větrání kotelny
- demontáž vzduchotechnického potrubí čtyřhtanného vč, vyústek (20m2)
- demontáž stávajících protidešťových žaluzií
- likvidace demontovaných zařízení a prvků VZT
</t>
  </si>
  <si>
    <t>05C - Zařízení zdravotně technických instalací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</si>
  <si>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1.4.c.0 Technická zpráva – ZTI 1.4.c.1 Půdorys 1.NP – ZTI</t>
  </si>
  <si>
    <t>    722 - Zdravotechnika - vnitřní vodovod</t>
  </si>
  <si>
    <t>    723 - Zdravotechnika - vnitřní plynovod</t>
  </si>
  <si>
    <t>997006512</t>
  </si>
  <si>
    <t>Vodorovné doprava suti s naložením a složením na skládku do 1 km</t>
  </si>
  <si>
    <t>583978615</t>
  </si>
  <si>
    <t>Vodorovná doprava suti na skládku s naložením na dopravní prostředek a složením přes 100 m do 1 km</t>
  </si>
  <si>
    <t>997006519</t>
  </si>
  <si>
    <t>Příplatek k vodorovnému přemístění suti na skládku ZKD 1 km přes 1 km</t>
  </si>
  <si>
    <t>-253790664</t>
  </si>
  <si>
    <t>Vodorovná doprava suti na skládku s naložením na dopravní prostředek a složením Příplatek k ceně za každý další i započatý 1 km</t>
  </si>
  <si>
    <t>0,697*24 'Přepočtené koeficientem množství</t>
  </si>
  <si>
    <t>997013813</t>
  </si>
  <si>
    <t>Poplatek za uložení na skládce (skládkovné) stavebního odpadu z plastických hmot kód odpadu 17 02 03</t>
  </si>
  <si>
    <t>1278890193</t>
  </si>
  <si>
    <t>Poplatek za uložení stavebního odpadu na skládce (skládkovné) z plastických hmot zatříděného do Katalogu odpadů pod kódem 17 02 03</t>
  </si>
  <si>
    <t>713463211</t>
  </si>
  <si>
    <t>Montáž izolace tepelné potrubí potrubními pouzdry s Al fólií staženými Al páskou 1x D do 50 mm</t>
  </si>
  <si>
    <t>Montáž izolace tepelné potrubí a ohybů tvarovkami nebo deskami potrubními pouzdry s povrchovou úpravou hliníkovou fólií (izolační materiál ve specifikaci) přelepenými samolepící hliníkovou páskou potrubí D do 50 mm jednovrstvá</t>
  </si>
  <si>
    <t>17+27+15+16</t>
  </si>
  <si>
    <t>71346102</t>
  </si>
  <si>
    <t>Izolační potrubní pouzdro z kamenné vlny s Al fólií DN 28 mm, tl. 20 mm  (? = 0,033 W.m-1.K-1 při 10°C)</t>
  </si>
  <si>
    <t>71346103</t>
  </si>
  <si>
    <t>Izolační potrubní pouzdro z kamenné vlny s Al fólií DN 35 mm, tl. 20 mm  (? = 0,033 W.m-1.K-1 při 10°C)</t>
  </si>
  <si>
    <t>71346123</t>
  </si>
  <si>
    <t>Izolační potrubní pouzdro z kamenné vlny s Al fólií DN 35 mm, tl. 40 mm  (? = 0,033 W.m-1.K-1 při 10°C)</t>
  </si>
  <si>
    <t>71346104</t>
  </si>
  <si>
    <t>Izolační potrubní pouzdro z kamenné vlny s Al fólií DN 42 mm, tl. 20 mm  (? = 0,033 W.m-1.K-1 při 10°C)</t>
  </si>
  <si>
    <t>713463212</t>
  </si>
  <si>
    <t>Montáž izolace tepelné potrubí potrubními pouzdry s Al fólií staženými Al páskou 1x D do 100 mm</t>
  </si>
  <si>
    <t>Montáž izolace tepelné potrubí a ohybů tvarovkami nebo deskami potrubními pouzdry s povrchovou úpravou hliníkovou fólií (izolační materiál ve specifikaci) přelepenými samolepící hliníkovou páskou potrubí D přes 50 do 100 mm jednovrstvá</t>
  </si>
  <si>
    <t>71346202</t>
  </si>
  <si>
    <t>Izolační potrubní pouzdro z kamenné vlny s Al fólií DN 64 mm, tl. 20 mm  (? = 0,033 W.m-1.K-1 při 10°C)</t>
  </si>
  <si>
    <t>721174042</t>
  </si>
  <si>
    <t>Potrubí kanalizační z PP připojovací DN 40</t>
  </si>
  <si>
    <t>Potrubí z plastových trub polypropylenové připojovací DN 40</t>
  </si>
  <si>
    <t>721174043</t>
  </si>
  <si>
    <t>Potrubí kanalizační z PP připojovací DN 50</t>
  </si>
  <si>
    <t>Potrubí z plastových trub polypropylenové připojovací DN 50</t>
  </si>
  <si>
    <t>721174045</t>
  </si>
  <si>
    <t>Potrubí kanalizační z PP připojovací DN 110</t>
  </si>
  <si>
    <t>Potrubí z plastových trub polypropylenové připojovací DN 110</t>
  </si>
  <si>
    <t>998721101</t>
  </si>
  <si>
    <t>Přesun hmot tonážní pro vnitřní kanalizace v objektech v do 6 m</t>
  </si>
  <si>
    <t>Přesun hmot pro vnitřní kanalizace  stanovený z hmotnosti přesunovaného materiálu vodorovná dopravní vzdálenost do 50 m v objektech výšky do 6 m</t>
  </si>
  <si>
    <t>722</t>
  </si>
  <si>
    <t>Zdravotechnika - vnitřní vodovod</t>
  </si>
  <si>
    <t>722130233</t>
  </si>
  <si>
    <t>Potrubí vodovodní ocelové závitové pozinkované svařované běžné DN 25</t>
  </si>
  <si>
    <t>Potrubí z ocelových trubek pozinkovaných  závitových svařovaných běžných DN 25</t>
  </si>
  <si>
    <t>722130234</t>
  </si>
  <si>
    <t>Potrubí vodovodní ocelové závitové pozinkované svařované běžné DN 32</t>
  </si>
  <si>
    <t>Potrubí z ocelových trubek pozinkovaných  závitových svařovaných běžných DN 32</t>
  </si>
  <si>
    <t>722130236</t>
  </si>
  <si>
    <t>Potrubí vodovodní ocelové závitové pozinkované svařované běžné DN 50</t>
  </si>
  <si>
    <t>Potrubí z ocelových trubek pozinkovaných  závitových svařovaných běžných DN 50</t>
  </si>
  <si>
    <t>722130238</t>
  </si>
  <si>
    <t>Potrubí vodovodní ocelové závitové pozinkované svařované běžné DN 80</t>
  </si>
  <si>
    <t>Potrubí z ocelových trubek pozinkovaných  závitových svařovaných běžných DN 80</t>
  </si>
  <si>
    <t>722130803</t>
  </si>
  <si>
    <t>Demontáž potrubí ocelové pozinkované závitové do DN 50</t>
  </si>
  <si>
    <t>Demontáž potrubí z ocelových trubek pozinkovaných  závitových přes 40 do DN 50</t>
  </si>
  <si>
    <t>722130805</t>
  </si>
  <si>
    <t>Demontáž potrubí ocelové pozinkované závitové do DN 80</t>
  </si>
  <si>
    <t>Demontáž potrubí z ocelových trubek pozinkovaných  závitových DN 80</t>
  </si>
  <si>
    <t>722130919</t>
  </si>
  <si>
    <t>Potrubí pozinkované závitové přeřezání ocelové trubky do DN 100</t>
  </si>
  <si>
    <t>Opravy vodovodního potrubí z ocelových trubek pozinkovaných závitových přeřezání ocelové trubky přes 50 do DN 100</t>
  </si>
  <si>
    <t>722131938</t>
  </si>
  <si>
    <t>Potrubí pozinkované závitové propojení potrubí DN 80</t>
  </si>
  <si>
    <t>Opravy vodovodního potrubí z ocelových trubek pozinkovaných závitových propojení dosavadního potrubí DN 80</t>
  </si>
  <si>
    <t>722170804</t>
  </si>
  <si>
    <t>Demontáž rozvodů vody z plastů do D 50</t>
  </si>
  <si>
    <t>Demontáž rozvodů vody z plastů  přes 25 do Ø 50 mm</t>
  </si>
  <si>
    <t>722170807</t>
  </si>
  <si>
    <t>Demontáž rozvodů vody z plastů do D 110</t>
  </si>
  <si>
    <t>Demontáž rozvodů vody z plastů  přes 50 do Ø 110 mm</t>
  </si>
  <si>
    <t>722171914</t>
  </si>
  <si>
    <t>Potrubí plastové odříznutí trubky D do 32 mm</t>
  </si>
  <si>
    <t>Odříznutí trubky nebo tvarovky u rozvodů vody z plastů  D přes 25 do 32 mm</t>
  </si>
  <si>
    <t>722171917</t>
  </si>
  <si>
    <t>Potrubí plastové odříznutí trubky D do 63 mm</t>
  </si>
  <si>
    <t>Odříznutí trubky nebo tvarovky u rozvodů vody z plastů  D přes 50 do 63 mm</t>
  </si>
  <si>
    <t>722171934</t>
  </si>
  <si>
    <t>Potrubí plastové výměna trub nebo tvarovek D do 32 mm</t>
  </si>
  <si>
    <t>Výměna trubky, tvarovky, vsazení odbočky  na rozvodech vody z plastů D přes 25 do 32 mm</t>
  </si>
  <si>
    <t>722171936</t>
  </si>
  <si>
    <t>Potrubí plastové výměna trub nebo tvarovek D do 50 mm</t>
  </si>
  <si>
    <t>Výměna trubky, tvarovky, vsazení odbočky  na rozvodech vody z plastů D přes 40 do 50 mm</t>
  </si>
  <si>
    <t>722171937</t>
  </si>
  <si>
    <t>Potrubí plastové výměna trub nebo tvarovek D do 63 mm</t>
  </si>
  <si>
    <t>Výměna trubky, tvarovky, vsazení odbočky  na rozvodech vody z plastů D přes 50 do 63 mm</t>
  </si>
  <si>
    <t>722174003</t>
  </si>
  <si>
    <t>Potrubí vodovodní plastové PPR svar polyfuze PN 16 D 25 x 3,5 mm</t>
  </si>
  <si>
    <t>Potrubí z plastových trubek z polypropylenu (PPR) svařovaných polyfuzně PN 16 (SDR 7,4) D 25 x 3,5</t>
  </si>
  <si>
    <t>S.V. + C.T.V.</t>
  </si>
  <si>
    <t>4+13</t>
  </si>
  <si>
    <t>722174004</t>
  </si>
  <si>
    <t>Potrubí vodovodní plastové PPR svar polyfuze PN 16 D 32 x 4,4 mm</t>
  </si>
  <si>
    <t>Potrubí z plastových trubek z polypropylenu (PPR) svařovaných polyfuzně PN 16 (SDR 7,4) D 32 x 4,4</t>
  </si>
  <si>
    <t>S.V. + T.V.</t>
  </si>
  <si>
    <t>27 + 15</t>
  </si>
  <si>
    <t>722174005</t>
  </si>
  <si>
    <t>Potrubí vodovodní plastové PPR svar polyfuze PN 16 D 40 x 5,5 mm</t>
  </si>
  <si>
    <t>Potrubí z plastových trubek z polypropylenu (PPR) svařovaných polyfuzně PN 16 (SDR 7,4) D 40 x 5,5</t>
  </si>
  <si>
    <t>722174007</t>
  </si>
  <si>
    <t>Potrubí vodovodní plastové PPR svar polyfuze PN 16 D 63 x 8,6 mm</t>
  </si>
  <si>
    <t>Potrubí z plastových trubek z polypropylenu (PPR) svařovaných polyfuzně PN 16 (SDR 7,4) D 63 x 8,6</t>
  </si>
  <si>
    <t>722211813</t>
  </si>
  <si>
    <t>Demontáž armatur přírubových se dvěma přírubami do DN 80</t>
  </si>
  <si>
    <t>Demontáž armatur přírubových  se dvěma přírubami (vč. šoupátek se zemní soupravou) do DN 80</t>
  </si>
  <si>
    <t>722213114</t>
  </si>
  <si>
    <t>Klapka přírubová zpětná DN 80 PN 16 do 200°C samočinná</t>
  </si>
  <si>
    <t>Armatury přírubové zpětné klapky samočinné PN 16 do 200°C (L 10 117 616) DN 80</t>
  </si>
  <si>
    <t>722220862</t>
  </si>
  <si>
    <t>Demontáž armatur závitových se dvěma závity G do 5/4</t>
  </si>
  <si>
    <t>Demontáž armatur závitových  se dvěma závity přes 3/4 do G 5/4</t>
  </si>
  <si>
    <t>722220866</t>
  </si>
  <si>
    <t>Demontáž armatur závitových se dvěma závity G 3</t>
  </si>
  <si>
    <t>Demontáž armatur závitových  se dvěma závity G 3</t>
  </si>
  <si>
    <t>722224115</t>
  </si>
  <si>
    <t>Kohout plnicí nebo vypouštěcí G 1/2 PN 10 s jedním závitem</t>
  </si>
  <si>
    <t>Armatury s jedním závitem kohouty plnicí a vypouštěcí PN 10 G 1/2</t>
  </si>
  <si>
    <t>722224116</t>
  </si>
  <si>
    <t>Kohout plnicí nebo vypouštěcí G 3/4 PN 10 s jedním závitem</t>
  </si>
  <si>
    <t>Armatury s jedním závitem kohouty plnicí a vypouštěcí PN 10 G 3/4</t>
  </si>
  <si>
    <t>722231084.HNW</t>
  </si>
  <si>
    <t>Ventil zpětný EA Honeywell RV280 G 1 PN 16 do 90°C</t>
  </si>
  <si>
    <t>722231087.HNW</t>
  </si>
  <si>
    <t>Ventil zpětný EA Honeywell RV280 G 2 PN 16 do 90°C</t>
  </si>
  <si>
    <t>722232044</t>
  </si>
  <si>
    <t>Armatury se dvěma závity kulové kohouty PN 42 do 185 °C přímé vnitřní závit G 3/4</t>
  </si>
  <si>
    <t>722232045</t>
  </si>
  <si>
    <t>Kohout kulový přímý G 1 PN 42 do 185°C vnitřní závit</t>
  </si>
  <si>
    <t>Armatury se dvěma závity kulové kohouty PN 42 do 185 °C přímé vnitřní závit G 1</t>
  </si>
  <si>
    <t>722232046</t>
  </si>
  <si>
    <t>Kohout kulový přímý G 5/4 PN 42 do 185°C vnitřní závit</t>
  </si>
  <si>
    <t>Armatury se dvěma závity kulové kohouty PN 42 do 185 °C přímé vnitřní závit G 5/4</t>
  </si>
  <si>
    <t>722232048</t>
  </si>
  <si>
    <t>Kohout kulový přímý G 2 PN 42 do 185°C vnitřní závit</t>
  </si>
  <si>
    <t>Armatury se dvěma závity kulové kohouty PN 42 do 185 °C přímé vnitřní závit G 2</t>
  </si>
  <si>
    <t>722232066</t>
  </si>
  <si>
    <t>Kohout kulový přímý G 2 PN 42 do 185°C vnitřní závit s vypouštěním</t>
  </si>
  <si>
    <t>Armatury se dvěma závity kulové kohouty PN 42 do 185 °C přímé vnitřní závit s vypouštěním G 2</t>
  </si>
  <si>
    <t>722239101</t>
  </si>
  <si>
    <t>Montáž armatur vodovodních se dvěma závity G 1/2</t>
  </si>
  <si>
    <t>Armatury se dvěma závity montáž vodovodních armatur se dvěma závity ostatních typů G 1/2</t>
  </si>
  <si>
    <t>IVR.MR63010BB</t>
  </si>
  <si>
    <t>Manometr radiální - spodní napojení 1/4"M; pr. 63mm; 0-10bar</t>
  </si>
  <si>
    <t>90</t>
  </si>
  <si>
    <t>722239102</t>
  </si>
  <si>
    <t>Montáž armatur vodovodních se dvěma závity G 3/4</t>
  </si>
  <si>
    <t>92</t>
  </si>
  <si>
    <t>Armatury se dvěma závity montáž vodovodních armatur se dvěma závity ostatních typů G 3/4</t>
  </si>
  <si>
    <t>55129493R</t>
  </si>
  <si>
    <t>Vyvažovací ventil DN20</t>
  </si>
  <si>
    <t>Vyvažovací ventil DN20 Funkce: vyvažování, nastavení s aretací, měření průtoku, tlaků a teploty, uzavírání Tlaková třída: PN 20 Teploty: max. pracovní teplota: 150 °C                min. pracovní teplota: –20 °C Kvs = 5,70 m3/hod (při tlakové ztrátě 1 bar a plně otevřeném ventilu)</t>
  </si>
  <si>
    <t>722250133</t>
  </si>
  <si>
    <t>Hydrantový systém s tvarově stálou hadicí D 25 x 30 m celoplechový</t>
  </si>
  <si>
    <t>Požární příslušenství a armatury  hydrantový systém s tvarově stálou hadicí celoplechový D 25 x 30 m</t>
  </si>
  <si>
    <t>722260802</t>
  </si>
  <si>
    <t>Demontáž vodoměrů přírubových DN 80</t>
  </si>
  <si>
    <t>98</t>
  </si>
  <si>
    <t>Demontáž vodoměrů  přírubových DN 80</t>
  </si>
  <si>
    <t>722262151</t>
  </si>
  <si>
    <t>Vodoměr přírubový šroubový do 40°C DN 50 horizontální</t>
  </si>
  <si>
    <t>100</t>
  </si>
  <si>
    <t>Vodoměry  pro vodu do 40°C přírubové šroubové horizontální DN 50</t>
  </si>
  <si>
    <t>852242122</t>
  </si>
  <si>
    <t>Montáž potrubí z trub litinových tlakových přírubových délky do 1 m otevřený výkop DN 80</t>
  </si>
  <si>
    <t>102</t>
  </si>
  <si>
    <t>Montáž potrubí z trub litinových tlakových přírubových  abnormálních délek, jednotlivě do 1 m v otevřeném výkopu, kanálu nebo v šachtě DN 80</t>
  </si>
  <si>
    <t>HWL.850008050016</t>
  </si>
  <si>
    <t>TVAROVKA FF KUS 80/500</t>
  </si>
  <si>
    <t>104</t>
  </si>
  <si>
    <t>HWL.850008060016</t>
  </si>
  <si>
    <t>TVAROVKA FF KUS 80/600</t>
  </si>
  <si>
    <t>106</t>
  </si>
  <si>
    <t>857242122</t>
  </si>
  <si>
    <t>Montáž litinových tvarovek jednoosých přírubových otevřený výkop DN 80</t>
  </si>
  <si>
    <t>108</t>
  </si>
  <si>
    <t>Montáž litinových tvarovek na potrubí litinovém tlakovém jednoosých na potrubí z trub přírubových v otevřeném výkopu, kanálu nebo v šachtě DN 80</t>
  </si>
  <si>
    <t>HWL.855008005016</t>
  </si>
  <si>
    <t>TVAROVKA REDUKČNÍ FFR 80-50</t>
  </si>
  <si>
    <t>110</t>
  </si>
  <si>
    <t>HWL.850005020016</t>
  </si>
  <si>
    <t>TVAROVKA FF KUS 50/200</t>
  </si>
  <si>
    <t>112</t>
  </si>
  <si>
    <t>HWL.853008000016</t>
  </si>
  <si>
    <t>TVAROVKA OBLOUK 90° 80</t>
  </si>
  <si>
    <t>114</t>
  </si>
  <si>
    <t>HWL.810008000116</t>
  </si>
  <si>
    <t>PŘÍRUBA VNITŘNÍ ZÁVIT 80-1"</t>
  </si>
  <si>
    <t>116</t>
  </si>
  <si>
    <t>HWL.810008000316</t>
  </si>
  <si>
    <t>PŘÍRUBA VNITŘNÍ ZÁVIT 80-3"</t>
  </si>
  <si>
    <t>118</t>
  </si>
  <si>
    <t>HWL.710108008916</t>
  </si>
  <si>
    <t>PŘÍRUBA DVOUKOMOROVÁ OCEL 80/89</t>
  </si>
  <si>
    <t>120</t>
  </si>
  <si>
    <t>857244122</t>
  </si>
  <si>
    <t>Montáž litinových tvarovek odbočných přírubových otevřený výkop DN 80</t>
  </si>
  <si>
    <t>122</t>
  </si>
  <si>
    <t>Montáž litinových tvarovek na potrubí litinovém tlakovém odbočných na potrubí z trub přírubových v otevřeném výkopu, kanálu nebo v šachtě DN 80</t>
  </si>
  <si>
    <t>HWL.851008008016</t>
  </si>
  <si>
    <t>TVAROVKA T KUS 80-80</t>
  </si>
  <si>
    <t>124</t>
  </si>
  <si>
    <t>891241222</t>
  </si>
  <si>
    <t>Montáž vodovodních šoupátek s ručním kolečkem v šachtách DN 80</t>
  </si>
  <si>
    <t>126</t>
  </si>
  <si>
    <t>Montáž vodovodních armatur na potrubí šoupátek nebo klapek uzavíracích v šachtách s ručním kolečkem DN 80</t>
  </si>
  <si>
    <t>HWL.400208000016</t>
  </si>
  <si>
    <t>ŠOUPĚ E2 PŘÍRUBOVÉ KRÁTKÉ 80</t>
  </si>
  <si>
    <t>128</t>
  </si>
  <si>
    <t>HWL.780008000000</t>
  </si>
  <si>
    <t>KOLO RUČNÍ 65-80</t>
  </si>
  <si>
    <t>130</t>
  </si>
  <si>
    <t>891245321</t>
  </si>
  <si>
    <t>Montáž zpětných klapek DN 80</t>
  </si>
  <si>
    <t>132</t>
  </si>
  <si>
    <t>Montáž vodovodních armatur na potrubí zpětných klapek DN 80</t>
  </si>
  <si>
    <t>HWL.983108000016</t>
  </si>
  <si>
    <t>KLAPKA ZPĚTNÁ 80</t>
  </si>
  <si>
    <t>134</t>
  </si>
  <si>
    <t>722290226</t>
  </si>
  <si>
    <t>Zkouška těsnosti vodovodního potrubí závitového do DN 50</t>
  </si>
  <si>
    <t>136</t>
  </si>
  <si>
    <t>Zkoušky, proplach a desinfekce vodovodního potrubí  zkoušky těsnosti vodovodního potrubí závitového do DN 50</t>
  </si>
  <si>
    <t>0,5+3+10+17+42+16+23,5</t>
  </si>
  <si>
    <t>722290234</t>
  </si>
  <si>
    <t>Proplach a dezinfekce vodovodního potrubí do DN 80</t>
  </si>
  <si>
    <t>138</t>
  </si>
  <si>
    <t>Zkoušky, proplach a desinfekce vodovodního potrubí  proplach a desinfekce vodovodního potrubí do DN 80</t>
  </si>
  <si>
    <t>722290821</t>
  </si>
  <si>
    <t>Přemístění vnitrostaveništní demontovaných hmot pro vnitřní vodovod v objektech výšky do 6 m</t>
  </si>
  <si>
    <t>140</t>
  </si>
  <si>
    <t>Vnitrostaveništní přemístění vybouraných (demontovaných) hmot  vnitřní vodovod vodorovně do 100 m v objektech výšky do 6 m</t>
  </si>
  <si>
    <t>998722101</t>
  </si>
  <si>
    <t>Přesun hmot tonážní pro vnitřní vodovod v objektech v do 6 m</t>
  </si>
  <si>
    <t>142</t>
  </si>
  <si>
    <t>Přesun hmot pro vnitřní vodovod  stanovený z hmotnosti přesunovaného materiálu vodorovná dopravní vzdálenost do 50 m v objektech výšky do 6 m</t>
  </si>
  <si>
    <t>723</t>
  </si>
  <si>
    <t>Zdravotechnika - vnitřní plynovod</t>
  </si>
  <si>
    <t>723150303</t>
  </si>
  <si>
    <t>Potrubí ocelové hladké černé bezešvé spojované svařováním tvářené za tepla D 28x2,6 mm</t>
  </si>
  <si>
    <t>144</t>
  </si>
  <si>
    <t>Potrubí z ocelových trubek hladkých  černých spojovaných svařováním tvářených za tepla Ø 28/2,6</t>
  </si>
  <si>
    <t>723150312</t>
  </si>
  <si>
    <t>Potrubí ocelové hladké černé bezešvé spojované svařováním tvářené za tepla D 57x3,2 mm</t>
  </si>
  <si>
    <t>146</t>
  </si>
  <si>
    <t>Potrubí z ocelových trubek hladkých  černých spojovaných svařováním tvářených za tepla Ø 57/3,2</t>
  </si>
  <si>
    <t>723150315</t>
  </si>
  <si>
    <t>Potrubí ocelové hladké černé bezešvé spojované svařováním tvářené za tepla D 108x4 mm</t>
  </si>
  <si>
    <t>148</t>
  </si>
  <si>
    <t>Potrubí z ocelových trubek hladkých  černých spojovaných svařováním tvářených za tepla Ø 108/4</t>
  </si>
  <si>
    <t>723150317</t>
  </si>
  <si>
    <t>Potrubí ocelové hladké černé bezešvé spojované svařováním tvářené za tepla D 159x4,5 mm</t>
  </si>
  <si>
    <t>150</t>
  </si>
  <si>
    <t>Potrubí z ocelových trubek hladkých  černých spojovaných svařováním tvářených za tepla Ø 159/4,5</t>
  </si>
  <si>
    <t>723150801</t>
  </si>
  <si>
    <t>Demontáž potrubí ocelové hladké svařované do D 32</t>
  </si>
  <si>
    <t>152</t>
  </si>
  <si>
    <t>Demontáž potrubí svařovaného z ocelových trubek hladkých  do Ø 32</t>
  </si>
  <si>
    <t>723150804</t>
  </si>
  <si>
    <t>Demontáž potrubí ocelové hladké svařované do D 108</t>
  </si>
  <si>
    <t>154</t>
  </si>
  <si>
    <t>Demontáž potrubí svařovaného z ocelových trubek hladkých  přes 76 do Ø 108</t>
  </si>
  <si>
    <t>723150805</t>
  </si>
  <si>
    <t>Demontáž potrubí ocelové hladké svařované do D 159</t>
  </si>
  <si>
    <t>156</t>
  </si>
  <si>
    <t>Demontáž potrubí svařovaného z ocelových trubek hladkých  přes 108 do Ø 159</t>
  </si>
  <si>
    <t>723190901</t>
  </si>
  <si>
    <t>Uzavření,otevření plynovodního potrubí při opravě</t>
  </si>
  <si>
    <t>158</t>
  </si>
  <si>
    <t>Opravy plynovodního potrubí  uzavření nebo otevření potrubí</t>
  </si>
  <si>
    <t>723190907</t>
  </si>
  <si>
    <t>Odvzdušnění nebo napuštění plynovodního potrubí</t>
  </si>
  <si>
    <t>160</t>
  </si>
  <si>
    <t>Opravy plynovodního potrubí  odvzdušnění a napuštění potrubí</t>
  </si>
  <si>
    <t>723190909</t>
  </si>
  <si>
    <t>Zkouška těsnosti potrubí plynovodního</t>
  </si>
  <si>
    <t>162</t>
  </si>
  <si>
    <t>Opravy plynovodního potrubí  neúřední zkouška těsnosti dosavadního potrubí</t>
  </si>
  <si>
    <t>230230020</t>
  </si>
  <si>
    <t>Hlavní tlaková zkouška vzduchem 0,6 MPa DN 150</t>
  </si>
  <si>
    <t>164</t>
  </si>
  <si>
    <t>Tlakové zkoušky hlavní  vzduchem 0,6 MPa DN 150</t>
  </si>
  <si>
    <t>723190920R</t>
  </si>
  <si>
    <t>Navaření odbočky na potrubí plynovodní DN 150</t>
  </si>
  <si>
    <t>166</t>
  </si>
  <si>
    <t>Opravy plynovodního potrubí  navaření odbočky na potrubí DN 80</t>
  </si>
  <si>
    <t>723190921R</t>
  </si>
  <si>
    <t>zavaření odbočky na potrubí plynovodní</t>
  </si>
  <si>
    <t>168</t>
  </si>
  <si>
    <t>723212103</t>
  </si>
  <si>
    <t>Mezipřírubová uzavírací klapka DN 50</t>
  </si>
  <si>
    <t>170</t>
  </si>
  <si>
    <t>Armatury přírubové uzavírací klapky mezipřírubové DN 50</t>
  </si>
  <si>
    <t>89</t>
  </si>
  <si>
    <t>723212106</t>
  </si>
  <si>
    <t>Mezipřírubová uzavírací klapka DN 100</t>
  </si>
  <si>
    <t>172</t>
  </si>
  <si>
    <t>Armatury přírubové uzavírací klapky mezipřírubové DN 100</t>
  </si>
  <si>
    <t>723214169</t>
  </si>
  <si>
    <t>Filtr plynový DN 100 PN 40 do 400°C těleso uhlíková ocel</t>
  </si>
  <si>
    <t>174</t>
  </si>
  <si>
    <t>Armatury přírubové plynové filtry těleso uhlíková ocel PN 40 do 400°C (D 71 118 540) DN 100</t>
  </si>
  <si>
    <t>91</t>
  </si>
  <si>
    <t>723219102</t>
  </si>
  <si>
    <t>Montáž armatur plynovodních přírubových DN 50 ostatní typ</t>
  </si>
  <si>
    <t>176</t>
  </si>
  <si>
    <t>Armatury přírubové montáž armatur přírubových ostatních typů DN 50</t>
  </si>
  <si>
    <t>40562490R</t>
  </si>
  <si>
    <t>regulátor tlaku zemního plynu přírubový , vstup DN 50 výstup DN 50 vč. sestavy impulzů</t>
  </si>
  <si>
    <t>178</t>
  </si>
  <si>
    <t>regulátor tlaku zemního plynu středotlaký s přírubami , vstupní/výstupní tlak 30/3 kPa, maximální průtok 300m3/h připojení vstup DN 50 výstup DN 50 vč. sestavy impulzů</t>
  </si>
  <si>
    <t>93</t>
  </si>
  <si>
    <t>723219105</t>
  </si>
  <si>
    <t>Montáž armatur plynovodních přírubových DN 100 ostatní typ</t>
  </si>
  <si>
    <t>180</t>
  </si>
  <si>
    <t>Armatury přírubové montáž armatur přírubových ostatních typů DN 100</t>
  </si>
  <si>
    <t>40562991R</t>
  </si>
  <si>
    <t>Havarijní ventil elektromagnetický přírubový DN100</t>
  </si>
  <si>
    <t>182</t>
  </si>
  <si>
    <t>723221304</t>
  </si>
  <si>
    <t>Ventil vzorkovací rohový G 1/2 PN 5 s vnitřním závitem</t>
  </si>
  <si>
    <t>184</t>
  </si>
  <si>
    <t>Armatury s jedním závitem ventily vzorkovací rohové PN 5 vnitřní závit G 1/2</t>
  </si>
  <si>
    <t>723231162</t>
  </si>
  <si>
    <t>Kohout kulový přímý G 1/2 PN 42 do 185°C plnoprůtokový vnitřní závit těžká řada</t>
  </si>
  <si>
    <t>186</t>
  </si>
  <si>
    <t>Armatury se dvěma závity kohouty kulové PN 42 do 185°C plnoprůtokové vnitřní závit těžká řada G 1/2</t>
  </si>
  <si>
    <t>97</t>
  </si>
  <si>
    <t>723231164</t>
  </si>
  <si>
    <t>Kohout kulový přímý G 1 PN 42 do 185°C plnoprůtokový vnitřní závit těžká řada</t>
  </si>
  <si>
    <t>188</t>
  </si>
  <si>
    <t>Armatury se dvěma závity kohouty kulové PN 42 do 185°C plnoprůtokové vnitřní závit těžká řada G 1</t>
  </si>
  <si>
    <t>723231167</t>
  </si>
  <si>
    <t>Kohout kulový přímý G 2 PN 42 do 185°C plnoprůtokový vnitřní závit těžká řada</t>
  </si>
  <si>
    <t>190</t>
  </si>
  <si>
    <t>Armatury se dvěma závity kohouty kulové PN 42 do 185°C plnoprůtokové vnitřní závit těžká řada G 2</t>
  </si>
  <si>
    <t>99</t>
  </si>
  <si>
    <t>723290821</t>
  </si>
  <si>
    <t>Přemístění vnitrostaveništní demontovaných hmot pro vnitřní plynovod v objektech výšky do 6 m</t>
  </si>
  <si>
    <t>192</t>
  </si>
  <si>
    <t>Vnitrostaveništní přemítění vybouraných (demontovaných) hmot  vnitřní plynovod vodorovně do 100 m v objektech výšky do 6 m</t>
  </si>
  <si>
    <t>998723101</t>
  </si>
  <si>
    <t>Přesun hmot tonážní pro vnitřní plynovod v objektech v do 6 m</t>
  </si>
  <si>
    <t>194</t>
  </si>
  <si>
    <t>Přesun hmot pro vnitřní plynovod  stanovený z hmotnosti přesunovaného materiálu vodorovná dopravní vzdálenost do 50 m v objektech výšky do 6 m</t>
  </si>
  <si>
    <t>101</t>
  </si>
  <si>
    <t>783614551</t>
  </si>
  <si>
    <t>Základní jednonásobný syntetický nátěr potrubí DN do 50 mm</t>
  </si>
  <si>
    <t>196</t>
  </si>
  <si>
    <t>Základní nátěr armatur a kovových potrubí jednonásobný potrubí do DN 50 mm syntetický</t>
  </si>
  <si>
    <t>783614561</t>
  </si>
  <si>
    <t>Základní jednonásobný syntetický nátěr potrubí DN do 100 mm</t>
  </si>
  <si>
    <t>198</t>
  </si>
  <si>
    <t>Základní nátěr armatur a kovových potrubí jednonásobný potrubí přes DN 50 do DN 100 mm syntetický</t>
  </si>
  <si>
    <t>103</t>
  </si>
  <si>
    <t>783614571</t>
  </si>
  <si>
    <t>Základní jednonásobný syntetický nátěr potrubí DN do 150 mm</t>
  </si>
  <si>
    <t>200</t>
  </si>
  <si>
    <t>Základní nátěr armatur a kovových potrubí jednonásobný potrubí přes DN 100 do DN 150 mm syntetický</t>
  </si>
  <si>
    <t>783617611</t>
  </si>
  <si>
    <t>Krycí dvojnásobný syntetický nátěr potrubí DN do 50 mm</t>
  </si>
  <si>
    <t>202</t>
  </si>
  <si>
    <t>Krycí nátěr (email) armatur a kovových potrubí potrubí do DN 50 mm dvojnásobný syntetický standardní</t>
  </si>
  <si>
    <t>105</t>
  </si>
  <si>
    <t>783617621</t>
  </si>
  <si>
    <t>Krycí jednonásobný syntetický nátěr potrubí DN do 100 mm</t>
  </si>
  <si>
    <t>204</t>
  </si>
  <si>
    <t>Krycí nátěr (email) armatur a kovových potrubí potrubí přes DN 50 do DN 100 mm jednonásobný syntetický standardní</t>
  </si>
  <si>
    <t>783617651</t>
  </si>
  <si>
    <t>Krycí dvojnásobný syntetický nátěr potrubí DN do 150 mm</t>
  </si>
  <si>
    <t>206</t>
  </si>
  <si>
    <t>Krycí nátěr (email) armatur a kovových potrubí potrubí přes DN 100 do DN 150 mm dvojnásobný syntetický standardní</t>
  </si>
  <si>
    <t>05D - Zařízení silnoproudé elektrotechniky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</si>
  <si>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    1.4.d.0 Technická zpráva – EI Příloha č. 1 – Výpočet umělého osvětlení Příloha č. 2 – Protokol určení vnějších vlivů 1.4.d.1 Půdorys 1.NP - EI 1.4.d.2 Rozvaděč RH 1.4.d.3 Rozvaděč RK</t>
  </si>
  <si>
    <t>    741 - Elektroinstalace - silnoproud</t>
  </si>
  <si>
    <t>741</t>
  </si>
  <si>
    <t>Elektroinstalace - silnoproud</t>
  </si>
  <si>
    <t>74101R</t>
  </si>
  <si>
    <t>d) Zařízení silnoproudé elektrotechniky</t>
  </si>
  <si>
    <t>-586992951</t>
  </si>
  <si>
    <t>Zařízení silnoproudé elektrotechniky - podrobný soupis prací je uveden v samostatné příloze rozpočtu č.1</t>
  </si>
  <si>
    <t>05E - Měření a regulace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</si>
  <si>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</t>
  </si>
  <si>
    <t>74102R</t>
  </si>
  <si>
    <t>e) Měření a regulace</t>
  </si>
  <si>
    <t>-176742910</t>
  </si>
  <si>
    <t>Měření a regulace - podrobný soupis prací je uveden v samostatné příloze rozpočtu č.2</t>
  </si>
  <si>
    <t>SO-02 - Trafostanice</t>
  </si>
  <si>
    <t>02_01 - Oprava střechy</t>
  </si>
  <si>
    <t>    712 - Povlakové krytiny</t>
  </si>
  <si>
    <t>712</t>
  </si>
  <si>
    <t>Povlakové krytiny</t>
  </si>
  <si>
    <t>712300841A</t>
  </si>
  <si>
    <t>Vyčištění střechy, prořezání vydutých částí</t>
  </si>
  <si>
    <t>-1994195816</t>
  </si>
  <si>
    <t>Odstranění ze střech plochých do 10°  mechu odškrabáním a očistěním s urovnáním povrchu</t>
  </si>
  <si>
    <t>712311101</t>
  </si>
  <si>
    <t>Provedení povlakové krytiny střech do 10° za studena lakem penetračním nebo asfaltovým</t>
  </si>
  <si>
    <t>-172328854</t>
  </si>
  <si>
    <t>Provedení povlakové krytiny střech plochých do 10° natěradly a tmely za studena  nátěrem lakem penetračním nebo asfaltovým</t>
  </si>
  <si>
    <t>417677971</t>
  </si>
  <si>
    <t>55*0,0003</t>
  </si>
  <si>
    <t>712341559</t>
  </si>
  <si>
    <t>Provedení povlakové krytiny střech do 10° pásy NAIP přitavením v plné ploše</t>
  </si>
  <si>
    <t>-86646110</t>
  </si>
  <si>
    <t>Provedení povlakové krytiny střech plochých do 10° pásy přitavením  NAIP v plné ploše</t>
  </si>
  <si>
    <t>62855006</t>
  </si>
  <si>
    <t>pás asfaltový natavitelný modifikovaný SBS tl 4,2mm s vložkou z polyesterové vyztužené rohože a hrubozrnným břidličným posypem na horním povrchu</t>
  </si>
  <si>
    <t>-746443358</t>
  </si>
  <si>
    <t>55*1,15</t>
  </si>
  <si>
    <t>998712101</t>
  </si>
  <si>
    <t>Přesun hmot tonážní tonážní pro krytiny povlakové v objektech v do 6 m</t>
  </si>
  <si>
    <t>1316117053</t>
  </si>
  <si>
    <t>Přesun hmot pro povlakové krytiny stanovený z hmotnosti přesunovaného materiálu vodorovná dopravní vzdálenost do 50 m v objektech výšky do 6 m</t>
  </si>
  <si>
    <t>764508131</t>
  </si>
  <si>
    <t>Montáž kruhového svodu</t>
  </si>
  <si>
    <t>-129038587</t>
  </si>
  <si>
    <t>Montáž svodu kruhového, průměru svodu</t>
  </si>
  <si>
    <t>55344204</t>
  </si>
  <si>
    <t>svod kruhový Pz 100mm</t>
  </si>
  <si>
    <t>-17867691</t>
  </si>
  <si>
    <t>764508132</t>
  </si>
  <si>
    <t>Montáž objímky kruhového svodu</t>
  </si>
  <si>
    <t>-511269036</t>
  </si>
  <si>
    <t>Montáž svodu kruhového, průměru objímek</t>
  </si>
  <si>
    <t>55344331A</t>
  </si>
  <si>
    <t>objímka svodu Pz 100mm atypická</t>
  </si>
  <si>
    <t>-1549106759</t>
  </si>
  <si>
    <t>objímka svodu Pz 100mm trn 200mm</t>
  </si>
  <si>
    <t>764508134</t>
  </si>
  <si>
    <t>Montáž horního kolena kruhového svodu</t>
  </si>
  <si>
    <t>-485600071</t>
  </si>
  <si>
    <t>Montáž svodu kruhového, průměru kolen horních</t>
  </si>
  <si>
    <t>55344348</t>
  </si>
  <si>
    <t>koleno kruhové lisované Pz 100mm</t>
  </si>
  <si>
    <t>106263207</t>
  </si>
  <si>
    <t>koleno kruhové 72° lisované Pz 100mm</t>
  </si>
  <si>
    <t>998764101</t>
  </si>
  <si>
    <t>Přesun hmot tonážní pro konstrukce klempířské v objektech v do 6 m</t>
  </si>
  <si>
    <t>686688015</t>
  </si>
  <si>
    <t>Přesun hmot pro konstrukce klempířské stanovený z hmotnosti přesunovaného materiálu vodorovná dopravní vzdálenost do 50 m v objektech výšky do 6 m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</si>
</sst>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/MM/YYYY"/>
    <numFmt numFmtId="169" formatCode="#,##0.00000"/>
    <numFmt numFmtId="170" formatCode="#,##0.000"/>
  </numFmts>
  <fonts count="43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2"/>
      <charset val="1"/>
    </font>
    <font>
      <sz val="8"/>
      <color rgb="FF3366FF"/>
      <name val="Arial CE"/>
      <family val="2"/>
      <charset val="1"/>
    </font>
    <font>
      <b val="true"/>
      <sz val="14"/>
      <name val="Arial CE"/>
      <family val="2"/>
      <charset val="1"/>
    </font>
    <font>
      <b val="true"/>
      <sz val="12"/>
      <color rgb="FF969696"/>
      <name val="Arial CE"/>
      <family val="2"/>
      <charset val="1"/>
    </font>
    <font>
      <sz val="10"/>
      <color rgb="FF969696"/>
      <name val="Arial CE"/>
      <family val="2"/>
      <charset val="1"/>
    </font>
    <font>
      <sz val="10"/>
      <name val="Arial CE"/>
      <family val="2"/>
      <charset val="1"/>
    </font>
    <font>
      <b val="true"/>
      <sz val="8"/>
      <color rgb="FF969696"/>
      <name val="Arial CE"/>
      <family val="2"/>
      <charset val="1"/>
    </font>
    <font>
      <b val="true"/>
      <sz val="11"/>
      <name val="Arial CE"/>
      <family val="2"/>
      <charset val="1"/>
    </font>
    <font>
      <b val="true"/>
      <sz val="10"/>
      <name val="Arial CE"/>
      <family val="2"/>
      <charset val="1"/>
    </font>
    <font>
      <b val="true"/>
      <sz val="10"/>
      <color rgb="FF969696"/>
      <name val="Arial CE"/>
      <family val="2"/>
      <charset val="1"/>
    </font>
    <font>
      <b val="true"/>
      <sz val="12"/>
      <name val="Arial CE"/>
      <family val="2"/>
      <charset val="1"/>
    </font>
    <font>
      <b val="true"/>
      <sz val="10"/>
      <color rgb="FF464646"/>
      <name val="Arial CE"/>
      <family val="2"/>
      <charset val="1"/>
    </font>
    <font>
      <sz val="12"/>
      <color rgb="FF969696"/>
      <name val="Arial CE"/>
      <family val="2"/>
      <charset val="1"/>
    </font>
    <font>
      <sz val="9"/>
      <name val="Arial CE"/>
      <family val="2"/>
      <charset val="1"/>
    </font>
    <font>
      <sz val="9"/>
      <color rgb="FF969696"/>
      <name val="Arial CE"/>
      <family val="2"/>
      <charset val="1"/>
    </font>
    <font>
      <b val="true"/>
      <sz val="12"/>
      <color rgb="FF960000"/>
      <name val="Arial CE"/>
      <family val="2"/>
      <charset val="1"/>
    </font>
    <font>
      <sz val="12"/>
      <name val="Arial CE"/>
      <family val="2"/>
      <charset val="1"/>
    </font>
    <font>
      <sz val="11"/>
      <name val="Arial CE"/>
      <family val="2"/>
      <charset val="1"/>
    </font>
    <font>
      <b val="true"/>
      <sz val="11"/>
      <color rgb="FF003366"/>
      <name val="Arial CE"/>
      <family val="2"/>
      <charset val="1"/>
    </font>
    <font>
      <sz val="11"/>
      <color rgb="FF003366"/>
      <name val="Arial CE"/>
      <family val="2"/>
      <charset val="1"/>
    </font>
    <font>
      <sz val="11"/>
      <color rgb="FF969696"/>
      <name val="Arial CE"/>
      <family val="2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2"/>
      <charset val="1"/>
    </font>
    <font>
      <sz val="10"/>
      <color rgb="FF003366"/>
      <name val="Arial CE"/>
      <family val="2"/>
      <charset val="1"/>
    </font>
    <font>
      <b val="true"/>
      <sz val="10"/>
      <color rgb="FF003366"/>
      <name val="Arial CE"/>
      <family val="2"/>
      <charset val="1"/>
    </font>
    <font>
      <sz val="10"/>
      <color rgb="FF3366FF"/>
      <name val="Arial CE"/>
      <family val="2"/>
      <charset val="1"/>
    </font>
    <font>
      <sz val="8"/>
      <color rgb="FF969696"/>
      <name val="Arial CE"/>
      <family val="2"/>
      <charset val="1"/>
    </font>
    <font>
      <b val="true"/>
      <sz val="12"/>
      <color rgb="FF800000"/>
      <name val="Arial CE"/>
      <family val="2"/>
      <charset val="1"/>
    </font>
    <font>
      <sz val="12"/>
      <color rgb="FF003366"/>
      <name val="Arial CE"/>
      <family val="2"/>
      <charset val="1"/>
    </font>
    <font>
      <sz val="8"/>
      <color rgb="FF960000"/>
      <name val="Arial CE"/>
      <family val="2"/>
      <charset val="1"/>
    </font>
    <font>
      <b val="true"/>
      <sz val="8"/>
      <name val="Arial CE"/>
      <family val="2"/>
      <charset val="1"/>
    </font>
    <font>
      <sz val="8"/>
      <color rgb="FF003366"/>
      <name val="Arial CE"/>
      <family val="2"/>
      <charset val="1"/>
    </font>
    <font>
      <sz val="7"/>
      <color rgb="FF969696"/>
      <name val="Arial CE"/>
      <family val="2"/>
      <charset val="1"/>
    </font>
    <font>
      <sz val="7"/>
      <name val="Arial CE"/>
      <family val="2"/>
      <charset val="1"/>
    </font>
    <font>
      <sz val="8"/>
      <color rgb="FF800080"/>
      <name val="Arial CE"/>
      <family val="2"/>
      <charset val="1"/>
    </font>
    <font>
      <sz val="8"/>
      <color rgb="FF505050"/>
      <name val="Arial CE"/>
      <family val="2"/>
      <charset val="1"/>
    </font>
    <font>
      <sz val="8"/>
      <color rgb="FFFF0000"/>
      <name val="Arial CE"/>
      <family val="2"/>
      <charset val="1"/>
    </font>
    <font>
      <i val="true"/>
      <sz val="9"/>
      <color rgb="FF0000FF"/>
      <name val="Arial CE"/>
      <family val="2"/>
      <charset val="1"/>
    </font>
    <font>
      <i val="true"/>
      <sz val="8"/>
      <color rgb="FF0000FF"/>
      <name val="Arial CE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7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5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1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1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1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41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1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1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0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2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3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4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15.pn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16.png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image" Target="../media/image17.png"/>
</Relationships>
</file>

<file path=xl/drawings/_rels/drawing9.xml.rels><?xml version="1.0" encoding="UTF-8"?>
<Relationships xmlns="http://schemas.openxmlformats.org/package/2006/relationships"><Relationship Id="rId1" Type="http://schemas.openxmlformats.org/officeDocument/2006/relationships/image" Target="../media/image1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0" name="Picture 1" descr="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1" name="Picture 1" descr="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2" name="Picture 1" descr="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3" name="Picture 1" descr="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4" name="Picture 1" descr="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5" name="Picture 1" descr="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6" name="Picture 1" descr="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7" name="Picture 1" descr="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8" name="Picture 1" descr="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9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true"/>
  </sheetPr>
  <dimension ref="A1:CM10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5923566878981"/>
    <col collapsed="false" hidden="false" max="33" min="4" style="0" width="2.6624203821656"/>
    <col collapsed="false" hidden="false" max="34" min="34" style="0" width="3.33757961783439"/>
    <col collapsed="false" hidden="false" max="35" min="35" style="0" width="31.6624203821656"/>
    <col collapsed="false" hidden="false" max="37" min="36" style="0" width="2.5031847133758"/>
    <col collapsed="false" hidden="false" max="39" min="39" style="0" width="3.33757961783439"/>
    <col collapsed="false" hidden="false" max="40" min="40" style="0" width="13.3375796178344"/>
    <col collapsed="false" hidden="false" max="41" min="41" style="0" width="7.5031847133758"/>
    <col collapsed="false" hidden="false" max="42" min="42" style="0" width="4.15923566878981"/>
    <col collapsed="false" hidden="true" max="43" min="43" style="0" width="0"/>
    <col collapsed="false" hidden="false" max="44" min="44" style="0" width="13.6624203821656"/>
    <col collapsed="false" hidden="true" max="56" min="45" style="0" width="0"/>
    <col collapsed="false" hidden="false" max="57" min="57" style="0" width="66.4968152866242"/>
    <col collapsed="false" hidden="false" max="70" min="58" style="0" width="8.5031847133758"/>
    <col collapsed="false" hidden="true" max="91" min="71" style="0" width="0"/>
    <col collapsed="false" hidden="false" max="1025" min="92" style="0" width="8.5031847133758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 t="s">
        <v>25</v>
      </c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26</v>
      </c>
      <c r="AK11" s="15" t="s">
        <v>27</v>
      </c>
      <c r="AN11" s="16" t="s">
        <v>28</v>
      </c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29</v>
      </c>
      <c r="AK13" s="15" t="s">
        <v>24</v>
      </c>
      <c r="AN13" s="18" t="s">
        <v>30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27</v>
      </c>
      <c r="AN14" s="18" t="s">
        <v>30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31</v>
      </c>
      <c r="AK16" s="15" t="s">
        <v>24</v>
      </c>
      <c r="AN16" s="16" t="s">
        <v>32</v>
      </c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33</v>
      </c>
      <c r="AK17" s="15" t="s">
        <v>27</v>
      </c>
      <c r="AN17" s="16"/>
      <c r="AR17" s="6"/>
      <c r="BE17" s="12"/>
      <c r="BS17" s="3" t="s">
        <v>34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35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36</v>
      </c>
      <c r="AK20" s="15" t="s">
        <v>27</v>
      </c>
      <c r="AN20" s="16"/>
      <c r="AR20" s="6"/>
      <c r="BE20" s="12"/>
      <c r="BS20" s="3" t="s">
        <v>34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37</v>
      </c>
      <c r="AR22" s="6"/>
      <c r="BE22" s="12"/>
    </row>
    <row r="23" customFormat="false" ht="167.25" hidden="false" customHeight="true" outlineLevel="0" collapsed="false">
      <c r="B23" s="6"/>
      <c r="E23" s="20" t="s">
        <v>38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customFormat="fals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40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41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42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43</v>
      </c>
      <c r="F29" s="15" t="s">
        <v>44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customFormat="false" ht="14.4" hidden="false" customHeight="true" outlineLevel="0" collapsed="false">
      <c r="A30" s="29"/>
      <c r="B30" s="30"/>
      <c r="C30" s="29"/>
      <c r="D30" s="29"/>
      <c r="E30" s="29"/>
      <c r="F30" s="15" t="s">
        <v>45</v>
      </c>
      <c r="G30" s="29"/>
      <c r="H30" s="29"/>
      <c r="I30" s="29"/>
      <c r="J30" s="29"/>
      <c r="K30" s="29"/>
      <c r="L30" s="31" t="n">
        <v>0.15</v>
      </c>
      <c r="M30" s="31"/>
      <c r="N30" s="31"/>
      <c r="O30" s="31"/>
      <c r="P30" s="31"/>
      <c r="Q30" s="29"/>
      <c r="R30" s="29"/>
      <c r="S30" s="29"/>
      <c r="T30" s="29"/>
      <c r="U30" s="29"/>
      <c r="V30" s="29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F30" s="29"/>
      <c r="AG30" s="29"/>
      <c r="AH30" s="29"/>
      <c r="AI30" s="29"/>
      <c r="AJ30" s="29"/>
      <c r="AK30" s="32" t="n">
        <f aca="false">ROUND(AW94, 2)</f>
        <v>0</v>
      </c>
      <c r="AL30" s="32"/>
      <c r="AM30" s="32"/>
      <c r="AN30" s="32"/>
      <c r="AO30" s="32"/>
      <c r="AP30" s="29"/>
      <c r="AQ30" s="29"/>
      <c r="AR30" s="30"/>
      <c r="BE30" s="12"/>
    </row>
    <row r="31" customFormat="false" ht="14.4" hidden="true" customHeight="true" outlineLevel="0" collapsed="false">
      <c r="A31" s="29"/>
      <c r="B31" s="30"/>
      <c r="C31" s="29"/>
      <c r="D31" s="29"/>
      <c r="E31" s="29"/>
      <c r="F31" s="15" t="s">
        <v>46</v>
      </c>
      <c r="G31" s="29"/>
      <c r="H31" s="29"/>
      <c r="I31" s="29"/>
      <c r="J31" s="29"/>
      <c r="K31" s="29"/>
      <c r="L31" s="31" t="n">
        <v>0.21</v>
      </c>
      <c r="M31" s="31"/>
      <c r="N31" s="31"/>
      <c r="O31" s="31"/>
      <c r="P31" s="31"/>
      <c r="Q31" s="29"/>
      <c r="R31" s="29"/>
      <c r="S31" s="29"/>
      <c r="T31" s="29"/>
      <c r="U31" s="29"/>
      <c r="V31" s="29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F31" s="29"/>
      <c r="AG31" s="29"/>
      <c r="AH31" s="29"/>
      <c r="AI31" s="29"/>
      <c r="AJ31" s="29"/>
      <c r="AK31" s="32" t="n">
        <v>0</v>
      </c>
      <c r="AL31" s="32"/>
      <c r="AM31" s="32"/>
      <c r="AN31" s="32"/>
      <c r="AO31" s="32"/>
      <c r="AP31" s="29"/>
      <c r="AQ31" s="29"/>
      <c r="AR31" s="30"/>
      <c r="BE31" s="12"/>
    </row>
    <row r="32" customFormat="false" ht="14.4" hidden="true" customHeight="true" outlineLevel="0" collapsed="false">
      <c r="A32" s="29"/>
      <c r="B32" s="30"/>
      <c r="C32" s="29"/>
      <c r="D32" s="29"/>
      <c r="E32" s="29"/>
      <c r="F32" s="15" t="s">
        <v>47</v>
      </c>
      <c r="G32" s="29"/>
      <c r="H32" s="29"/>
      <c r="I32" s="29"/>
      <c r="J32" s="29"/>
      <c r="K32" s="29"/>
      <c r="L32" s="31" t="n">
        <v>0.15</v>
      </c>
      <c r="M32" s="31"/>
      <c r="N32" s="31"/>
      <c r="O32" s="31"/>
      <c r="P32" s="31"/>
      <c r="Q32" s="29"/>
      <c r="R32" s="29"/>
      <c r="S32" s="29"/>
      <c r="T32" s="29"/>
      <c r="U32" s="29"/>
      <c r="V32" s="29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F32" s="29"/>
      <c r="AG32" s="29"/>
      <c r="AH32" s="29"/>
      <c r="AI32" s="29"/>
      <c r="AJ32" s="29"/>
      <c r="AK32" s="32" t="n">
        <v>0</v>
      </c>
      <c r="AL32" s="32"/>
      <c r="AM32" s="32"/>
      <c r="AN32" s="32"/>
      <c r="AO32" s="32"/>
      <c r="AP32" s="29"/>
      <c r="AQ32" s="29"/>
      <c r="AR32" s="30"/>
      <c r="BE32" s="12"/>
    </row>
    <row r="33" customFormat="false" ht="14.4" hidden="true" customHeight="true" outlineLevel="0" collapsed="false">
      <c r="A33" s="29"/>
      <c r="B33" s="30"/>
      <c r="C33" s="29"/>
      <c r="D33" s="29"/>
      <c r="E33" s="29"/>
      <c r="F33" s="15" t="s">
        <v>48</v>
      </c>
      <c r="G33" s="29"/>
      <c r="H33" s="29"/>
      <c r="I33" s="29"/>
      <c r="J33" s="29"/>
      <c r="K33" s="29"/>
      <c r="L33" s="31" t="n">
        <v>0</v>
      </c>
      <c r="M33" s="31"/>
      <c r="N33" s="31"/>
      <c r="O33" s="31"/>
      <c r="P33" s="31"/>
      <c r="Q33" s="29"/>
      <c r="R33" s="29"/>
      <c r="S33" s="29"/>
      <c r="T33" s="29"/>
      <c r="U33" s="29"/>
      <c r="V33" s="29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F33" s="29"/>
      <c r="AG33" s="29"/>
      <c r="AH33" s="29"/>
      <c r="AI33" s="29"/>
      <c r="AJ33" s="29"/>
      <c r="AK33" s="32" t="n">
        <v>0</v>
      </c>
      <c r="AL33" s="32"/>
      <c r="AM33" s="32"/>
      <c r="AN33" s="32"/>
      <c r="AO33" s="32"/>
      <c r="AP33" s="29"/>
      <c r="AQ33" s="29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customFormat="false" ht="25.9" hidden="false" customHeight="true" outlineLevel="0" collapsed="false">
      <c r="A35" s="22"/>
      <c r="B35" s="23"/>
      <c r="C35" s="33"/>
      <c r="D35" s="34" t="s">
        <v>49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50</v>
      </c>
      <c r="U35" s="35"/>
      <c r="V35" s="35"/>
      <c r="W35" s="35"/>
      <c r="X35" s="37" t="s">
        <v>51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customFormat="fals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customFormat="fals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52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53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54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55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54</v>
      </c>
      <c r="AI60" s="25"/>
      <c r="AJ60" s="25"/>
      <c r="AK60" s="25"/>
      <c r="AL60" s="25"/>
      <c r="AM60" s="42" t="s">
        <v>55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57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54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55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54</v>
      </c>
      <c r="AI75" s="25"/>
      <c r="AJ75" s="25"/>
      <c r="AK75" s="25"/>
      <c r="AL75" s="25"/>
      <c r="AM75" s="42" t="s">
        <v>55</v>
      </c>
      <c r="AN75" s="25"/>
      <c r="AO75" s="25"/>
      <c r="AP75" s="22"/>
      <c r="AQ75" s="22"/>
      <c r="AR75" s="23"/>
      <c r="BE75" s="22"/>
    </row>
    <row r="76" customFormat="fals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customFormat="fals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customFormat="false" ht="24.95" hidden="false" customHeight="true" outlineLevel="0" collapsed="false">
      <c r="A82" s="22"/>
      <c r="B82" s="23"/>
      <c r="C82" s="7" t="s">
        <v>58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20-05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SOŠ a SOU Třešť, K Valše 1251/38 SOŠ a SOU Třešť – rekonstrukce vytápění, VZT, ZTI a elektroinstalace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customFormat="fals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Třešť, areál SOŠ a SOU Třešť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24. 6. 2020</v>
      </c>
      <c r="AN87" s="55"/>
      <c r="AO87" s="22"/>
      <c r="AP87" s="22"/>
      <c r="AQ87" s="22"/>
      <c r="AR87" s="23"/>
      <c r="BE87" s="22"/>
    </row>
    <row r="88" customFormat="fals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customFormat="fals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Kraj Vysočina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31</v>
      </c>
      <c r="AJ89" s="22"/>
      <c r="AK89" s="22"/>
      <c r="AL89" s="22"/>
      <c r="AM89" s="56" t="str">
        <f aca="false">IF(E17="","",E17)</f>
        <v>Ing. Jakub Rybář</v>
      </c>
      <c r="AN89" s="56"/>
      <c r="AO89" s="56"/>
      <c r="AP89" s="56"/>
      <c r="AQ89" s="22"/>
      <c r="AR89" s="23"/>
      <c r="AS89" s="57" t="s">
        <v>59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customFormat="false" ht="15.15" hidden="false" customHeight="true" outlineLevel="0" collapsed="false">
      <c r="A90" s="22"/>
      <c r="B90" s="23"/>
      <c r="C90" s="15" t="s">
        <v>29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35</v>
      </c>
      <c r="AJ90" s="22"/>
      <c r="AK90" s="22"/>
      <c r="AL90" s="22"/>
      <c r="AM90" s="56" t="str">
        <f aca="false">IF(E20="","",E20)</f>
        <v> 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customFormat="fals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customFormat="false" ht="29.3" hidden="false" customHeight="true" outlineLevel="0" collapsed="false">
      <c r="A92" s="22"/>
      <c r="B92" s="23"/>
      <c r="C92" s="62" t="s">
        <v>60</v>
      </c>
      <c r="D92" s="62"/>
      <c r="E92" s="62"/>
      <c r="F92" s="62"/>
      <c r="G92" s="62"/>
      <c r="H92" s="63"/>
      <c r="I92" s="64" t="s">
        <v>61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62</v>
      </c>
      <c r="AH92" s="65"/>
      <c r="AI92" s="65"/>
      <c r="AJ92" s="65"/>
      <c r="AK92" s="65"/>
      <c r="AL92" s="65"/>
      <c r="AM92" s="65"/>
      <c r="AN92" s="66" t="s">
        <v>63</v>
      </c>
      <c r="AO92" s="66"/>
      <c r="AP92" s="66"/>
      <c r="AQ92" s="67" t="s">
        <v>64</v>
      </c>
      <c r="AR92" s="23"/>
      <c r="AS92" s="68" t="s">
        <v>65</v>
      </c>
      <c r="AT92" s="69" t="s">
        <v>66</v>
      </c>
      <c r="AU92" s="69" t="s">
        <v>67</v>
      </c>
      <c r="AV92" s="69" t="s">
        <v>68</v>
      </c>
      <c r="AW92" s="69" t="s">
        <v>69</v>
      </c>
      <c r="AX92" s="69" t="s">
        <v>70</v>
      </c>
      <c r="AY92" s="69" t="s">
        <v>71</v>
      </c>
      <c r="AZ92" s="69" t="s">
        <v>72</v>
      </c>
      <c r="BA92" s="69" t="s">
        <v>73</v>
      </c>
      <c r="BB92" s="69" t="s">
        <v>74</v>
      </c>
      <c r="BC92" s="69" t="s">
        <v>75</v>
      </c>
      <c r="BD92" s="70" t="s">
        <v>76</v>
      </c>
      <c r="BE92" s="22"/>
    </row>
    <row r="93" customFormat="fals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77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ROUND(AG95+AG97+AG104,2)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ROUND(AS95+AS97+AS104,2)</f>
        <v>0</v>
      </c>
      <c r="AT94" s="82" t="n">
        <f aca="false">ROUND(SUM(AV94:AW94),2)</f>
        <v>0</v>
      </c>
      <c r="AU94" s="83" t="n">
        <f aca="false">ROUND(AU95+AU97+AU104,5)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ROUND(AZ95+AZ97+AZ104,2)</f>
        <v>0</v>
      </c>
      <c r="BA94" s="82" t="n">
        <f aca="false">ROUND(BA95+BA97+BA104,2)</f>
        <v>0</v>
      </c>
      <c r="BB94" s="82" t="n">
        <f aca="false">ROUND(BB95+BB97+BB104,2)</f>
        <v>0</v>
      </c>
      <c r="BC94" s="82" t="n">
        <f aca="false">ROUND(BC95+BC97+BC104,2)</f>
        <v>0</v>
      </c>
      <c r="BD94" s="84" t="n">
        <f aca="false">ROUND(BD95+BD97+BD104,2)</f>
        <v>0</v>
      </c>
      <c r="BS94" s="85" t="s">
        <v>78</v>
      </c>
      <c r="BT94" s="85" t="s">
        <v>79</v>
      </c>
      <c r="BU94" s="86" t="s">
        <v>80</v>
      </c>
      <c r="BV94" s="85" t="s">
        <v>81</v>
      </c>
      <c r="BW94" s="85" t="s">
        <v>3</v>
      </c>
      <c r="BX94" s="85" t="s">
        <v>82</v>
      </c>
      <c r="CL94" s="85"/>
    </row>
    <row r="95" s="87" customFormat="true" ht="16.5" hidden="false" customHeight="true" outlineLevel="0" collapsed="false">
      <c r="B95" s="88"/>
      <c r="C95" s="89"/>
      <c r="D95" s="90" t="s">
        <v>83</v>
      </c>
      <c r="E95" s="90"/>
      <c r="F95" s="90"/>
      <c r="G95" s="90"/>
      <c r="H95" s="90"/>
      <c r="I95" s="91"/>
      <c r="J95" s="90" t="s">
        <v>84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2" t="n">
        <f aca="false">ROUND(AG96,2)</f>
        <v>0</v>
      </c>
      <c r="AH95" s="92"/>
      <c r="AI95" s="92"/>
      <c r="AJ95" s="92"/>
      <c r="AK95" s="92"/>
      <c r="AL95" s="92"/>
      <c r="AM95" s="92"/>
      <c r="AN95" s="93" t="n">
        <f aca="false">SUM(AG95,AT95)</f>
        <v>0</v>
      </c>
      <c r="AO95" s="93"/>
      <c r="AP95" s="93"/>
      <c r="AQ95" s="94" t="s">
        <v>85</v>
      </c>
      <c r="AR95" s="88"/>
      <c r="AS95" s="95" t="n">
        <f aca="false">ROUND(AS96,2)</f>
        <v>0</v>
      </c>
      <c r="AT95" s="96" t="n">
        <f aca="false">ROUND(SUM(AV95:AW95),2)</f>
        <v>0</v>
      </c>
      <c r="AU95" s="97" t="n">
        <f aca="false">ROUND(AU96,5)</f>
        <v>0</v>
      </c>
      <c r="AV95" s="96" t="n">
        <f aca="false">ROUND(AZ95*L29,2)</f>
        <v>0</v>
      </c>
      <c r="AW95" s="96" t="n">
        <f aca="false">ROUND(BA95*L30,2)</f>
        <v>0</v>
      </c>
      <c r="AX95" s="96" t="n">
        <f aca="false">ROUND(BB95*L29,2)</f>
        <v>0</v>
      </c>
      <c r="AY95" s="96" t="n">
        <f aca="false">ROUND(BC95*L30,2)</f>
        <v>0</v>
      </c>
      <c r="AZ95" s="96" t="n">
        <f aca="false">ROUND(AZ96,2)</f>
        <v>0</v>
      </c>
      <c r="BA95" s="96" t="n">
        <f aca="false">ROUND(BA96,2)</f>
        <v>0</v>
      </c>
      <c r="BB95" s="96" t="n">
        <f aca="false">ROUND(BB96,2)</f>
        <v>0</v>
      </c>
      <c r="BC95" s="96" t="n">
        <f aca="false">ROUND(BC96,2)</f>
        <v>0</v>
      </c>
      <c r="BD95" s="98" t="n">
        <f aca="false">ROUND(BD96,2)</f>
        <v>0</v>
      </c>
      <c r="BS95" s="99" t="s">
        <v>78</v>
      </c>
      <c r="BT95" s="99" t="s">
        <v>86</v>
      </c>
      <c r="BU95" s="99" t="s">
        <v>80</v>
      </c>
      <c r="BV95" s="99" t="s">
        <v>81</v>
      </c>
      <c r="BW95" s="99" t="s">
        <v>87</v>
      </c>
      <c r="BX95" s="99" t="s">
        <v>3</v>
      </c>
      <c r="CL95" s="99"/>
      <c r="CM95" s="99" t="s">
        <v>88</v>
      </c>
    </row>
    <row r="96" s="48" customFormat="true" ht="16.5" hidden="false" customHeight="true" outlineLevel="0" collapsed="false">
      <c r="A96" s="100" t="s">
        <v>89</v>
      </c>
      <c r="B96" s="49"/>
      <c r="C96" s="101"/>
      <c r="D96" s="101"/>
      <c r="E96" s="102" t="s">
        <v>83</v>
      </c>
      <c r="F96" s="102"/>
      <c r="G96" s="102"/>
      <c r="H96" s="102"/>
      <c r="I96" s="102"/>
      <c r="J96" s="101"/>
      <c r="K96" s="102" t="s">
        <v>84</v>
      </c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3" t="n">
        <f aca="false">'VRN - Vedlejší a ostatní ...'!J32</f>
        <v>0</v>
      </c>
      <c r="AH96" s="103"/>
      <c r="AI96" s="103"/>
      <c r="AJ96" s="103"/>
      <c r="AK96" s="103"/>
      <c r="AL96" s="103"/>
      <c r="AM96" s="103"/>
      <c r="AN96" s="103" t="n">
        <f aca="false">SUM(AG96,AT96)</f>
        <v>0</v>
      </c>
      <c r="AO96" s="103"/>
      <c r="AP96" s="103"/>
      <c r="AQ96" s="104" t="s">
        <v>90</v>
      </c>
      <c r="AR96" s="49"/>
      <c r="AS96" s="105" t="n">
        <v>0</v>
      </c>
      <c r="AT96" s="106" t="n">
        <f aca="false">ROUND(SUM(AV96:AW96),2)</f>
        <v>0</v>
      </c>
      <c r="AU96" s="107" t="n">
        <f aca="false">'VRN - Vedlejší a ostatní ...'!P122</f>
        <v>0</v>
      </c>
      <c r="AV96" s="106" t="n">
        <f aca="false">'VRN - Vedlejší a ostatní ...'!J35</f>
        <v>0</v>
      </c>
      <c r="AW96" s="106" t="n">
        <f aca="false">'VRN - Vedlejší a ostatní ...'!J36</f>
        <v>0</v>
      </c>
      <c r="AX96" s="106" t="n">
        <f aca="false">'VRN - Vedlejší a ostatní ...'!J37</f>
        <v>0</v>
      </c>
      <c r="AY96" s="106" t="n">
        <f aca="false">'VRN - Vedlejší a ostatní ...'!J38</f>
        <v>0</v>
      </c>
      <c r="AZ96" s="106" t="n">
        <f aca="false">'VRN - Vedlejší a ostatní ...'!F35</f>
        <v>0</v>
      </c>
      <c r="BA96" s="106" t="n">
        <f aca="false">'VRN - Vedlejší a ostatní ...'!F36</f>
        <v>0</v>
      </c>
      <c r="BB96" s="106" t="n">
        <f aca="false">'VRN - Vedlejší a ostatní ...'!F37</f>
        <v>0</v>
      </c>
      <c r="BC96" s="106" t="n">
        <f aca="false">'VRN - Vedlejší a ostatní ...'!F38</f>
        <v>0</v>
      </c>
      <c r="BD96" s="108" t="n">
        <f aca="false">'VRN - Vedlejší a ostatní ...'!F39</f>
        <v>0</v>
      </c>
      <c r="BT96" s="16" t="s">
        <v>88</v>
      </c>
      <c r="BV96" s="16" t="s">
        <v>81</v>
      </c>
      <c r="BW96" s="16" t="s">
        <v>91</v>
      </c>
      <c r="BX96" s="16" t="s">
        <v>87</v>
      </c>
      <c r="CL96" s="16"/>
    </row>
    <row r="97" s="87" customFormat="true" ht="16.5" hidden="false" customHeight="true" outlineLevel="0" collapsed="false">
      <c r="B97" s="88"/>
      <c r="C97" s="89"/>
      <c r="D97" s="90" t="s">
        <v>92</v>
      </c>
      <c r="E97" s="90"/>
      <c r="F97" s="90"/>
      <c r="G97" s="90"/>
      <c r="H97" s="90"/>
      <c r="I97" s="91"/>
      <c r="J97" s="90" t="s">
        <v>93</v>
      </c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2" t="n">
        <f aca="false">ROUND(SUM(AG98:AG103),2)</f>
        <v>0</v>
      </c>
      <c r="AH97" s="92"/>
      <c r="AI97" s="92"/>
      <c r="AJ97" s="92"/>
      <c r="AK97" s="92"/>
      <c r="AL97" s="92"/>
      <c r="AM97" s="92"/>
      <c r="AN97" s="93" t="n">
        <f aca="false">SUM(AG97,AT97)</f>
        <v>0</v>
      </c>
      <c r="AO97" s="93"/>
      <c r="AP97" s="93"/>
      <c r="AQ97" s="94" t="s">
        <v>94</v>
      </c>
      <c r="AR97" s="88"/>
      <c r="AS97" s="95" t="n">
        <f aca="false">ROUND(SUM(AS98:AS103),2)</f>
        <v>0</v>
      </c>
      <c r="AT97" s="96" t="n">
        <f aca="false">ROUND(SUM(AV97:AW97),2)</f>
        <v>0</v>
      </c>
      <c r="AU97" s="97" t="n">
        <f aca="false">ROUND(SUM(AU98:AU103),5)</f>
        <v>0</v>
      </c>
      <c r="AV97" s="96" t="n">
        <f aca="false">ROUND(AZ97*L29,2)</f>
        <v>0</v>
      </c>
      <c r="AW97" s="96" t="n">
        <f aca="false">ROUND(BA97*L30,2)</f>
        <v>0</v>
      </c>
      <c r="AX97" s="96" t="n">
        <f aca="false">ROUND(BB97*L29,2)</f>
        <v>0</v>
      </c>
      <c r="AY97" s="96" t="n">
        <f aca="false">ROUND(BC97*L30,2)</f>
        <v>0</v>
      </c>
      <c r="AZ97" s="96" t="n">
        <f aca="false">ROUND(SUM(AZ98:AZ103),2)</f>
        <v>0</v>
      </c>
      <c r="BA97" s="96" t="n">
        <f aca="false">ROUND(SUM(BA98:BA103),2)</f>
        <v>0</v>
      </c>
      <c r="BB97" s="96" t="n">
        <f aca="false">ROUND(SUM(BB98:BB103),2)</f>
        <v>0</v>
      </c>
      <c r="BC97" s="96" t="n">
        <f aca="false">ROUND(SUM(BC98:BC103),2)</f>
        <v>0</v>
      </c>
      <c r="BD97" s="98" t="n">
        <f aca="false">ROUND(SUM(BD98:BD103),2)</f>
        <v>0</v>
      </c>
      <c r="BS97" s="99" t="s">
        <v>78</v>
      </c>
      <c r="BT97" s="99" t="s">
        <v>86</v>
      </c>
      <c r="BU97" s="99" t="s">
        <v>80</v>
      </c>
      <c r="BV97" s="99" t="s">
        <v>81</v>
      </c>
      <c r="BW97" s="99" t="s">
        <v>95</v>
      </c>
      <c r="BX97" s="99" t="s">
        <v>3</v>
      </c>
      <c r="CL97" s="99"/>
      <c r="CM97" s="99" t="s">
        <v>88</v>
      </c>
    </row>
    <row r="98" s="48" customFormat="true" ht="16.5" hidden="false" customHeight="true" outlineLevel="0" collapsed="false">
      <c r="A98" s="100" t="s">
        <v>89</v>
      </c>
      <c r="B98" s="49"/>
      <c r="C98" s="101"/>
      <c r="D98" s="101"/>
      <c r="E98" s="102" t="s">
        <v>96</v>
      </c>
      <c r="F98" s="102"/>
      <c r="G98" s="102"/>
      <c r="H98" s="102"/>
      <c r="I98" s="102"/>
      <c r="J98" s="101"/>
      <c r="K98" s="102" t="s">
        <v>97</v>
      </c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3" t="n">
        <f aca="false">'05_01 - Architektonicko-s...'!J32</f>
        <v>0</v>
      </c>
      <c r="AH98" s="103"/>
      <c r="AI98" s="103"/>
      <c r="AJ98" s="103"/>
      <c r="AK98" s="103"/>
      <c r="AL98" s="103"/>
      <c r="AM98" s="103"/>
      <c r="AN98" s="103" t="n">
        <f aca="false">SUM(AG98,AT98)</f>
        <v>0</v>
      </c>
      <c r="AO98" s="103"/>
      <c r="AP98" s="103"/>
      <c r="AQ98" s="104" t="s">
        <v>90</v>
      </c>
      <c r="AR98" s="49"/>
      <c r="AS98" s="105" t="n">
        <v>0</v>
      </c>
      <c r="AT98" s="106" t="n">
        <f aca="false">ROUND(SUM(AV98:AW98),2)</f>
        <v>0</v>
      </c>
      <c r="AU98" s="107" t="n">
        <f aca="false">'05_01 - Architektonicko-s...'!P140</f>
        <v>0</v>
      </c>
      <c r="AV98" s="106" t="n">
        <f aca="false">'05_01 - Architektonicko-s...'!J35</f>
        <v>0</v>
      </c>
      <c r="AW98" s="106" t="n">
        <f aca="false">'05_01 - Architektonicko-s...'!J36</f>
        <v>0</v>
      </c>
      <c r="AX98" s="106" t="n">
        <f aca="false">'05_01 - Architektonicko-s...'!J37</f>
        <v>0</v>
      </c>
      <c r="AY98" s="106" t="n">
        <f aca="false">'05_01 - Architektonicko-s...'!J38</f>
        <v>0</v>
      </c>
      <c r="AZ98" s="106" t="n">
        <f aca="false">'05_01 - Architektonicko-s...'!F35</f>
        <v>0</v>
      </c>
      <c r="BA98" s="106" t="n">
        <f aca="false">'05_01 - Architektonicko-s...'!F36</f>
        <v>0</v>
      </c>
      <c r="BB98" s="106" t="n">
        <f aca="false">'05_01 - Architektonicko-s...'!F37</f>
        <v>0</v>
      </c>
      <c r="BC98" s="106" t="n">
        <f aca="false">'05_01 - Architektonicko-s...'!F38</f>
        <v>0</v>
      </c>
      <c r="BD98" s="108" t="n">
        <f aca="false">'05_01 - Architektonicko-s...'!F39</f>
        <v>0</v>
      </c>
      <c r="BT98" s="16" t="s">
        <v>88</v>
      </c>
      <c r="BV98" s="16" t="s">
        <v>81</v>
      </c>
      <c r="BW98" s="16" t="s">
        <v>98</v>
      </c>
      <c r="BX98" s="16" t="s">
        <v>95</v>
      </c>
      <c r="CL98" s="16" t="s">
        <v>99</v>
      </c>
    </row>
    <row r="99" s="48" customFormat="true" ht="16.5" hidden="false" customHeight="true" outlineLevel="0" collapsed="false">
      <c r="A99" s="100" t="s">
        <v>89</v>
      </c>
      <c r="B99" s="49"/>
      <c r="C99" s="101"/>
      <c r="D99" s="101"/>
      <c r="E99" s="102" t="s">
        <v>100</v>
      </c>
      <c r="F99" s="102"/>
      <c r="G99" s="102"/>
      <c r="H99" s="102"/>
      <c r="I99" s="102"/>
      <c r="J99" s="101"/>
      <c r="K99" s="102" t="s">
        <v>101</v>
      </c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3" t="n">
        <f aca="false">'05A - Zařízení pro vytápě...'!J32</f>
        <v>0</v>
      </c>
      <c r="AH99" s="103"/>
      <c r="AI99" s="103"/>
      <c r="AJ99" s="103"/>
      <c r="AK99" s="103"/>
      <c r="AL99" s="103"/>
      <c r="AM99" s="103"/>
      <c r="AN99" s="103" t="n">
        <f aca="false">SUM(AG99,AT99)</f>
        <v>0</v>
      </c>
      <c r="AO99" s="103"/>
      <c r="AP99" s="103"/>
      <c r="AQ99" s="104" t="s">
        <v>90</v>
      </c>
      <c r="AR99" s="49"/>
      <c r="AS99" s="105" t="n">
        <v>0</v>
      </c>
      <c r="AT99" s="106" t="n">
        <f aca="false">ROUND(SUM(AV99:AW99),2)</f>
        <v>0</v>
      </c>
      <c r="AU99" s="107" t="n">
        <f aca="false">'05A - Zařízení pro vytápě...'!P129</f>
        <v>0</v>
      </c>
      <c r="AV99" s="106" t="n">
        <f aca="false">'05A - Zařízení pro vytápě...'!J35</f>
        <v>0</v>
      </c>
      <c r="AW99" s="106" t="n">
        <f aca="false">'05A - Zařízení pro vytápě...'!J36</f>
        <v>0</v>
      </c>
      <c r="AX99" s="106" t="n">
        <f aca="false">'05A - Zařízení pro vytápě...'!J37</f>
        <v>0</v>
      </c>
      <c r="AY99" s="106" t="n">
        <f aca="false">'05A - Zařízení pro vytápě...'!J38</f>
        <v>0</v>
      </c>
      <c r="AZ99" s="106" t="n">
        <f aca="false">'05A - Zařízení pro vytápě...'!F35</f>
        <v>0</v>
      </c>
      <c r="BA99" s="106" t="n">
        <f aca="false">'05A - Zařízení pro vytápě...'!F36</f>
        <v>0</v>
      </c>
      <c r="BB99" s="106" t="n">
        <f aca="false">'05A - Zařízení pro vytápě...'!F37</f>
        <v>0</v>
      </c>
      <c r="BC99" s="106" t="n">
        <f aca="false">'05A - Zařízení pro vytápě...'!F38</f>
        <v>0</v>
      </c>
      <c r="BD99" s="108" t="n">
        <f aca="false">'05A - Zařízení pro vytápě...'!F39</f>
        <v>0</v>
      </c>
      <c r="BT99" s="16" t="s">
        <v>88</v>
      </c>
      <c r="BV99" s="16" t="s">
        <v>81</v>
      </c>
      <c r="BW99" s="16" t="s">
        <v>102</v>
      </c>
      <c r="BX99" s="16" t="s">
        <v>95</v>
      </c>
      <c r="CL99" s="16" t="s">
        <v>99</v>
      </c>
    </row>
    <row r="100" s="48" customFormat="true" ht="16.5" hidden="false" customHeight="true" outlineLevel="0" collapsed="false">
      <c r="A100" s="100" t="s">
        <v>89</v>
      </c>
      <c r="B100" s="49"/>
      <c r="C100" s="101"/>
      <c r="D100" s="101"/>
      <c r="E100" s="102" t="s">
        <v>103</v>
      </c>
      <c r="F100" s="102"/>
      <c r="G100" s="102"/>
      <c r="H100" s="102"/>
      <c r="I100" s="102"/>
      <c r="J100" s="101"/>
      <c r="K100" s="102" t="s">
        <v>104</v>
      </c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3" t="n">
        <f aca="false">'05B - Zařízení vzduchotec...'!J32</f>
        <v>0</v>
      </c>
      <c r="AH100" s="103"/>
      <c r="AI100" s="103"/>
      <c r="AJ100" s="103"/>
      <c r="AK100" s="103"/>
      <c r="AL100" s="103"/>
      <c r="AM100" s="103"/>
      <c r="AN100" s="103" t="n">
        <f aca="false">SUM(AG100,AT100)</f>
        <v>0</v>
      </c>
      <c r="AO100" s="103"/>
      <c r="AP100" s="103"/>
      <c r="AQ100" s="104" t="s">
        <v>90</v>
      </c>
      <c r="AR100" s="49"/>
      <c r="AS100" s="105" t="n">
        <v>0</v>
      </c>
      <c r="AT100" s="106" t="n">
        <f aca="false">ROUND(SUM(AV100:AW100),2)</f>
        <v>0</v>
      </c>
      <c r="AU100" s="107" t="n">
        <f aca="false">'05B - Zařízení vzduchotec...'!P123</f>
        <v>0</v>
      </c>
      <c r="AV100" s="106" t="n">
        <f aca="false">'05B - Zařízení vzduchotec...'!J35</f>
        <v>0</v>
      </c>
      <c r="AW100" s="106" t="n">
        <f aca="false">'05B - Zařízení vzduchotec...'!J36</f>
        <v>0</v>
      </c>
      <c r="AX100" s="106" t="n">
        <f aca="false">'05B - Zařízení vzduchotec...'!J37</f>
        <v>0</v>
      </c>
      <c r="AY100" s="106" t="n">
        <f aca="false">'05B - Zařízení vzduchotec...'!J38</f>
        <v>0</v>
      </c>
      <c r="AZ100" s="106" t="n">
        <f aca="false">'05B - Zařízení vzduchotec...'!F35</f>
        <v>0</v>
      </c>
      <c r="BA100" s="106" t="n">
        <f aca="false">'05B - Zařízení vzduchotec...'!F36</f>
        <v>0</v>
      </c>
      <c r="BB100" s="106" t="n">
        <f aca="false">'05B - Zařízení vzduchotec...'!F37</f>
        <v>0</v>
      </c>
      <c r="BC100" s="106" t="n">
        <f aca="false">'05B - Zařízení vzduchotec...'!F38</f>
        <v>0</v>
      </c>
      <c r="BD100" s="108" t="n">
        <f aca="false">'05B - Zařízení vzduchotec...'!F39</f>
        <v>0</v>
      </c>
      <c r="BT100" s="16" t="s">
        <v>88</v>
      </c>
      <c r="BV100" s="16" t="s">
        <v>81</v>
      </c>
      <c r="BW100" s="16" t="s">
        <v>105</v>
      </c>
      <c r="BX100" s="16" t="s">
        <v>95</v>
      </c>
      <c r="CL100" s="16" t="s">
        <v>99</v>
      </c>
    </row>
    <row r="101" s="48" customFormat="true" ht="16.5" hidden="false" customHeight="true" outlineLevel="0" collapsed="false">
      <c r="A101" s="100" t="s">
        <v>89</v>
      </c>
      <c r="B101" s="49"/>
      <c r="C101" s="101"/>
      <c r="D101" s="101"/>
      <c r="E101" s="102" t="s">
        <v>106</v>
      </c>
      <c r="F101" s="102"/>
      <c r="G101" s="102"/>
      <c r="H101" s="102"/>
      <c r="I101" s="102"/>
      <c r="J101" s="101"/>
      <c r="K101" s="102" t="s">
        <v>107</v>
      </c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3" t="n">
        <f aca="false">'05C - Zařízení zdravotně ...'!J32</f>
        <v>0</v>
      </c>
      <c r="AH101" s="103"/>
      <c r="AI101" s="103"/>
      <c r="AJ101" s="103"/>
      <c r="AK101" s="103"/>
      <c r="AL101" s="103"/>
      <c r="AM101" s="103"/>
      <c r="AN101" s="103" t="n">
        <f aca="false">SUM(AG101,AT101)</f>
        <v>0</v>
      </c>
      <c r="AO101" s="103"/>
      <c r="AP101" s="103"/>
      <c r="AQ101" s="104" t="s">
        <v>90</v>
      </c>
      <c r="AR101" s="49"/>
      <c r="AS101" s="105" t="n">
        <v>0</v>
      </c>
      <c r="AT101" s="106" t="n">
        <f aca="false">ROUND(SUM(AV101:AW101),2)</f>
        <v>0</v>
      </c>
      <c r="AU101" s="107" t="n">
        <f aca="false">'05C - Zařízení zdravotně ...'!P128</f>
        <v>0</v>
      </c>
      <c r="AV101" s="106" t="n">
        <f aca="false">'05C - Zařízení zdravotně ...'!J35</f>
        <v>0</v>
      </c>
      <c r="AW101" s="106" t="n">
        <f aca="false">'05C - Zařízení zdravotně ...'!J36</f>
        <v>0</v>
      </c>
      <c r="AX101" s="106" t="n">
        <f aca="false">'05C - Zařízení zdravotně ...'!J37</f>
        <v>0</v>
      </c>
      <c r="AY101" s="106" t="n">
        <f aca="false">'05C - Zařízení zdravotně ...'!J38</f>
        <v>0</v>
      </c>
      <c r="AZ101" s="106" t="n">
        <f aca="false">'05C - Zařízení zdravotně ...'!F35</f>
        <v>0</v>
      </c>
      <c r="BA101" s="106" t="n">
        <f aca="false">'05C - Zařízení zdravotně ...'!F36</f>
        <v>0</v>
      </c>
      <c r="BB101" s="106" t="n">
        <f aca="false">'05C - Zařízení zdravotně ...'!F37</f>
        <v>0</v>
      </c>
      <c r="BC101" s="106" t="n">
        <f aca="false">'05C - Zařízení zdravotně ...'!F38</f>
        <v>0</v>
      </c>
      <c r="BD101" s="108" t="n">
        <f aca="false">'05C - Zařízení zdravotně ...'!F39</f>
        <v>0</v>
      </c>
      <c r="BT101" s="16" t="s">
        <v>88</v>
      </c>
      <c r="BV101" s="16" t="s">
        <v>81</v>
      </c>
      <c r="BW101" s="16" t="s">
        <v>108</v>
      </c>
      <c r="BX101" s="16" t="s">
        <v>95</v>
      </c>
      <c r="CL101" s="16" t="s">
        <v>99</v>
      </c>
    </row>
    <row r="102" s="48" customFormat="true" ht="16.5" hidden="false" customHeight="true" outlineLevel="0" collapsed="false">
      <c r="A102" s="100" t="s">
        <v>89</v>
      </c>
      <c r="B102" s="49"/>
      <c r="C102" s="101"/>
      <c r="D102" s="101"/>
      <c r="E102" s="102" t="s">
        <v>109</v>
      </c>
      <c r="F102" s="102"/>
      <c r="G102" s="102"/>
      <c r="H102" s="102"/>
      <c r="I102" s="102"/>
      <c r="J102" s="101"/>
      <c r="K102" s="102" t="s">
        <v>110</v>
      </c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3" t="n">
        <f aca="false">'05D - Zařízení silnoproud...'!J32</f>
        <v>0</v>
      </c>
      <c r="AH102" s="103"/>
      <c r="AI102" s="103"/>
      <c r="AJ102" s="103"/>
      <c r="AK102" s="103"/>
      <c r="AL102" s="103"/>
      <c r="AM102" s="103"/>
      <c r="AN102" s="103" t="n">
        <f aca="false">SUM(AG102,AT102)</f>
        <v>0</v>
      </c>
      <c r="AO102" s="103"/>
      <c r="AP102" s="103"/>
      <c r="AQ102" s="104" t="s">
        <v>90</v>
      </c>
      <c r="AR102" s="49"/>
      <c r="AS102" s="105" t="n">
        <v>0</v>
      </c>
      <c r="AT102" s="106" t="n">
        <f aca="false">ROUND(SUM(AV102:AW102),2)</f>
        <v>0</v>
      </c>
      <c r="AU102" s="107" t="n">
        <f aca="false">'05D - Zařízení silnoproud...'!P122</f>
        <v>0</v>
      </c>
      <c r="AV102" s="106" t="n">
        <f aca="false">'05D - Zařízení silnoproud...'!J35</f>
        <v>0</v>
      </c>
      <c r="AW102" s="106" t="n">
        <f aca="false">'05D - Zařízení silnoproud...'!J36</f>
        <v>0</v>
      </c>
      <c r="AX102" s="106" t="n">
        <f aca="false">'05D - Zařízení silnoproud...'!J37</f>
        <v>0</v>
      </c>
      <c r="AY102" s="106" t="n">
        <f aca="false">'05D - Zařízení silnoproud...'!J38</f>
        <v>0</v>
      </c>
      <c r="AZ102" s="106" t="n">
        <f aca="false">'05D - Zařízení silnoproud...'!F35</f>
        <v>0</v>
      </c>
      <c r="BA102" s="106" t="n">
        <f aca="false">'05D - Zařízení silnoproud...'!F36</f>
        <v>0</v>
      </c>
      <c r="BB102" s="106" t="n">
        <f aca="false">'05D - Zařízení silnoproud...'!F37</f>
        <v>0</v>
      </c>
      <c r="BC102" s="106" t="n">
        <f aca="false">'05D - Zařízení silnoproud...'!F38</f>
        <v>0</v>
      </c>
      <c r="BD102" s="108" t="n">
        <f aca="false">'05D - Zařízení silnoproud...'!F39</f>
        <v>0</v>
      </c>
      <c r="BT102" s="16" t="s">
        <v>88</v>
      </c>
      <c r="BV102" s="16" t="s">
        <v>81</v>
      </c>
      <c r="BW102" s="16" t="s">
        <v>111</v>
      </c>
      <c r="BX102" s="16" t="s">
        <v>95</v>
      </c>
      <c r="CL102" s="16" t="s">
        <v>99</v>
      </c>
    </row>
    <row r="103" s="48" customFormat="true" ht="16.5" hidden="false" customHeight="true" outlineLevel="0" collapsed="false">
      <c r="A103" s="100" t="s">
        <v>89</v>
      </c>
      <c r="B103" s="49"/>
      <c r="C103" s="101"/>
      <c r="D103" s="101"/>
      <c r="E103" s="102" t="s">
        <v>112</v>
      </c>
      <c r="F103" s="102"/>
      <c r="G103" s="102"/>
      <c r="H103" s="102"/>
      <c r="I103" s="102"/>
      <c r="J103" s="101"/>
      <c r="K103" s="102" t="s">
        <v>113</v>
      </c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3" t="n">
        <f aca="false">'05E - Měření a regulace'!J32</f>
        <v>0</v>
      </c>
      <c r="AH103" s="103"/>
      <c r="AI103" s="103"/>
      <c r="AJ103" s="103"/>
      <c r="AK103" s="103"/>
      <c r="AL103" s="103"/>
      <c r="AM103" s="103"/>
      <c r="AN103" s="103" t="n">
        <f aca="false">SUM(AG103,AT103)</f>
        <v>0</v>
      </c>
      <c r="AO103" s="103"/>
      <c r="AP103" s="103"/>
      <c r="AQ103" s="104" t="s">
        <v>90</v>
      </c>
      <c r="AR103" s="49"/>
      <c r="AS103" s="105" t="n">
        <v>0</v>
      </c>
      <c r="AT103" s="106" t="n">
        <f aca="false">ROUND(SUM(AV103:AW103),2)</f>
        <v>0</v>
      </c>
      <c r="AU103" s="107" t="n">
        <f aca="false">'05E - Měření a regulace'!P122</f>
        <v>0</v>
      </c>
      <c r="AV103" s="106" t="n">
        <f aca="false">'05E - Měření a regulace'!J35</f>
        <v>0</v>
      </c>
      <c r="AW103" s="106" t="n">
        <f aca="false">'05E - Měření a regulace'!J36</f>
        <v>0</v>
      </c>
      <c r="AX103" s="106" t="n">
        <f aca="false">'05E - Měření a regulace'!J37</f>
        <v>0</v>
      </c>
      <c r="AY103" s="106" t="n">
        <f aca="false">'05E - Měření a regulace'!J38</f>
        <v>0</v>
      </c>
      <c r="AZ103" s="106" t="n">
        <f aca="false">'05E - Měření a regulace'!F35</f>
        <v>0</v>
      </c>
      <c r="BA103" s="106" t="n">
        <f aca="false">'05E - Měření a regulace'!F36</f>
        <v>0</v>
      </c>
      <c r="BB103" s="106" t="n">
        <f aca="false">'05E - Měření a regulace'!F37</f>
        <v>0</v>
      </c>
      <c r="BC103" s="106" t="n">
        <f aca="false">'05E - Měření a regulace'!F38</f>
        <v>0</v>
      </c>
      <c r="BD103" s="108" t="n">
        <f aca="false">'05E - Měření a regulace'!F39</f>
        <v>0</v>
      </c>
      <c r="BT103" s="16" t="s">
        <v>88</v>
      </c>
      <c r="BV103" s="16" t="s">
        <v>81</v>
      </c>
      <c r="BW103" s="16" t="s">
        <v>114</v>
      </c>
      <c r="BX103" s="16" t="s">
        <v>95</v>
      </c>
      <c r="CL103" s="16" t="s">
        <v>115</v>
      </c>
    </row>
    <row r="104" s="87" customFormat="true" ht="16.5" hidden="false" customHeight="true" outlineLevel="0" collapsed="false">
      <c r="B104" s="88"/>
      <c r="C104" s="89"/>
      <c r="D104" s="90" t="s">
        <v>116</v>
      </c>
      <c r="E104" s="90"/>
      <c r="F104" s="90"/>
      <c r="G104" s="90"/>
      <c r="H104" s="90"/>
      <c r="I104" s="91"/>
      <c r="J104" s="90" t="s">
        <v>117</v>
      </c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2" t="n">
        <f aca="false">ROUND(AG105,2)</f>
        <v>0</v>
      </c>
      <c r="AH104" s="92"/>
      <c r="AI104" s="92"/>
      <c r="AJ104" s="92"/>
      <c r="AK104" s="92"/>
      <c r="AL104" s="92"/>
      <c r="AM104" s="92"/>
      <c r="AN104" s="93" t="n">
        <f aca="false">SUM(AG104,AT104)</f>
        <v>0</v>
      </c>
      <c r="AO104" s="93"/>
      <c r="AP104" s="93"/>
      <c r="AQ104" s="94" t="s">
        <v>94</v>
      </c>
      <c r="AR104" s="88"/>
      <c r="AS104" s="95" t="n">
        <f aca="false">ROUND(AS105,2)</f>
        <v>0</v>
      </c>
      <c r="AT104" s="96" t="n">
        <f aca="false">ROUND(SUM(AV104:AW104),2)</f>
        <v>0</v>
      </c>
      <c r="AU104" s="97" t="n">
        <f aca="false">ROUND(AU105,5)</f>
        <v>0</v>
      </c>
      <c r="AV104" s="96" t="n">
        <f aca="false">ROUND(AZ104*L29,2)</f>
        <v>0</v>
      </c>
      <c r="AW104" s="96" t="n">
        <f aca="false">ROUND(BA104*L30,2)</f>
        <v>0</v>
      </c>
      <c r="AX104" s="96" t="n">
        <f aca="false">ROUND(BB104*L29,2)</f>
        <v>0</v>
      </c>
      <c r="AY104" s="96" t="n">
        <f aca="false">ROUND(BC104*L30,2)</f>
        <v>0</v>
      </c>
      <c r="AZ104" s="96" t="n">
        <f aca="false">ROUND(AZ105,2)</f>
        <v>0</v>
      </c>
      <c r="BA104" s="96" t="n">
        <f aca="false">ROUND(BA105,2)</f>
        <v>0</v>
      </c>
      <c r="BB104" s="96" t="n">
        <f aca="false">ROUND(BB105,2)</f>
        <v>0</v>
      </c>
      <c r="BC104" s="96" t="n">
        <f aca="false">ROUND(BC105,2)</f>
        <v>0</v>
      </c>
      <c r="BD104" s="98" t="n">
        <f aca="false">ROUND(BD105,2)</f>
        <v>0</v>
      </c>
      <c r="BS104" s="99" t="s">
        <v>78</v>
      </c>
      <c r="BT104" s="99" t="s">
        <v>86</v>
      </c>
      <c r="BU104" s="99" t="s">
        <v>80</v>
      </c>
      <c r="BV104" s="99" t="s">
        <v>81</v>
      </c>
      <c r="BW104" s="99" t="s">
        <v>118</v>
      </c>
      <c r="BX104" s="99" t="s">
        <v>3</v>
      </c>
      <c r="CL104" s="99"/>
      <c r="CM104" s="99" t="s">
        <v>88</v>
      </c>
    </row>
    <row r="105" s="48" customFormat="true" ht="16.5" hidden="false" customHeight="true" outlineLevel="0" collapsed="false">
      <c r="A105" s="100" t="s">
        <v>89</v>
      </c>
      <c r="B105" s="49"/>
      <c r="C105" s="101"/>
      <c r="D105" s="101"/>
      <c r="E105" s="102" t="s">
        <v>119</v>
      </c>
      <c r="F105" s="102"/>
      <c r="G105" s="102"/>
      <c r="H105" s="102"/>
      <c r="I105" s="102"/>
      <c r="J105" s="101"/>
      <c r="K105" s="102" t="s">
        <v>120</v>
      </c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3" t="n">
        <f aca="false">'02_01 - Oprava střechy'!J32</f>
        <v>0</v>
      </c>
      <c r="AH105" s="103"/>
      <c r="AI105" s="103"/>
      <c r="AJ105" s="103"/>
      <c r="AK105" s="103"/>
      <c r="AL105" s="103"/>
      <c r="AM105" s="103"/>
      <c r="AN105" s="103" t="n">
        <f aca="false">SUM(AG105,AT105)</f>
        <v>0</v>
      </c>
      <c r="AO105" s="103"/>
      <c r="AP105" s="103"/>
      <c r="AQ105" s="104" t="s">
        <v>90</v>
      </c>
      <c r="AR105" s="49"/>
      <c r="AS105" s="109" t="n">
        <v>0</v>
      </c>
      <c r="AT105" s="110" t="n">
        <f aca="false">ROUND(SUM(AV105:AW105),2)</f>
        <v>0</v>
      </c>
      <c r="AU105" s="111" t="n">
        <f aca="false">'02_01 - Oprava střechy'!P123</f>
        <v>0</v>
      </c>
      <c r="AV105" s="110" t="n">
        <f aca="false">'02_01 - Oprava střechy'!J35</f>
        <v>0</v>
      </c>
      <c r="AW105" s="110" t="n">
        <f aca="false">'02_01 - Oprava střechy'!J36</f>
        <v>0</v>
      </c>
      <c r="AX105" s="110" t="n">
        <f aca="false">'02_01 - Oprava střechy'!J37</f>
        <v>0</v>
      </c>
      <c r="AY105" s="110" t="n">
        <f aca="false">'02_01 - Oprava střechy'!J38</f>
        <v>0</v>
      </c>
      <c r="AZ105" s="110" t="n">
        <f aca="false">'02_01 - Oprava střechy'!F35</f>
        <v>0</v>
      </c>
      <c r="BA105" s="110" t="n">
        <f aca="false">'02_01 - Oprava střechy'!F36</f>
        <v>0</v>
      </c>
      <c r="BB105" s="110" t="n">
        <f aca="false">'02_01 - Oprava střechy'!F37</f>
        <v>0</v>
      </c>
      <c r="BC105" s="110" t="n">
        <f aca="false">'02_01 - Oprava střechy'!F38</f>
        <v>0</v>
      </c>
      <c r="BD105" s="112" t="n">
        <f aca="false">'02_01 - Oprava střechy'!F39</f>
        <v>0</v>
      </c>
      <c r="BT105" s="16" t="s">
        <v>88</v>
      </c>
      <c r="BV105" s="16" t="s">
        <v>81</v>
      </c>
      <c r="BW105" s="16" t="s">
        <v>121</v>
      </c>
      <c r="BX105" s="16" t="s">
        <v>118</v>
      </c>
      <c r="CL105" s="16" t="s">
        <v>122</v>
      </c>
    </row>
    <row r="106" s="27" customFormat="true" ht="30" hidden="false" customHeight="true" outlineLevel="0" collapsed="false">
      <c r="A106" s="22"/>
      <c r="B106" s="23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3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</row>
    <row r="107" customFormat="false" ht="6.95" hidden="false" customHeight="true" outlineLevel="0" collapsed="false">
      <c r="A107" s="22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23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</row>
  </sheetData>
  <mergeCells count="8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E96:I96"/>
    <mergeCell ref="K96:AF96"/>
    <mergeCell ref="AG96:AM96"/>
    <mergeCell ref="AN96:AP96"/>
    <mergeCell ref="D97:H97"/>
    <mergeCell ref="J97:AF97"/>
    <mergeCell ref="AG97:AM97"/>
    <mergeCell ref="AN97:AP97"/>
    <mergeCell ref="E98:I98"/>
    <mergeCell ref="K98:AF98"/>
    <mergeCell ref="AG98:AM98"/>
    <mergeCell ref="AN98:AP98"/>
    <mergeCell ref="E99:I99"/>
    <mergeCell ref="K99:AF99"/>
    <mergeCell ref="AG99:AM99"/>
    <mergeCell ref="AN99:AP99"/>
    <mergeCell ref="E100:I100"/>
    <mergeCell ref="K100:AF100"/>
    <mergeCell ref="AG100:AM100"/>
    <mergeCell ref="AN100:AP100"/>
    <mergeCell ref="E101:I101"/>
    <mergeCell ref="K101:AF101"/>
    <mergeCell ref="AG101:AM101"/>
    <mergeCell ref="AN101:AP101"/>
    <mergeCell ref="E102:I102"/>
    <mergeCell ref="K102:AF102"/>
    <mergeCell ref="AG102:AM102"/>
    <mergeCell ref="AN102:AP102"/>
    <mergeCell ref="E103:I103"/>
    <mergeCell ref="K103:AF103"/>
    <mergeCell ref="AG103:AM103"/>
    <mergeCell ref="AN103:AP103"/>
    <mergeCell ref="D104:H104"/>
    <mergeCell ref="J104:AF104"/>
    <mergeCell ref="AG104:AM104"/>
    <mergeCell ref="AN104:AP104"/>
    <mergeCell ref="E105:I105"/>
    <mergeCell ref="K105:AF105"/>
    <mergeCell ref="AG105:AM105"/>
    <mergeCell ref="AN105:AP105"/>
  </mergeCells>
  <hyperlinks>
    <hyperlink ref="A96" location="'VRN - Vedlejší a ostatní !..'.C2" display="/"/>
    <hyperlink ref="A98" location="'05_01 - Architektonicko-s!..'.C2" display="/"/>
    <hyperlink ref="A99" location="'05A - Zařízení pro vytápě!..'.C2" display="/"/>
    <hyperlink ref="A100" location="'05B - Zařízení vzduchotec!..'.C2" display="/"/>
    <hyperlink ref="A101" location="'05C - Zařízení zdravotně !..'.C2" display="/"/>
    <hyperlink ref="A102" location="'05D - Zařízení silnoproud!..'.C2" display="/"/>
    <hyperlink ref="A103" location="'05E - Měření a regulace'!C2" display="/"/>
    <hyperlink ref="A105" location="'02_01 - Oprava střechy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true"/>
  </sheetPr>
  <dimension ref="A1:BM154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5923566878981"/>
    <col collapsed="false" hidden="false" max="4" min="4" style="0" width="4.3375796178344"/>
    <col collapsed="false" hidden="false" max="5" min="5" style="0" width="17.1528662420382"/>
    <col collapsed="false" hidden="false" max="6" min="6" style="0" width="50.8407643312102"/>
    <col collapsed="false" hidden="false" max="7" min="7" style="0" width="7"/>
    <col collapsed="false" hidden="false" max="8" min="8" style="0" width="11.5031847133758"/>
    <col collapsed="false" hidden="false" max="9" min="9" style="113" width="20.1528662420382"/>
    <col collapsed="false" hidden="false" max="11" min="10" style="0" width="20.1528662420382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91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14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123</v>
      </c>
      <c r="L4" s="6"/>
      <c r="M4" s="115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3.25" hidden="false" customHeight="true" outlineLevel="0" collapsed="false">
      <c r="B7" s="6"/>
      <c r="E7" s="116" t="str">
        <f aca="false">'Rekapitulace stavby'!K6</f>
        <v>SOŠ a SOU Třešť, K Valše 1251/38 SOŠ a SOU Třešť – rekonstrukce vytápění, VZT, ZTI a elektroinstalace</v>
      </c>
      <c r="F7" s="116"/>
      <c r="G7" s="116"/>
      <c r="H7" s="116"/>
      <c r="L7" s="6"/>
    </row>
    <row r="8" customFormat="false" ht="12" hidden="false" customHeight="true" outlineLevel="0" collapsed="false">
      <c r="B8" s="6"/>
      <c r="D8" s="15" t="s">
        <v>124</v>
      </c>
      <c r="L8" s="6"/>
    </row>
    <row r="9" s="27" customFormat="true" ht="16.5" hidden="false" customHeight="true" outlineLevel="0" collapsed="false">
      <c r="A9" s="22"/>
      <c r="B9" s="23"/>
      <c r="C9" s="22"/>
      <c r="D9" s="22"/>
      <c r="E9" s="116" t="s">
        <v>125</v>
      </c>
      <c r="F9" s="116"/>
      <c r="G9" s="116"/>
      <c r="H9" s="116"/>
      <c r="I9" s="117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126</v>
      </c>
      <c r="E10" s="22"/>
      <c r="F10" s="22"/>
      <c r="G10" s="22"/>
      <c r="H10" s="22"/>
      <c r="I10" s="117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6.5" hidden="false" customHeight="true" outlineLevel="0" collapsed="false">
      <c r="A11" s="22"/>
      <c r="B11" s="23"/>
      <c r="C11" s="22"/>
      <c r="D11" s="22"/>
      <c r="E11" s="53" t="s">
        <v>125</v>
      </c>
      <c r="F11" s="53"/>
      <c r="G11" s="53"/>
      <c r="H11" s="53"/>
      <c r="I11" s="117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.8" hidden="false" customHeight="false" outlineLevel="0" collapsed="false">
      <c r="A12" s="22"/>
      <c r="B12" s="23"/>
      <c r="C12" s="22"/>
      <c r="D12" s="22"/>
      <c r="E12" s="22"/>
      <c r="F12" s="22"/>
      <c r="G12" s="22"/>
      <c r="H12" s="22"/>
      <c r="I12" s="117"/>
      <c r="J12" s="22"/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2" hidden="false" customHeight="true" outlineLevel="0" collapsed="false">
      <c r="A13" s="22"/>
      <c r="B13" s="23"/>
      <c r="C13" s="22"/>
      <c r="D13" s="15" t="s">
        <v>17</v>
      </c>
      <c r="E13" s="22"/>
      <c r="F13" s="16"/>
      <c r="G13" s="22"/>
      <c r="H13" s="22"/>
      <c r="I13" s="118" t="s">
        <v>18</v>
      </c>
      <c r="J13" s="16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19</v>
      </c>
      <c r="E14" s="22"/>
      <c r="F14" s="16" t="s">
        <v>20</v>
      </c>
      <c r="G14" s="22"/>
      <c r="H14" s="22"/>
      <c r="I14" s="118" t="s">
        <v>21</v>
      </c>
      <c r="J14" s="119" t="str">
        <f aca="false">'Rekapitulace stavby'!AN8</f>
        <v>24. 6. 2020</v>
      </c>
      <c r="K14" s="22"/>
      <c r="L14" s="39"/>
      <c r="M14" s="27"/>
      <c r="N14" s="27"/>
      <c r="O14" s="27"/>
      <c r="P14" s="27"/>
      <c r="Q14" s="27"/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0.8" hidden="false" customHeight="true" outlineLevel="0" collapsed="false">
      <c r="A15" s="22"/>
      <c r="B15" s="23"/>
      <c r="C15" s="22"/>
      <c r="D15" s="22"/>
      <c r="E15" s="22"/>
      <c r="F15" s="22"/>
      <c r="G15" s="22"/>
      <c r="H15" s="22"/>
      <c r="I15" s="117"/>
      <c r="J15" s="22"/>
      <c r="K15" s="22"/>
      <c r="L15" s="39"/>
      <c r="M15" s="27"/>
      <c r="N15" s="27"/>
      <c r="O15" s="27"/>
      <c r="P15" s="27"/>
      <c r="Q15" s="27"/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12" hidden="false" customHeight="true" outlineLevel="0" collapsed="false">
      <c r="A16" s="22"/>
      <c r="B16" s="23"/>
      <c r="C16" s="22"/>
      <c r="D16" s="15" t="s">
        <v>23</v>
      </c>
      <c r="E16" s="22"/>
      <c r="F16" s="22"/>
      <c r="G16" s="22"/>
      <c r="H16" s="22"/>
      <c r="I16" s="118" t="s">
        <v>24</v>
      </c>
      <c r="J16" s="16" t="s">
        <v>25</v>
      </c>
      <c r="K16" s="22"/>
      <c r="L16" s="39"/>
      <c r="M16" s="27"/>
      <c r="N16" s="27"/>
      <c r="O16" s="27"/>
      <c r="P16" s="27"/>
      <c r="Q16" s="27"/>
      <c r="R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8" hidden="false" customHeight="true" outlineLevel="0" collapsed="false">
      <c r="A17" s="22"/>
      <c r="B17" s="23"/>
      <c r="C17" s="22"/>
      <c r="D17" s="22"/>
      <c r="E17" s="16" t="s">
        <v>26</v>
      </c>
      <c r="F17" s="22"/>
      <c r="G17" s="22"/>
      <c r="H17" s="22"/>
      <c r="I17" s="118" t="s">
        <v>27</v>
      </c>
      <c r="J17" s="16" t="s">
        <v>28</v>
      </c>
      <c r="K17" s="22"/>
      <c r="L17" s="39"/>
      <c r="M17" s="27"/>
      <c r="N17" s="27"/>
      <c r="O17" s="27"/>
      <c r="P17" s="27"/>
      <c r="Q17" s="27"/>
      <c r="R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6.95" hidden="false" customHeight="true" outlineLevel="0" collapsed="false">
      <c r="A18" s="22"/>
      <c r="B18" s="23"/>
      <c r="C18" s="22"/>
      <c r="D18" s="22"/>
      <c r="E18" s="22"/>
      <c r="F18" s="22"/>
      <c r="G18" s="22"/>
      <c r="H18" s="22"/>
      <c r="I18" s="117"/>
      <c r="J18" s="22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12" hidden="false" customHeight="true" outlineLevel="0" collapsed="false">
      <c r="A19" s="22"/>
      <c r="B19" s="23"/>
      <c r="C19" s="22"/>
      <c r="D19" s="15" t="s">
        <v>29</v>
      </c>
      <c r="E19" s="22"/>
      <c r="F19" s="22"/>
      <c r="G19" s="22"/>
      <c r="H19" s="22"/>
      <c r="I19" s="118" t="s">
        <v>24</v>
      </c>
      <c r="J19" s="17" t="str">
        <f aca="false">'Rekapitulace stavby'!AN13</f>
        <v>Vyplň údaj</v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8" hidden="false" customHeight="true" outlineLevel="0" collapsed="false">
      <c r="A20" s="22"/>
      <c r="B20" s="23"/>
      <c r="C20" s="22"/>
      <c r="D20" s="22"/>
      <c r="E20" s="120" t="str">
        <f aca="false">'Rekapitulace stavby'!E14</f>
        <v>Vyplň údaj</v>
      </c>
      <c r="F20" s="120"/>
      <c r="G20" s="120"/>
      <c r="H20" s="120"/>
      <c r="I20" s="118" t="s">
        <v>27</v>
      </c>
      <c r="J20" s="17" t="str">
        <f aca="false">'Rekapitulace stavby'!AN14</f>
        <v>Vyplň údaj</v>
      </c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6.95" hidden="false" customHeight="true" outlineLevel="0" collapsed="false">
      <c r="A21" s="22"/>
      <c r="B21" s="23"/>
      <c r="C21" s="22"/>
      <c r="D21" s="22"/>
      <c r="E21" s="22"/>
      <c r="F21" s="22"/>
      <c r="G21" s="22"/>
      <c r="H21" s="22"/>
      <c r="I21" s="117"/>
      <c r="J21" s="22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12" hidden="false" customHeight="true" outlineLevel="0" collapsed="false">
      <c r="A22" s="22"/>
      <c r="B22" s="23"/>
      <c r="C22" s="22"/>
      <c r="D22" s="15" t="s">
        <v>31</v>
      </c>
      <c r="E22" s="22"/>
      <c r="F22" s="22"/>
      <c r="G22" s="22"/>
      <c r="H22" s="22"/>
      <c r="I22" s="118" t="s">
        <v>24</v>
      </c>
      <c r="J22" s="16" t="s">
        <v>32</v>
      </c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8" hidden="false" customHeight="true" outlineLevel="0" collapsed="false">
      <c r="A23" s="22"/>
      <c r="B23" s="23"/>
      <c r="C23" s="22"/>
      <c r="D23" s="22"/>
      <c r="E23" s="16" t="s">
        <v>33</v>
      </c>
      <c r="F23" s="22"/>
      <c r="G23" s="22"/>
      <c r="H23" s="22"/>
      <c r="I23" s="118" t="s">
        <v>27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6.95" hidden="false" customHeight="true" outlineLevel="0" collapsed="false">
      <c r="A24" s="22"/>
      <c r="B24" s="23"/>
      <c r="C24" s="22"/>
      <c r="D24" s="22"/>
      <c r="E24" s="22"/>
      <c r="F24" s="22"/>
      <c r="G24" s="22"/>
      <c r="H24" s="22"/>
      <c r="I24" s="117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E25" s="22"/>
      <c r="F25" s="22"/>
      <c r="G25" s="22"/>
      <c r="H25" s="22"/>
      <c r="I25" s="118" t="s">
        <v>24</v>
      </c>
      <c r="J25" s="16" t="str">
        <f aca="false">IF('Rekapitulace stavby'!AN19="","",'Rekapitulace stavby'!AN19)</f>
        <v/>
      </c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8" hidden="false" customHeight="true" outlineLevel="0" collapsed="false">
      <c r="A26" s="22"/>
      <c r="B26" s="23"/>
      <c r="C26" s="22"/>
      <c r="D26" s="22"/>
      <c r="E26" s="16" t="str">
        <f aca="false">IF('Rekapitulace stavby'!E20="","",'Rekapitulace stavby'!E20)</f>
        <v> </v>
      </c>
      <c r="F26" s="22"/>
      <c r="G26" s="22"/>
      <c r="H26" s="22"/>
      <c r="I26" s="118" t="s">
        <v>27</v>
      </c>
      <c r="J26" s="16" t="inlineStr">
        <f aca="false">IF('Rekapitulace stavby'!AN20="","",'Rekapitulace stavby'!AN20)</f>
        <is>
          <t/>
        </is>
      </c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117"/>
      <c r="J27" s="22"/>
      <c r="K27" s="2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E28" s="22"/>
      <c r="F28" s="22"/>
      <c r="G28" s="22"/>
      <c r="H28" s="22"/>
      <c r="I28" s="117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125" customFormat="true" ht="274.5" hidden="false" customHeight="true" outlineLevel="0" collapsed="false">
      <c r="A29" s="121"/>
      <c r="B29" s="122"/>
      <c r="C29" s="121"/>
      <c r="D29" s="121"/>
      <c r="E29" s="20" t="s">
        <v>127</v>
      </c>
      <c r="F29" s="20"/>
      <c r="G29" s="20"/>
      <c r="H29" s="2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="27" customFormat="true" ht="6.95" hidden="false" customHeight="true" outlineLevel="0" collapsed="false">
      <c r="A30" s="22"/>
      <c r="B30" s="23"/>
      <c r="C30" s="22"/>
      <c r="D30" s="22"/>
      <c r="E30" s="22"/>
      <c r="F30" s="22"/>
      <c r="G30" s="22"/>
      <c r="H30" s="22"/>
      <c r="I30" s="117"/>
      <c r="J30" s="22"/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26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25.45" hidden="false" customHeight="true" outlineLevel="0" collapsed="false">
      <c r="A32" s="22"/>
      <c r="B32" s="23"/>
      <c r="C32" s="22"/>
      <c r="D32" s="127" t="s">
        <v>39</v>
      </c>
      <c r="E32" s="22"/>
      <c r="F32" s="22"/>
      <c r="G32" s="22"/>
      <c r="H32" s="22"/>
      <c r="I32" s="117"/>
      <c r="J32" s="128" t="n">
        <f aca="false">ROUND(J122,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6.95" hidden="false" customHeight="true" outlineLevel="0" collapsed="false">
      <c r="A33" s="22"/>
      <c r="B33" s="23"/>
      <c r="C33" s="22"/>
      <c r="D33" s="72"/>
      <c r="E33" s="72"/>
      <c r="F33" s="72"/>
      <c r="G33" s="72"/>
      <c r="H33" s="72"/>
      <c r="I33" s="126"/>
      <c r="J33" s="72"/>
      <c r="K33" s="7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22"/>
      <c r="F34" s="129" t="s">
        <v>41</v>
      </c>
      <c r="G34" s="22"/>
      <c r="H34" s="22"/>
      <c r="I34" s="130" t="s">
        <v>40</v>
      </c>
      <c r="J34" s="129" t="s">
        <v>42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false" customHeight="true" outlineLevel="0" collapsed="false">
      <c r="A35" s="22"/>
      <c r="B35" s="23"/>
      <c r="C35" s="22"/>
      <c r="D35" s="131" t="s">
        <v>43</v>
      </c>
      <c r="E35" s="15" t="s">
        <v>44</v>
      </c>
      <c r="F35" s="132" t="n">
        <f aca="false">ROUND((SUM(BE122:BE153)),  2)</f>
        <v>0</v>
      </c>
      <c r="G35" s="22"/>
      <c r="H35" s="22"/>
      <c r="I35" s="133" t="n">
        <v>0.21</v>
      </c>
      <c r="J35" s="132" t="n">
        <f aca="false">ROUND(((SUM(BE122:BE153))*I35),  2)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false" customHeight="true" outlineLevel="0" collapsed="false">
      <c r="A36" s="22"/>
      <c r="B36" s="23"/>
      <c r="C36" s="22"/>
      <c r="D36" s="22"/>
      <c r="E36" s="15" t="s">
        <v>45</v>
      </c>
      <c r="F36" s="132" t="n">
        <f aca="false">ROUND((SUM(BF122:BF153)),  2)</f>
        <v>0</v>
      </c>
      <c r="G36" s="22"/>
      <c r="H36" s="22"/>
      <c r="I36" s="133" t="n">
        <v>0.15</v>
      </c>
      <c r="J36" s="132" t="n">
        <f aca="false">ROUND(((SUM(BF122:BF153))*I36),  2)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46</v>
      </c>
      <c r="F37" s="132" t="n">
        <f aca="false">ROUND((SUM(BG122:BG153)),  2)</f>
        <v>0</v>
      </c>
      <c r="G37" s="22"/>
      <c r="H37" s="22"/>
      <c r="I37" s="133" t="n">
        <v>0.21</v>
      </c>
      <c r="J37" s="132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14.4" hidden="true" customHeight="true" outlineLevel="0" collapsed="false">
      <c r="A38" s="22"/>
      <c r="B38" s="23"/>
      <c r="C38" s="22"/>
      <c r="D38" s="22"/>
      <c r="E38" s="15" t="s">
        <v>47</v>
      </c>
      <c r="F38" s="132" t="n">
        <f aca="false">ROUND((SUM(BH122:BH153)),  2)</f>
        <v>0</v>
      </c>
      <c r="G38" s="22"/>
      <c r="H38" s="22"/>
      <c r="I38" s="133" t="n">
        <v>0.15</v>
      </c>
      <c r="J38" s="132" t="n">
        <f aca="false">0</f>
        <v>0</v>
      </c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true" customHeight="true" outlineLevel="0" collapsed="false">
      <c r="A39" s="22"/>
      <c r="B39" s="23"/>
      <c r="C39" s="22"/>
      <c r="D39" s="22"/>
      <c r="E39" s="15" t="s">
        <v>48</v>
      </c>
      <c r="F39" s="132" t="n">
        <f aca="false">ROUND((SUM(BI122:BI153)),  2)</f>
        <v>0</v>
      </c>
      <c r="G39" s="22"/>
      <c r="H39" s="22"/>
      <c r="I39" s="133" t="n">
        <v>0</v>
      </c>
      <c r="J39" s="132" t="n">
        <f aca="false">0</f>
        <v>0</v>
      </c>
      <c r="K39" s="22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6.95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17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25.45" hidden="false" customHeight="true" outlineLevel="0" collapsed="false">
      <c r="A41" s="22"/>
      <c r="B41" s="23"/>
      <c r="C41" s="134"/>
      <c r="D41" s="135" t="s">
        <v>49</v>
      </c>
      <c r="E41" s="63"/>
      <c r="F41" s="63"/>
      <c r="G41" s="136" t="s">
        <v>50</v>
      </c>
      <c r="H41" s="137" t="s">
        <v>51</v>
      </c>
      <c r="I41" s="138"/>
      <c r="J41" s="139" t="n">
        <f aca="false">SUM(J32:J39)</f>
        <v>0</v>
      </c>
      <c r="K41" s="140"/>
      <c r="L41" s="39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customFormat="false" ht="14.4" hidden="false" customHeight="true" outlineLevel="0" collapsed="false">
      <c r="A42" s="22"/>
      <c r="B42" s="23"/>
      <c r="C42" s="22"/>
      <c r="D42" s="22"/>
      <c r="E42" s="22"/>
      <c r="F42" s="22"/>
      <c r="G42" s="22"/>
      <c r="H42" s="22"/>
      <c r="I42" s="117"/>
      <c r="J42" s="22"/>
      <c r="K42" s="22"/>
      <c r="L42" s="39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52</v>
      </c>
      <c r="E50" s="41"/>
      <c r="F50" s="41"/>
      <c r="G50" s="40" t="s">
        <v>53</v>
      </c>
      <c r="H50" s="41"/>
      <c r="I50" s="141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54</v>
      </c>
      <c r="E61" s="25"/>
      <c r="F61" s="142" t="s">
        <v>55</v>
      </c>
      <c r="G61" s="42" t="s">
        <v>54</v>
      </c>
      <c r="H61" s="25"/>
      <c r="I61" s="143"/>
      <c r="J61" s="144" t="s">
        <v>55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56</v>
      </c>
      <c r="E65" s="43"/>
      <c r="F65" s="43"/>
      <c r="G65" s="40" t="s">
        <v>57</v>
      </c>
      <c r="H65" s="43"/>
      <c r="I65" s="145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54</v>
      </c>
      <c r="E76" s="25"/>
      <c r="F76" s="142" t="s">
        <v>55</v>
      </c>
      <c r="G76" s="42" t="s">
        <v>54</v>
      </c>
      <c r="H76" s="25"/>
      <c r="I76" s="143"/>
      <c r="J76" s="144" t="s">
        <v>55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46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128</v>
      </c>
      <c r="D82" s="22"/>
      <c r="E82" s="22"/>
      <c r="F82" s="22"/>
      <c r="G82" s="22"/>
      <c r="H82" s="22"/>
      <c r="I82" s="117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17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17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3.25" hidden="false" customHeight="true" outlineLevel="0" collapsed="false">
      <c r="A85" s="22"/>
      <c r="B85" s="23"/>
      <c r="C85" s="22"/>
      <c r="D85" s="22"/>
      <c r="E85" s="116" t="str">
        <f aca="false">E7</f>
        <v>SOŠ a SOU Třešť, K Valše 1251/38 SOŠ a SOU Třešť – rekonstrukce vytápění, VZT, ZTI a elektroinstalace</v>
      </c>
      <c r="F85" s="116"/>
      <c r="G85" s="116"/>
      <c r="H85" s="116"/>
      <c r="I85" s="117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B86" s="6"/>
      <c r="C86" s="15" t="s">
        <v>124</v>
      </c>
      <c r="L86" s="6"/>
    </row>
    <row r="87" s="27" customFormat="true" ht="16.5" hidden="false" customHeight="true" outlineLevel="0" collapsed="false">
      <c r="A87" s="22"/>
      <c r="B87" s="23"/>
      <c r="C87" s="22"/>
      <c r="D87" s="22"/>
      <c r="E87" s="116" t="s">
        <v>125</v>
      </c>
      <c r="F87" s="116"/>
      <c r="G87" s="116"/>
      <c r="H87" s="116"/>
      <c r="I87" s="117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2" hidden="false" customHeight="true" outlineLevel="0" collapsed="false">
      <c r="A88" s="22"/>
      <c r="B88" s="23"/>
      <c r="C88" s="15" t="s">
        <v>126</v>
      </c>
      <c r="D88" s="22"/>
      <c r="E88" s="22"/>
      <c r="F88" s="22"/>
      <c r="G88" s="22"/>
      <c r="H88" s="22"/>
      <c r="I88" s="117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6.5" hidden="false" customHeight="true" outlineLevel="0" collapsed="false">
      <c r="A89" s="22"/>
      <c r="B89" s="23"/>
      <c r="C89" s="22"/>
      <c r="D89" s="22"/>
      <c r="E89" s="53" t="str">
        <f aca="false">E11</f>
        <v>VRN - Vedlejší a ostatní rozpočtové náklady</v>
      </c>
      <c r="F89" s="53"/>
      <c r="G89" s="53"/>
      <c r="H89" s="53"/>
      <c r="I89" s="117"/>
      <c r="J89" s="22"/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17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12" hidden="false" customHeight="true" outlineLevel="0" collapsed="false">
      <c r="A91" s="22"/>
      <c r="B91" s="23"/>
      <c r="C91" s="15" t="s">
        <v>19</v>
      </c>
      <c r="D91" s="22"/>
      <c r="E91" s="22"/>
      <c r="F91" s="16" t="str">
        <f aca="false">F14</f>
        <v>Třešť, areál SOŠ a SOU Třešť</v>
      </c>
      <c r="G91" s="22"/>
      <c r="H91" s="22"/>
      <c r="I91" s="118" t="s">
        <v>21</v>
      </c>
      <c r="J91" s="119" t="str">
        <f aca="false">IF(J14="","",J14)</f>
        <v>24. 6. 2020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6.95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117"/>
      <c r="J92" s="22"/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5.15" hidden="false" customHeight="true" outlineLevel="0" collapsed="false">
      <c r="A93" s="22"/>
      <c r="B93" s="23"/>
      <c r="C93" s="15" t="s">
        <v>23</v>
      </c>
      <c r="D93" s="22"/>
      <c r="E93" s="22"/>
      <c r="F93" s="16" t="str">
        <f aca="false">E17</f>
        <v>Kraj Vysočina</v>
      </c>
      <c r="G93" s="22"/>
      <c r="H93" s="22"/>
      <c r="I93" s="118" t="s">
        <v>31</v>
      </c>
      <c r="J93" s="148" t="str">
        <f aca="false">E23</f>
        <v>Ing. Jakub Rybář</v>
      </c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15.15" hidden="false" customHeight="true" outlineLevel="0" collapsed="false">
      <c r="A94" s="22"/>
      <c r="B94" s="23"/>
      <c r="C94" s="15" t="s">
        <v>29</v>
      </c>
      <c r="D94" s="22"/>
      <c r="E94" s="22"/>
      <c r="F94" s="16" t="str">
        <f aca="false">IF(E20="","",E20)</f>
        <v>Vyplň údaj</v>
      </c>
      <c r="G94" s="22"/>
      <c r="H94" s="22"/>
      <c r="I94" s="118" t="s">
        <v>35</v>
      </c>
      <c r="J94" s="148" t="str">
        <f aca="false">E26</f>
        <v> 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17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9.3" hidden="false" customHeight="true" outlineLevel="0" collapsed="false">
      <c r="A96" s="22"/>
      <c r="B96" s="23"/>
      <c r="C96" s="149" t="s">
        <v>129</v>
      </c>
      <c r="D96" s="134"/>
      <c r="E96" s="134"/>
      <c r="F96" s="134"/>
      <c r="G96" s="134"/>
      <c r="H96" s="134"/>
      <c r="I96" s="150"/>
      <c r="J96" s="151" t="s">
        <v>130</v>
      </c>
      <c r="K96" s="134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customFormat="false" ht="10.3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117"/>
      <c r="J97" s="22"/>
      <c r="K97" s="22"/>
      <c r="L97" s="39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customFormat="false" ht="22.8" hidden="false" customHeight="true" outlineLevel="0" collapsed="false">
      <c r="A98" s="22"/>
      <c r="B98" s="23"/>
      <c r="C98" s="152" t="s">
        <v>131</v>
      </c>
      <c r="D98" s="22"/>
      <c r="E98" s="22"/>
      <c r="F98" s="22"/>
      <c r="G98" s="22"/>
      <c r="H98" s="22"/>
      <c r="I98" s="117"/>
      <c r="J98" s="128" t="n">
        <f aca="false">J122</f>
        <v>0</v>
      </c>
      <c r="K98" s="22"/>
      <c r="L98" s="39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U98" s="3" t="s">
        <v>132</v>
      </c>
    </row>
    <row r="99" s="153" customFormat="true" ht="24.95" hidden="false" customHeight="true" outlineLevel="0" collapsed="false">
      <c r="B99" s="154"/>
      <c r="D99" s="155" t="s">
        <v>133</v>
      </c>
      <c r="E99" s="156"/>
      <c r="F99" s="156"/>
      <c r="G99" s="156"/>
      <c r="H99" s="156"/>
      <c r="I99" s="157"/>
      <c r="J99" s="158" t="n">
        <f aca="false">J123</f>
        <v>0</v>
      </c>
      <c r="L99" s="154"/>
    </row>
    <row r="100" s="101" customFormat="true" ht="19.95" hidden="false" customHeight="true" outlineLevel="0" collapsed="false">
      <c r="B100" s="159"/>
      <c r="D100" s="160" t="s">
        <v>134</v>
      </c>
      <c r="E100" s="161"/>
      <c r="F100" s="161"/>
      <c r="G100" s="161"/>
      <c r="H100" s="161"/>
      <c r="I100" s="162"/>
      <c r="J100" s="163" t="n">
        <f aca="false">J124</f>
        <v>0</v>
      </c>
      <c r="L100" s="159"/>
    </row>
    <row r="101" s="27" customFormat="true" ht="21.85" hidden="false" customHeight="true" outlineLevel="0" collapsed="false">
      <c r="A101" s="22"/>
      <c r="B101" s="23"/>
      <c r="C101" s="22"/>
      <c r="D101" s="22"/>
      <c r="E101" s="22"/>
      <c r="F101" s="22"/>
      <c r="G101" s="22"/>
      <c r="H101" s="22"/>
      <c r="I101" s="117"/>
      <c r="J101" s="22"/>
      <c r="K101" s="22"/>
      <c r="L101" s="39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2" customFormat="false" ht="6.95" hidden="false" customHeight="true" outlineLevel="0" collapsed="false">
      <c r="A102" s="22"/>
      <c r="B102" s="44"/>
      <c r="C102" s="45"/>
      <c r="D102" s="45"/>
      <c r="E102" s="45"/>
      <c r="F102" s="45"/>
      <c r="G102" s="45"/>
      <c r="H102" s="45"/>
      <c r="I102" s="146"/>
      <c r="J102" s="45"/>
      <c r="K102" s="45"/>
      <c r="L102" s="39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customFormat="false" ht="12.8" hidden="false" customHeight="false" outlineLevel="0" collapsed="false">
      <c r="I103" s="0"/>
    </row>
    <row r="106" s="27" customFormat="true" ht="6.95" hidden="false" customHeight="true" outlineLevel="0" collapsed="false">
      <c r="A106" s="22"/>
      <c r="B106" s="46"/>
      <c r="C106" s="47"/>
      <c r="D106" s="47"/>
      <c r="E106" s="47"/>
      <c r="F106" s="47"/>
      <c r="G106" s="47"/>
      <c r="H106" s="47"/>
      <c r="I106" s="147"/>
      <c r="J106" s="47"/>
      <c r="K106" s="47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customFormat="false" ht="24.95" hidden="false" customHeight="true" outlineLevel="0" collapsed="false">
      <c r="A107" s="22"/>
      <c r="B107" s="23"/>
      <c r="C107" s="7" t="s">
        <v>135</v>
      </c>
      <c r="D107" s="22"/>
      <c r="E107" s="22"/>
      <c r="F107" s="22"/>
      <c r="G107" s="22"/>
      <c r="H107" s="22"/>
      <c r="I107" s="117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6.95" hidden="false" customHeight="true" outlineLevel="0" collapsed="false">
      <c r="A108" s="22"/>
      <c r="B108" s="23"/>
      <c r="C108" s="22"/>
      <c r="D108" s="22"/>
      <c r="E108" s="22"/>
      <c r="F108" s="22"/>
      <c r="G108" s="22"/>
      <c r="H108" s="22"/>
      <c r="I108" s="117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12" hidden="false" customHeight="true" outlineLevel="0" collapsed="false">
      <c r="A109" s="22"/>
      <c r="B109" s="23"/>
      <c r="C109" s="15" t="s">
        <v>15</v>
      </c>
      <c r="D109" s="22"/>
      <c r="E109" s="22"/>
      <c r="F109" s="22"/>
      <c r="G109" s="22"/>
      <c r="H109" s="22"/>
      <c r="I109" s="117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23.25" hidden="false" customHeight="true" outlineLevel="0" collapsed="false">
      <c r="A110" s="22"/>
      <c r="B110" s="23"/>
      <c r="C110" s="22"/>
      <c r="D110" s="22"/>
      <c r="E110" s="116" t="str">
        <f aca="false">E7</f>
        <v>SOŠ a SOU Třešť, K Valše 1251/38 SOŠ a SOU Třešť – rekonstrukce vytápění, VZT, ZTI a elektroinstalace</v>
      </c>
      <c r="F110" s="116"/>
      <c r="G110" s="116"/>
      <c r="H110" s="116"/>
      <c r="I110" s="117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customFormat="false" ht="12" hidden="false" customHeight="true" outlineLevel="0" collapsed="false">
      <c r="B111" s="6"/>
      <c r="C111" s="15" t="s">
        <v>124</v>
      </c>
      <c r="L111" s="6"/>
    </row>
    <row r="112" s="27" customFormat="true" ht="16.5" hidden="false" customHeight="true" outlineLevel="0" collapsed="false">
      <c r="A112" s="22"/>
      <c r="B112" s="23"/>
      <c r="C112" s="22"/>
      <c r="D112" s="22"/>
      <c r="E112" s="116" t="s">
        <v>125</v>
      </c>
      <c r="F112" s="116"/>
      <c r="G112" s="116"/>
      <c r="H112" s="116"/>
      <c r="I112" s="117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customFormat="false" ht="12" hidden="false" customHeight="true" outlineLevel="0" collapsed="false">
      <c r="A113" s="22"/>
      <c r="B113" s="23"/>
      <c r="C113" s="15" t="s">
        <v>126</v>
      </c>
      <c r="D113" s="22"/>
      <c r="E113" s="22"/>
      <c r="F113" s="22"/>
      <c r="G113" s="22"/>
      <c r="H113" s="22"/>
      <c r="I113" s="117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16.5" hidden="false" customHeight="true" outlineLevel="0" collapsed="false">
      <c r="A114" s="22"/>
      <c r="B114" s="23"/>
      <c r="C114" s="22"/>
      <c r="D114" s="22"/>
      <c r="E114" s="53" t="str">
        <f aca="false">E11</f>
        <v>VRN - Vedlejší a ostatní rozpočtové náklady</v>
      </c>
      <c r="F114" s="53"/>
      <c r="G114" s="53"/>
      <c r="H114" s="53"/>
      <c r="I114" s="117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117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F14</f>
        <v>Třešť, areál SOŠ a SOU Třešť</v>
      </c>
      <c r="G116" s="22"/>
      <c r="H116" s="22"/>
      <c r="I116" s="118" t="s">
        <v>21</v>
      </c>
      <c r="J116" s="119" t="str">
        <f aca="false">IF(J14="","",J14)</f>
        <v>24. 6. 2020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117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customFormat="fals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E17</f>
        <v>Kraj Vysočina</v>
      </c>
      <c r="G118" s="22"/>
      <c r="H118" s="22"/>
      <c r="I118" s="118" t="s">
        <v>31</v>
      </c>
      <c r="J118" s="148" t="str">
        <f aca="false">E23</f>
        <v>Ing. Jakub Rybář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customFormat="false" ht="15.15" hidden="false" customHeight="true" outlineLevel="0" collapsed="false">
      <c r="A119" s="22"/>
      <c r="B119" s="23"/>
      <c r="C119" s="15" t="s">
        <v>29</v>
      </c>
      <c r="D119" s="22"/>
      <c r="E119" s="22"/>
      <c r="F119" s="16" t="str">
        <f aca="false">IF(E20="","",E20)</f>
        <v>Vyplň údaj</v>
      </c>
      <c r="G119" s="22"/>
      <c r="H119" s="22"/>
      <c r="I119" s="118" t="s">
        <v>35</v>
      </c>
      <c r="J119" s="148" t="str">
        <f aca="false">E26</f>
        <v> 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customFormat="fals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117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71" customFormat="true" ht="29.3" hidden="false" customHeight="true" outlineLevel="0" collapsed="false">
      <c r="A121" s="164"/>
      <c r="B121" s="165"/>
      <c r="C121" s="166" t="s">
        <v>136</v>
      </c>
      <c r="D121" s="167" t="s">
        <v>64</v>
      </c>
      <c r="E121" s="167" t="s">
        <v>60</v>
      </c>
      <c r="F121" s="167" t="s">
        <v>61</v>
      </c>
      <c r="G121" s="167" t="s">
        <v>137</v>
      </c>
      <c r="H121" s="167" t="s">
        <v>138</v>
      </c>
      <c r="I121" s="168" t="s">
        <v>139</v>
      </c>
      <c r="J121" s="167" t="s">
        <v>130</v>
      </c>
      <c r="K121" s="169" t="s">
        <v>140</v>
      </c>
      <c r="L121" s="170"/>
      <c r="M121" s="68"/>
      <c r="N121" s="69" t="s">
        <v>43</v>
      </c>
      <c r="O121" s="69" t="s">
        <v>141</v>
      </c>
      <c r="P121" s="69" t="s">
        <v>142</v>
      </c>
      <c r="Q121" s="69" t="s">
        <v>143</v>
      </c>
      <c r="R121" s="69" t="s">
        <v>144</v>
      </c>
      <c r="S121" s="69" t="s">
        <v>145</v>
      </c>
      <c r="T121" s="70" t="s">
        <v>146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</row>
    <row r="122" s="27" customFormat="true" ht="22.8" hidden="false" customHeight="true" outlineLevel="0" collapsed="false">
      <c r="A122" s="22"/>
      <c r="B122" s="23"/>
      <c r="C122" s="76" t="s">
        <v>147</v>
      </c>
      <c r="D122" s="22"/>
      <c r="E122" s="22"/>
      <c r="F122" s="22"/>
      <c r="G122" s="22"/>
      <c r="H122" s="22"/>
      <c r="I122" s="117"/>
      <c r="J122" s="172" t="n">
        <f aca="false">BK122</f>
        <v>0</v>
      </c>
      <c r="K122" s="22"/>
      <c r="L122" s="23"/>
      <c r="M122" s="71"/>
      <c r="N122" s="58"/>
      <c r="O122" s="72"/>
      <c r="P122" s="173" t="n">
        <f aca="false">P123</f>
        <v>0</v>
      </c>
      <c r="Q122" s="72"/>
      <c r="R122" s="173" t="n">
        <f aca="false">R123</f>
        <v>0</v>
      </c>
      <c r="S122" s="72"/>
      <c r="T122" s="174" t="n">
        <f aca="false">T123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78</v>
      </c>
      <c r="AU122" s="3" t="s">
        <v>132</v>
      </c>
      <c r="BK122" s="175" t="n">
        <f aca="false">BK123</f>
        <v>0</v>
      </c>
    </row>
    <row r="123" s="176" customFormat="true" ht="25.9" hidden="false" customHeight="true" outlineLevel="0" collapsed="false">
      <c r="B123" s="177"/>
      <c r="D123" s="178" t="s">
        <v>78</v>
      </c>
      <c r="E123" s="179" t="s">
        <v>148</v>
      </c>
      <c r="F123" s="179" t="s">
        <v>149</v>
      </c>
      <c r="I123" s="180"/>
      <c r="J123" s="181" t="n">
        <f aca="false">BK123</f>
        <v>0</v>
      </c>
      <c r="L123" s="177"/>
      <c r="M123" s="182"/>
      <c r="N123" s="183"/>
      <c r="O123" s="183"/>
      <c r="P123" s="184" t="n">
        <f aca="false">P124</f>
        <v>0</v>
      </c>
      <c r="Q123" s="183"/>
      <c r="R123" s="184" t="n">
        <f aca="false">R124</f>
        <v>0</v>
      </c>
      <c r="S123" s="183"/>
      <c r="T123" s="185" t="n">
        <f aca="false">T124</f>
        <v>0</v>
      </c>
      <c r="AR123" s="178" t="s">
        <v>150</v>
      </c>
      <c r="AT123" s="186" t="s">
        <v>78</v>
      </c>
      <c r="AU123" s="186" t="s">
        <v>79</v>
      </c>
      <c r="AY123" s="178" t="s">
        <v>151</v>
      </c>
      <c r="BK123" s="187" t="n">
        <f aca="false">BK124</f>
        <v>0</v>
      </c>
    </row>
    <row r="124" customFormat="false" ht="22.8" hidden="false" customHeight="true" outlineLevel="0" collapsed="false">
      <c r="A124" s="176"/>
      <c r="B124" s="177"/>
      <c r="C124" s="176"/>
      <c r="D124" s="178" t="s">
        <v>78</v>
      </c>
      <c r="E124" s="188" t="s">
        <v>152</v>
      </c>
      <c r="F124" s="188" t="s">
        <v>153</v>
      </c>
      <c r="G124" s="176"/>
      <c r="H124" s="176"/>
      <c r="I124" s="180"/>
      <c r="J124" s="189" t="n">
        <f aca="false">BK124</f>
        <v>0</v>
      </c>
      <c r="K124" s="176"/>
      <c r="L124" s="177"/>
      <c r="M124" s="182"/>
      <c r="N124" s="183"/>
      <c r="O124" s="183"/>
      <c r="P124" s="184" t="n">
        <f aca="false">SUM(P125:P153)</f>
        <v>0</v>
      </c>
      <c r="Q124" s="183"/>
      <c r="R124" s="184" t="n">
        <f aca="false">SUM(R125:R153)</f>
        <v>0</v>
      </c>
      <c r="S124" s="183"/>
      <c r="T124" s="185" t="n">
        <f aca="false">SUM(T125:T153)</f>
        <v>0</v>
      </c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R124" s="178" t="s">
        <v>150</v>
      </c>
      <c r="AT124" s="186" t="s">
        <v>78</v>
      </c>
      <c r="AU124" s="186" t="s">
        <v>86</v>
      </c>
      <c r="AY124" s="178" t="s">
        <v>151</v>
      </c>
      <c r="BK124" s="187" t="n">
        <f aca="false">SUM(BK125:BK153)</f>
        <v>0</v>
      </c>
    </row>
    <row r="125" s="27" customFormat="true" ht="16.5" hidden="false" customHeight="true" outlineLevel="0" collapsed="false">
      <c r="A125" s="22"/>
      <c r="B125" s="190"/>
      <c r="C125" s="191" t="s">
        <v>86</v>
      </c>
      <c r="D125" s="191" t="s">
        <v>154</v>
      </c>
      <c r="E125" s="192" t="s">
        <v>155</v>
      </c>
      <c r="F125" s="193" t="s">
        <v>156</v>
      </c>
      <c r="G125" s="194" t="s">
        <v>157</v>
      </c>
      <c r="H125" s="195" t="n">
        <v>1</v>
      </c>
      <c r="I125" s="196"/>
      <c r="J125" s="197" t="n">
        <f aca="false">ROUND(I125*H125,2)</f>
        <v>0</v>
      </c>
      <c r="K125" s="193"/>
      <c r="L125" s="23"/>
      <c r="M125" s="198"/>
      <c r="N125" s="199" t="s">
        <v>44</v>
      </c>
      <c r="O125" s="60"/>
      <c r="P125" s="200" t="n">
        <f aca="false">O125*H125</f>
        <v>0</v>
      </c>
      <c r="Q125" s="200" t="n">
        <v>0</v>
      </c>
      <c r="R125" s="200" t="n">
        <f aca="false">Q125*H125</f>
        <v>0</v>
      </c>
      <c r="S125" s="200" t="n">
        <v>0</v>
      </c>
      <c r="T125" s="201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202" t="s">
        <v>150</v>
      </c>
      <c r="AT125" s="202" t="s">
        <v>154</v>
      </c>
      <c r="AU125" s="202" t="s">
        <v>88</v>
      </c>
      <c r="AY125" s="3" t="s">
        <v>151</v>
      </c>
      <c r="BE125" s="203" t="n">
        <f aca="false">IF(N125="základní",J125,0)</f>
        <v>0</v>
      </c>
      <c r="BF125" s="203" t="n">
        <f aca="false">IF(N125="snížená",J125,0)</f>
        <v>0</v>
      </c>
      <c r="BG125" s="203" t="n">
        <f aca="false">IF(N125="zákl. přenesená",J125,0)</f>
        <v>0</v>
      </c>
      <c r="BH125" s="203" t="n">
        <f aca="false">IF(N125="sníž. přenesená",J125,0)</f>
        <v>0</v>
      </c>
      <c r="BI125" s="203" t="n">
        <f aca="false">IF(N125="nulová",J125,0)</f>
        <v>0</v>
      </c>
      <c r="BJ125" s="3" t="s">
        <v>86</v>
      </c>
      <c r="BK125" s="203" t="n">
        <f aca="false">ROUND(I125*H125,2)</f>
        <v>0</v>
      </c>
      <c r="BL125" s="3" t="s">
        <v>150</v>
      </c>
      <c r="BM125" s="202" t="s">
        <v>158</v>
      </c>
    </row>
    <row r="126" customFormat="false" ht="12.8" hidden="false" customHeight="false" outlineLevel="0" collapsed="false">
      <c r="A126" s="22"/>
      <c r="B126" s="23"/>
      <c r="C126" s="22"/>
      <c r="D126" s="204" t="s">
        <v>159</v>
      </c>
      <c r="E126" s="22"/>
      <c r="F126" s="205" t="s">
        <v>160</v>
      </c>
      <c r="G126" s="22"/>
      <c r="H126" s="22"/>
      <c r="I126" s="117"/>
      <c r="J126" s="22"/>
      <c r="K126" s="22"/>
      <c r="L126" s="23"/>
      <c r="M126" s="206"/>
      <c r="N126" s="207"/>
      <c r="O126" s="60"/>
      <c r="P126" s="60"/>
      <c r="Q126" s="60"/>
      <c r="R126" s="60"/>
      <c r="S126" s="60"/>
      <c r="T126" s="61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S126" s="27"/>
      <c r="AT126" s="3" t="s">
        <v>159</v>
      </c>
      <c r="AU126" s="3" t="s">
        <v>88</v>
      </c>
    </row>
    <row r="127" customFormat="false" ht="16.5" hidden="false" customHeight="true" outlineLevel="0" collapsed="false">
      <c r="A127" s="22"/>
      <c r="B127" s="190"/>
      <c r="C127" s="191" t="s">
        <v>88</v>
      </c>
      <c r="D127" s="191" t="s">
        <v>154</v>
      </c>
      <c r="E127" s="192" t="s">
        <v>161</v>
      </c>
      <c r="F127" s="193" t="s">
        <v>162</v>
      </c>
      <c r="G127" s="194" t="s">
        <v>157</v>
      </c>
      <c r="H127" s="195" t="n">
        <v>1</v>
      </c>
      <c r="I127" s="196"/>
      <c r="J127" s="197" t="n">
        <f aca="false">ROUND(I127*H127,2)</f>
        <v>0</v>
      </c>
      <c r="K127" s="193"/>
      <c r="L127" s="23"/>
      <c r="M127" s="198"/>
      <c r="N127" s="199" t="s">
        <v>44</v>
      </c>
      <c r="O127" s="60"/>
      <c r="P127" s="200" t="n">
        <f aca="false">O127*H127</f>
        <v>0</v>
      </c>
      <c r="Q127" s="200" t="n">
        <v>0</v>
      </c>
      <c r="R127" s="200" t="n">
        <f aca="false">Q127*H127</f>
        <v>0</v>
      </c>
      <c r="S127" s="200" t="n">
        <v>0</v>
      </c>
      <c r="T127" s="201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02" t="s">
        <v>150</v>
      </c>
      <c r="AT127" s="202" t="s">
        <v>154</v>
      </c>
      <c r="AU127" s="202" t="s">
        <v>88</v>
      </c>
      <c r="AY127" s="3" t="s">
        <v>151</v>
      </c>
      <c r="BE127" s="203" t="n">
        <f aca="false">IF(N127="základní",J127,0)</f>
        <v>0</v>
      </c>
      <c r="BF127" s="203" t="n">
        <f aca="false">IF(N127="snížená",J127,0)</f>
        <v>0</v>
      </c>
      <c r="BG127" s="203" t="n">
        <f aca="false">IF(N127="zákl. přenesená",J127,0)</f>
        <v>0</v>
      </c>
      <c r="BH127" s="203" t="n">
        <f aca="false">IF(N127="sníž. přenesená",J127,0)</f>
        <v>0</v>
      </c>
      <c r="BI127" s="203" t="n">
        <f aca="false">IF(N127="nulová",J127,0)</f>
        <v>0</v>
      </c>
      <c r="BJ127" s="3" t="s">
        <v>86</v>
      </c>
      <c r="BK127" s="203" t="n">
        <f aca="false">ROUND(I127*H127,2)</f>
        <v>0</v>
      </c>
      <c r="BL127" s="3" t="s">
        <v>150</v>
      </c>
      <c r="BM127" s="202" t="s">
        <v>163</v>
      </c>
    </row>
    <row r="128" customFormat="false" ht="12.8" hidden="false" customHeight="false" outlineLevel="0" collapsed="false">
      <c r="A128" s="22"/>
      <c r="B128" s="23"/>
      <c r="C128" s="22"/>
      <c r="D128" s="204" t="s">
        <v>159</v>
      </c>
      <c r="E128" s="22"/>
      <c r="F128" s="205" t="s">
        <v>164</v>
      </c>
      <c r="G128" s="22"/>
      <c r="H128" s="22"/>
      <c r="I128" s="117"/>
      <c r="J128" s="22"/>
      <c r="K128" s="22"/>
      <c r="L128" s="23"/>
      <c r="M128" s="206"/>
      <c r="N128" s="207"/>
      <c r="O128" s="60"/>
      <c r="P128" s="60"/>
      <c r="Q128" s="60"/>
      <c r="R128" s="60"/>
      <c r="S128" s="60"/>
      <c r="T128" s="61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T128" s="3" t="s">
        <v>159</v>
      </c>
      <c r="AU128" s="3" t="s">
        <v>88</v>
      </c>
    </row>
    <row r="129" customFormat="false" ht="21.75" hidden="false" customHeight="true" outlineLevel="0" collapsed="false">
      <c r="A129" s="22"/>
      <c r="B129" s="190"/>
      <c r="C129" s="191" t="s">
        <v>165</v>
      </c>
      <c r="D129" s="191" t="s">
        <v>154</v>
      </c>
      <c r="E129" s="192" t="s">
        <v>166</v>
      </c>
      <c r="F129" s="193" t="s">
        <v>167</v>
      </c>
      <c r="G129" s="194" t="s">
        <v>157</v>
      </c>
      <c r="H129" s="195" t="n">
        <v>1</v>
      </c>
      <c r="I129" s="196"/>
      <c r="J129" s="197" t="n">
        <f aca="false">ROUND(I129*H129,2)</f>
        <v>0</v>
      </c>
      <c r="K129" s="193"/>
      <c r="L129" s="23"/>
      <c r="M129" s="198"/>
      <c r="N129" s="199" t="s">
        <v>44</v>
      </c>
      <c r="O129" s="60"/>
      <c r="P129" s="200" t="n">
        <f aca="false">O129*H129</f>
        <v>0</v>
      </c>
      <c r="Q129" s="200" t="n">
        <v>0</v>
      </c>
      <c r="R129" s="200" t="n">
        <f aca="false">Q129*H129</f>
        <v>0</v>
      </c>
      <c r="S129" s="200" t="n">
        <v>0</v>
      </c>
      <c r="T129" s="201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202" t="s">
        <v>150</v>
      </c>
      <c r="AT129" s="202" t="s">
        <v>154</v>
      </c>
      <c r="AU129" s="202" t="s">
        <v>88</v>
      </c>
      <c r="AY129" s="3" t="s">
        <v>151</v>
      </c>
      <c r="BE129" s="203" t="n">
        <f aca="false">IF(N129="základní",J129,0)</f>
        <v>0</v>
      </c>
      <c r="BF129" s="203" t="n">
        <f aca="false">IF(N129="snížená",J129,0)</f>
        <v>0</v>
      </c>
      <c r="BG129" s="203" t="n">
        <f aca="false">IF(N129="zákl. přenesená",J129,0)</f>
        <v>0</v>
      </c>
      <c r="BH129" s="203" t="n">
        <f aca="false">IF(N129="sníž. přenesená",J129,0)</f>
        <v>0</v>
      </c>
      <c r="BI129" s="203" t="n">
        <f aca="false">IF(N129="nulová",J129,0)</f>
        <v>0</v>
      </c>
      <c r="BJ129" s="3" t="s">
        <v>86</v>
      </c>
      <c r="BK129" s="203" t="n">
        <f aca="false">ROUND(I129*H129,2)</f>
        <v>0</v>
      </c>
      <c r="BL129" s="3" t="s">
        <v>150</v>
      </c>
      <c r="BM129" s="202" t="s">
        <v>168</v>
      </c>
    </row>
    <row r="130" customFormat="false" ht="12.8" hidden="false" customHeight="false" outlineLevel="0" collapsed="false">
      <c r="A130" s="22"/>
      <c r="B130" s="23"/>
      <c r="C130" s="22"/>
      <c r="D130" s="204" t="s">
        <v>159</v>
      </c>
      <c r="E130" s="22"/>
      <c r="F130" s="205" t="s">
        <v>169</v>
      </c>
      <c r="G130" s="22"/>
      <c r="H130" s="22"/>
      <c r="I130" s="117"/>
      <c r="J130" s="22"/>
      <c r="K130" s="22"/>
      <c r="L130" s="23"/>
      <c r="M130" s="206"/>
      <c r="N130" s="207"/>
      <c r="O130" s="60"/>
      <c r="P130" s="60"/>
      <c r="Q130" s="60"/>
      <c r="R130" s="60"/>
      <c r="S130" s="60"/>
      <c r="T130" s="61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T130" s="3" t="s">
        <v>159</v>
      </c>
      <c r="AU130" s="3" t="s">
        <v>88</v>
      </c>
    </row>
    <row r="131" customFormat="false" ht="21.75" hidden="false" customHeight="true" outlineLevel="0" collapsed="false">
      <c r="A131" s="22"/>
      <c r="B131" s="190"/>
      <c r="C131" s="191" t="s">
        <v>150</v>
      </c>
      <c r="D131" s="191" t="s">
        <v>154</v>
      </c>
      <c r="E131" s="192" t="s">
        <v>170</v>
      </c>
      <c r="F131" s="193" t="s">
        <v>171</v>
      </c>
      <c r="G131" s="194" t="s">
        <v>157</v>
      </c>
      <c r="H131" s="195" t="n">
        <v>1</v>
      </c>
      <c r="I131" s="196"/>
      <c r="J131" s="197" t="n">
        <f aca="false">ROUND(I131*H131,2)</f>
        <v>0</v>
      </c>
      <c r="K131" s="193"/>
      <c r="L131" s="23"/>
      <c r="M131" s="198"/>
      <c r="N131" s="199" t="s">
        <v>44</v>
      </c>
      <c r="O131" s="60"/>
      <c r="P131" s="200" t="n">
        <f aca="false">O131*H131</f>
        <v>0</v>
      </c>
      <c r="Q131" s="200" t="n">
        <v>0</v>
      </c>
      <c r="R131" s="200" t="n">
        <f aca="false">Q131*H131</f>
        <v>0</v>
      </c>
      <c r="S131" s="200" t="n">
        <v>0</v>
      </c>
      <c r="T131" s="201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202" t="s">
        <v>150</v>
      </c>
      <c r="AT131" s="202" t="s">
        <v>154</v>
      </c>
      <c r="AU131" s="202" t="s">
        <v>88</v>
      </c>
      <c r="AY131" s="3" t="s">
        <v>151</v>
      </c>
      <c r="BE131" s="203" t="n">
        <f aca="false">IF(N131="základní",J131,0)</f>
        <v>0</v>
      </c>
      <c r="BF131" s="203" t="n">
        <f aca="false">IF(N131="snížená",J131,0)</f>
        <v>0</v>
      </c>
      <c r="BG131" s="203" t="n">
        <f aca="false">IF(N131="zákl. přenesená",J131,0)</f>
        <v>0</v>
      </c>
      <c r="BH131" s="203" t="n">
        <f aca="false">IF(N131="sníž. přenesená",J131,0)</f>
        <v>0</v>
      </c>
      <c r="BI131" s="203" t="n">
        <f aca="false">IF(N131="nulová",J131,0)</f>
        <v>0</v>
      </c>
      <c r="BJ131" s="3" t="s">
        <v>86</v>
      </c>
      <c r="BK131" s="203" t="n">
        <f aca="false">ROUND(I131*H131,2)</f>
        <v>0</v>
      </c>
      <c r="BL131" s="3" t="s">
        <v>150</v>
      </c>
      <c r="BM131" s="202" t="s">
        <v>172</v>
      </c>
    </row>
    <row r="132" customFormat="false" ht="12.8" hidden="false" customHeight="false" outlineLevel="0" collapsed="false">
      <c r="A132" s="22"/>
      <c r="B132" s="23"/>
      <c r="C132" s="22"/>
      <c r="D132" s="204" t="s">
        <v>159</v>
      </c>
      <c r="E132" s="22"/>
      <c r="F132" s="205" t="s">
        <v>173</v>
      </c>
      <c r="G132" s="22"/>
      <c r="H132" s="22"/>
      <c r="I132" s="117"/>
      <c r="J132" s="22"/>
      <c r="K132" s="22"/>
      <c r="L132" s="23"/>
      <c r="M132" s="206"/>
      <c r="N132" s="207"/>
      <c r="O132" s="60"/>
      <c r="P132" s="60"/>
      <c r="Q132" s="60"/>
      <c r="R132" s="60"/>
      <c r="S132" s="60"/>
      <c r="T132" s="61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159</v>
      </c>
      <c r="AU132" s="3" t="s">
        <v>88</v>
      </c>
    </row>
    <row r="133" customFormat="false" ht="16.5" hidden="false" customHeight="true" outlineLevel="0" collapsed="false">
      <c r="A133" s="22"/>
      <c r="B133" s="190"/>
      <c r="C133" s="191" t="s">
        <v>174</v>
      </c>
      <c r="D133" s="191" t="s">
        <v>154</v>
      </c>
      <c r="E133" s="192" t="s">
        <v>175</v>
      </c>
      <c r="F133" s="193" t="s">
        <v>176</v>
      </c>
      <c r="G133" s="194" t="s">
        <v>157</v>
      </c>
      <c r="H133" s="195" t="n">
        <v>1</v>
      </c>
      <c r="I133" s="196"/>
      <c r="J133" s="197" t="n">
        <f aca="false">ROUND(I133*H133,2)</f>
        <v>0</v>
      </c>
      <c r="K133" s="193"/>
      <c r="L133" s="23"/>
      <c r="M133" s="198"/>
      <c r="N133" s="199" t="s">
        <v>44</v>
      </c>
      <c r="O133" s="60"/>
      <c r="P133" s="200" t="n">
        <f aca="false">O133*H133</f>
        <v>0</v>
      </c>
      <c r="Q133" s="200" t="n">
        <v>0</v>
      </c>
      <c r="R133" s="200" t="n">
        <f aca="false">Q133*H133</f>
        <v>0</v>
      </c>
      <c r="S133" s="200" t="n">
        <v>0</v>
      </c>
      <c r="T133" s="201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202" t="s">
        <v>150</v>
      </c>
      <c r="AT133" s="202" t="s">
        <v>154</v>
      </c>
      <c r="AU133" s="202" t="s">
        <v>88</v>
      </c>
      <c r="AY133" s="3" t="s">
        <v>151</v>
      </c>
      <c r="BE133" s="203" t="n">
        <f aca="false">IF(N133="základní",J133,0)</f>
        <v>0</v>
      </c>
      <c r="BF133" s="203" t="n">
        <f aca="false">IF(N133="snížená",J133,0)</f>
        <v>0</v>
      </c>
      <c r="BG133" s="203" t="n">
        <f aca="false">IF(N133="zákl. přenesená",J133,0)</f>
        <v>0</v>
      </c>
      <c r="BH133" s="203" t="n">
        <f aca="false">IF(N133="sníž. přenesená",J133,0)</f>
        <v>0</v>
      </c>
      <c r="BI133" s="203" t="n">
        <f aca="false">IF(N133="nulová",J133,0)</f>
        <v>0</v>
      </c>
      <c r="BJ133" s="3" t="s">
        <v>86</v>
      </c>
      <c r="BK133" s="203" t="n">
        <f aca="false">ROUND(I133*H133,2)</f>
        <v>0</v>
      </c>
      <c r="BL133" s="3" t="s">
        <v>150</v>
      </c>
      <c r="BM133" s="202" t="s">
        <v>177</v>
      </c>
    </row>
    <row r="134" customFormat="false" ht="12.8" hidden="false" customHeight="false" outlineLevel="0" collapsed="false">
      <c r="A134" s="22"/>
      <c r="B134" s="23"/>
      <c r="C134" s="22"/>
      <c r="D134" s="204" t="s">
        <v>159</v>
      </c>
      <c r="E134" s="22"/>
      <c r="F134" s="205" t="s">
        <v>178</v>
      </c>
      <c r="G134" s="22"/>
      <c r="H134" s="22"/>
      <c r="I134" s="117"/>
      <c r="J134" s="22"/>
      <c r="K134" s="22"/>
      <c r="L134" s="23"/>
      <c r="M134" s="206"/>
      <c r="N134" s="207"/>
      <c r="O134" s="60"/>
      <c r="P134" s="60"/>
      <c r="Q134" s="60"/>
      <c r="R134" s="60"/>
      <c r="S134" s="60"/>
      <c r="T134" s="61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3" t="s">
        <v>159</v>
      </c>
      <c r="AU134" s="3" t="s">
        <v>88</v>
      </c>
    </row>
    <row r="135" customFormat="false" ht="16.5" hidden="false" customHeight="true" outlineLevel="0" collapsed="false">
      <c r="A135" s="22"/>
      <c r="B135" s="190"/>
      <c r="C135" s="191" t="s">
        <v>179</v>
      </c>
      <c r="D135" s="191" t="s">
        <v>154</v>
      </c>
      <c r="E135" s="192" t="s">
        <v>180</v>
      </c>
      <c r="F135" s="193" t="s">
        <v>181</v>
      </c>
      <c r="G135" s="194" t="s">
        <v>157</v>
      </c>
      <c r="H135" s="195" t="n">
        <v>1</v>
      </c>
      <c r="I135" s="196"/>
      <c r="J135" s="197" t="n">
        <f aca="false">ROUND(I135*H135,2)</f>
        <v>0</v>
      </c>
      <c r="K135" s="193"/>
      <c r="L135" s="23"/>
      <c r="M135" s="198"/>
      <c r="N135" s="199" t="s">
        <v>44</v>
      </c>
      <c r="O135" s="60"/>
      <c r="P135" s="200" t="n">
        <f aca="false">O135*H135</f>
        <v>0</v>
      </c>
      <c r="Q135" s="200" t="n">
        <v>0</v>
      </c>
      <c r="R135" s="200" t="n">
        <f aca="false">Q135*H135</f>
        <v>0</v>
      </c>
      <c r="S135" s="200" t="n">
        <v>0</v>
      </c>
      <c r="T135" s="20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202" t="s">
        <v>150</v>
      </c>
      <c r="AT135" s="202" t="s">
        <v>154</v>
      </c>
      <c r="AU135" s="202" t="s">
        <v>88</v>
      </c>
      <c r="AY135" s="3" t="s">
        <v>151</v>
      </c>
      <c r="BE135" s="203" t="n">
        <f aca="false">IF(N135="základní",J135,0)</f>
        <v>0</v>
      </c>
      <c r="BF135" s="203" t="n">
        <f aca="false">IF(N135="snížená",J135,0)</f>
        <v>0</v>
      </c>
      <c r="BG135" s="203" t="n">
        <f aca="false">IF(N135="zákl. přenesená",J135,0)</f>
        <v>0</v>
      </c>
      <c r="BH135" s="203" t="n">
        <f aca="false">IF(N135="sníž. přenesená",J135,0)</f>
        <v>0</v>
      </c>
      <c r="BI135" s="203" t="n">
        <f aca="false">IF(N135="nulová",J135,0)</f>
        <v>0</v>
      </c>
      <c r="BJ135" s="3" t="s">
        <v>86</v>
      </c>
      <c r="BK135" s="203" t="n">
        <f aca="false">ROUND(I135*H135,2)</f>
        <v>0</v>
      </c>
      <c r="BL135" s="3" t="s">
        <v>150</v>
      </c>
      <c r="BM135" s="202" t="s">
        <v>182</v>
      </c>
    </row>
    <row r="136" customFormat="false" ht="12.8" hidden="false" customHeight="false" outlineLevel="0" collapsed="false">
      <c r="A136" s="22"/>
      <c r="B136" s="23"/>
      <c r="C136" s="22"/>
      <c r="D136" s="204" t="s">
        <v>159</v>
      </c>
      <c r="E136" s="22"/>
      <c r="F136" s="205" t="s">
        <v>183</v>
      </c>
      <c r="G136" s="22"/>
      <c r="H136" s="22"/>
      <c r="I136" s="117"/>
      <c r="J136" s="22"/>
      <c r="K136" s="22"/>
      <c r="L136" s="23"/>
      <c r="M136" s="206"/>
      <c r="N136" s="207"/>
      <c r="O136" s="60"/>
      <c r="P136" s="60"/>
      <c r="Q136" s="60"/>
      <c r="R136" s="60"/>
      <c r="S136" s="60"/>
      <c r="T136" s="61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159</v>
      </c>
      <c r="AU136" s="3" t="s">
        <v>88</v>
      </c>
    </row>
    <row r="137" customFormat="false" ht="16.5" hidden="false" customHeight="true" outlineLevel="0" collapsed="false">
      <c r="A137" s="22"/>
      <c r="B137" s="190"/>
      <c r="C137" s="191" t="s">
        <v>184</v>
      </c>
      <c r="D137" s="191" t="s">
        <v>154</v>
      </c>
      <c r="E137" s="192" t="s">
        <v>185</v>
      </c>
      <c r="F137" s="193" t="s">
        <v>186</v>
      </c>
      <c r="G137" s="194" t="s">
        <v>157</v>
      </c>
      <c r="H137" s="195" t="n">
        <v>1</v>
      </c>
      <c r="I137" s="196"/>
      <c r="J137" s="197" t="n">
        <f aca="false">ROUND(I137*H137,2)</f>
        <v>0</v>
      </c>
      <c r="K137" s="193"/>
      <c r="L137" s="23"/>
      <c r="M137" s="198"/>
      <c r="N137" s="199" t="s">
        <v>44</v>
      </c>
      <c r="O137" s="60"/>
      <c r="P137" s="200" t="n">
        <f aca="false">O137*H137</f>
        <v>0</v>
      </c>
      <c r="Q137" s="200" t="n">
        <v>0</v>
      </c>
      <c r="R137" s="200" t="n">
        <f aca="false">Q137*H137</f>
        <v>0</v>
      </c>
      <c r="S137" s="200" t="n">
        <v>0</v>
      </c>
      <c r="T137" s="20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202" t="s">
        <v>150</v>
      </c>
      <c r="AT137" s="202" t="s">
        <v>154</v>
      </c>
      <c r="AU137" s="202" t="s">
        <v>88</v>
      </c>
      <c r="AY137" s="3" t="s">
        <v>151</v>
      </c>
      <c r="BE137" s="203" t="n">
        <f aca="false">IF(N137="základní",J137,0)</f>
        <v>0</v>
      </c>
      <c r="BF137" s="203" t="n">
        <f aca="false">IF(N137="snížená",J137,0)</f>
        <v>0</v>
      </c>
      <c r="BG137" s="203" t="n">
        <f aca="false">IF(N137="zákl. přenesená",J137,0)</f>
        <v>0</v>
      </c>
      <c r="BH137" s="203" t="n">
        <f aca="false">IF(N137="sníž. přenesená",J137,0)</f>
        <v>0</v>
      </c>
      <c r="BI137" s="203" t="n">
        <f aca="false">IF(N137="nulová",J137,0)</f>
        <v>0</v>
      </c>
      <c r="BJ137" s="3" t="s">
        <v>86</v>
      </c>
      <c r="BK137" s="203" t="n">
        <f aca="false">ROUND(I137*H137,2)</f>
        <v>0</v>
      </c>
      <c r="BL137" s="3" t="s">
        <v>150</v>
      </c>
      <c r="BM137" s="202" t="s">
        <v>187</v>
      </c>
    </row>
    <row r="138" customFormat="false" ht="12.8" hidden="false" customHeight="false" outlineLevel="0" collapsed="false">
      <c r="A138" s="22"/>
      <c r="B138" s="23"/>
      <c r="C138" s="22"/>
      <c r="D138" s="204" t="s">
        <v>159</v>
      </c>
      <c r="E138" s="22"/>
      <c r="F138" s="205" t="s">
        <v>188</v>
      </c>
      <c r="G138" s="22"/>
      <c r="H138" s="22"/>
      <c r="I138" s="117"/>
      <c r="J138" s="22"/>
      <c r="K138" s="22"/>
      <c r="L138" s="23"/>
      <c r="M138" s="206"/>
      <c r="N138" s="207"/>
      <c r="O138" s="60"/>
      <c r="P138" s="60"/>
      <c r="Q138" s="60"/>
      <c r="R138" s="60"/>
      <c r="S138" s="60"/>
      <c r="T138" s="61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159</v>
      </c>
      <c r="AU138" s="3" t="s">
        <v>88</v>
      </c>
    </row>
    <row r="139" customFormat="false" ht="16.5" hidden="false" customHeight="true" outlineLevel="0" collapsed="false">
      <c r="A139" s="22"/>
      <c r="B139" s="190"/>
      <c r="C139" s="191" t="s">
        <v>189</v>
      </c>
      <c r="D139" s="191" t="s">
        <v>154</v>
      </c>
      <c r="E139" s="192" t="s">
        <v>190</v>
      </c>
      <c r="F139" s="193" t="s">
        <v>191</v>
      </c>
      <c r="G139" s="194" t="s">
        <v>157</v>
      </c>
      <c r="H139" s="195" t="n">
        <v>1</v>
      </c>
      <c r="I139" s="196"/>
      <c r="J139" s="197" t="n">
        <f aca="false">ROUND(I139*H139,2)</f>
        <v>0</v>
      </c>
      <c r="K139" s="193"/>
      <c r="L139" s="23"/>
      <c r="M139" s="198"/>
      <c r="N139" s="199" t="s">
        <v>44</v>
      </c>
      <c r="O139" s="60"/>
      <c r="P139" s="200" t="n">
        <f aca="false">O139*H139</f>
        <v>0</v>
      </c>
      <c r="Q139" s="200" t="n">
        <v>0</v>
      </c>
      <c r="R139" s="200" t="n">
        <f aca="false">Q139*H139</f>
        <v>0</v>
      </c>
      <c r="S139" s="200" t="n">
        <v>0</v>
      </c>
      <c r="T139" s="20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202" t="s">
        <v>150</v>
      </c>
      <c r="AT139" s="202" t="s">
        <v>154</v>
      </c>
      <c r="AU139" s="202" t="s">
        <v>88</v>
      </c>
      <c r="AY139" s="3" t="s">
        <v>151</v>
      </c>
      <c r="BE139" s="203" t="n">
        <f aca="false">IF(N139="základní",J139,0)</f>
        <v>0</v>
      </c>
      <c r="BF139" s="203" t="n">
        <f aca="false">IF(N139="snížená",J139,0)</f>
        <v>0</v>
      </c>
      <c r="BG139" s="203" t="n">
        <f aca="false">IF(N139="zákl. přenesená",J139,0)</f>
        <v>0</v>
      </c>
      <c r="BH139" s="203" t="n">
        <f aca="false">IF(N139="sníž. přenesená",J139,0)</f>
        <v>0</v>
      </c>
      <c r="BI139" s="203" t="n">
        <f aca="false">IF(N139="nulová",J139,0)</f>
        <v>0</v>
      </c>
      <c r="BJ139" s="3" t="s">
        <v>86</v>
      </c>
      <c r="BK139" s="203" t="n">
        <f aca="false">ROUND(I139*H139,2)</f>
        <v>0</v>
      </c>
      <c r="BL139" s="3" t="s">
        <v>150</v>
      </c>
      <c r="BM139" s="202" t="s">
        <v>192</v>
      </c>
    </row>
    <row r="140" customFormat="false" ht="12.8" hidden="false" customHeight="false" outlineLevel="0" collapsed="false">
      <c r="A140" s="22"/>
      <c r="B140" s="23"/>
      <c r="C140" s="22"/>
      <c r="D140" s="204" t="s">
        <v>159</v>
      </c>
      <c r="E140" s="22"/>
      <c r="F140" s="205" t="s">
        <v>193</v>
      </c>
      <c r="G140" s="22"/>
      <c r="H140" s="22"/>
      <c r="I140" s="117"/>
      <c r="J140" s="22"/>
      <c r="K140" s="22"/>
      <c r="L140" s="23"/>
      <c r="M140" s="206"/>
      <c r="N140" s="207"/>
      <c r="O140" s="60"/>
      <c r="P140" s="60"/>
      <c r="Q140" s="60"/>
      <c r="R140" s="60"/>
      <c r="S140" s="60"/>
      <c r="T140" s="61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T140" s="3" t="s">
        <v>159</v>
      </c>
      <c r="AU140" s="3" t="s">
        <v>88</v>
      </c>
    </row>
    <row r="141" customFormat="false" ht="21.75" hidden="false" customHeight="true" outlineLevel="0" collapsed="false">
      <c r="A141" s="22"/>
      <c r="B141" s="190"/>
      <c r="C141" s="191" t="s">
        <v>194</v>
      </c>
      <c r="D141" s="191" t="s">
        <v>154</v>
      </c>
      <c r="E141" s="192" t="s">
        <v>195</v>
      </c>
      <c r="F141" s="193" t="s">
        <v>196</v>
      </c>
      <c r="G141" s="194" t="s">
        <v>157</v>
      </c>
      <c r="H141" s="195" t="n">
        <v>1</v>
      </c>
      <c r="I141" s="196"/>
      <c r="J141" s="197" t="n">
        <f aca="false">ROUND(I141*H141,2)</f>
        <v>0</v>
      </c>
      <c r="K141" s="193"/>
      <c r="L141" s="23"/>
      <c r="M141" s="198"/>
      <c r="N141" s="199" t="s">
        <v>44</v>
      </c>
      <c r="O141" s="60"/>
      <c r="P141" s="200" t="n">
        <f aca="false">O141*H141</f>
        <v>0</v>
      </c>
      <c r="Q141" s="200" t="n">
        <v>0</v>
      </c>
      <c r="R141" s="200" t="n">
        <f aca="false">Q141*H141</f>
        <v>0</v>
      </c>
      <c r="S141" s="200" t="n">
        <v>0</v>
      </c>
      <c r="T141" s="20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202" t="s">
        <v>150</v>
      </c>
      <c r="AT141" s="202" t="s">
        <v>154</v>
      </c>
      <c r="AU141" s="202" t="s">
        <v>88</v>
      </c>
      <c r="AY141" s="3" t="s">
        <v>151</v>
      </c>
      <c r="BE141" s="203" t="n">
        <f aca="false">IF(N141="základní",J141,0)</f>
        <v>0</v>
      </c>
      <c r="BF141" s="203" t="n">
        <f aca="false">IF(N141="snížená",J141,0)</f>
        <v>0</v>
      </c>
      <c r="BG141" s="203" t="n">
        <f aca="false">IF(N141="zákl. přenesená",J141,0)</f>
        <v>0</v>
      </c>
      <c r="BH141" s="203" t="n">
        <f aca="false">IF(N141="sníž. přenesená",J141,0)</f>
        <v>0</v>
      </c>
      <c r="BI141" s="203" t="n">
        <f aca="false">IF(N141="nulová",J141,0)</f>
        <v>0</v>
      </c>
      <c r="BJ141" s="3" t="s">
        <v>86</v>
      </c>
      <c r="BK141" s="203" t="n">
        <f aca="false">ROUND(I141*H141,2)</f>
        <v>0</v>
      </c>
      <c r="BL141" s="3" t="s">
        <v>150</v>
      </c>
      <c r="BM141" s="202" t="s">
        <v>197</v>
      </c>
    </row>
    <row r="142" customFormat="false" ht="12.8" hidden="false" customHeight="false" outlineLevel="0" collapsed="false">
      <c r="A142" s="22"/>
      <c r="B142" s="23"/>
      <c r="C142" s="22"/>
      <c r="D142" s="204" t="s">
        <v>159</v>
      </c>
      <c r="E142" s="22"/>
      <c r="F142" s="205" t="s">
        <v>198</v>
      </c>
      <c r="G142" s="22"/>
      <c r="H142" s="22"/>
      <c r="I142" s="117"/>
      <c r="J142" s="22"/>
      <c r="K142" s="22"/>
      <c r="L142" s="23"/>
      <c r="M142" s="206"/>
      <c r="N142" s="207"/>
      <c r="O142" s="60"/>
      <c r="P142" s="60"/>
      <c r="Q142" s="60"/>
      <c r="R142" s="60"/>
      <c r="S142" s="60"/>
      <c r="T142" s="61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T142" s="3" t="s">
        <v>159</v>
      </c>
      <c r="AU142" s="3" t="s">
        <v>88</v>
      </c>
    </row>
    <row r="143" customFormat="false" ht="21.75" hidden="false" customHeight="true" outlineLevel="0" collapsed="false">
      <c r="A143" s="22"/>
      <c r="B143" s="190"/>
      <c r="C143" s="191" t="s">
        <v>199</v>
      </c>
      <c r="D143" s="191" t="s">
        <v>154</v>
      </c>
      <c r="E143" s="192" t="s">
        <v>200</v>
      </c>
      <c r="F143" s="193" t="s">
        <v>201</v>
      </c>
      <c r="G143" s="194" t="s">
        <v>157</v>
      </c>
      <c r="H143" s="195" t="n">
        <v>1</v>
      </c>
      <c r="I143" s="196"/>
      <c r="J143" s="197" t="n">
        <f aca="false">ROUND(I143*H143,2)</f>
        <v>0</v>
      </c>
      <c r="K143" s="193"/>
      <c r="L143" s="23"/>
      <c r="M143" s="198"/>
      <c r="N143" s="199" t="s">
        <v>44</v>
      </c>
      <c r="O143" s="60"/>
      <c r="P143" s="200" t="n">
        <f aca="false">O143*H143</f>
        <v>0</v>
      </c>
      <c r="Q143" s="200" t="n">
        <v>0</v>
      </c>
      <c r="R143" s="200" t="n">
        <f aca="false">Q143*H143</f>
        <v>0</v>
      </c>
      <c r="S143" s="200" t="n">
        <v>0</v>
      </c>
      <c r="T143" s="20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202" t="s">
        <v>150</v>
      </c>
      <c r="AT143" s="202" t="s">
        <v>154</v>
      </c>
      <c r="AU143" s="202" t="s">
        <v>88</v>
      </c>
      <c r="AY143" s="3" t="s">
        <v>151</v>
      </c>
      <c r="BE143" s="203" t="n">
        <f aca="false">IF(N143="základní",J143,0)</f>
        <v>0</v>
      </c>
      <c r="BF143" s="203" t="n">
        <f aca="false">IF(N143="snížená",J143,0)</f>
        <v>0</v>
      </c>
      <c r="BG143" s="203" t="n">
        <f aca="false">IF(N143="zákl. přenesená",J143,0)</f>
        <v>0</v>
      </c>
      <c r="BH143" s="203" t="n">
        <f aca="false">IF(N143="sníž. přenesená",J143,0)</f>
        <v>0</v>
      </c>
      <c r="BI143" s="203" t="n">
        <f aca="false">IF(N143="nulová",J143,0)</f>
        <v>0</v>
      </c>
      <c r="BJ143" s="3" t="s">
        <v>86</v>
      </c>
      <c r="BK143" s="203" t="n">
        <f aca="false">ROUND(I143*H143,2)</f>
        <v>0</v>
      </c>
      <c r="BL143" s="3" t="s">
        <v>150</v>
      </c>
      <c r="BM143" s="202" t="s">
        <v>202</v>
      </c>
    </row>
    <row r="144" customFormat="false" ht="12.8" hidden="false" customHeight="false" outlineLevel="0" collapsed="false">
      <c r="A144" s="22"/>
      <c r="B144" s="23"/>
      <c r="C144" s="22"/>
      <c r="D144" s="204" t="s">
        <v>159</v>
      </c>
      <c r="E144" s="22"/>
      <c r="F144" s="205" t="s">
        <v>203</v>
      </c>
      <c r="G144" s="22"/>
      <c r="H144" s="22"/>
      <c r="I144" s="117"/>
      <c r="J144" s="22"/>
      <c r="K144" s="22"/>
      <c r="L144" s="23"/>
      <c r="M144" s="206"/>
      <c r="N144" s="207"/>
      <c r="O144" s="60"/>
      <c r="P144" s="60"/>
      <c r="Q144" s="60"/>
      <c r="R144" s="60"/>
      <c r="S144" s="60"/>
      <c r="T144" s="61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T144" s="3" t="s">
        <v>159</v>
      </c>
      <c r="AU144" s="3" t="s">
        <v>88</v>
      </c>
    </row>
    <row r="145" customFormat="false" ht="21.75" hidden="false" customHeight="true" outlineLevel="0" collapsed="false">
      <c r="A145" s="22"/>
      <c r="B145" s="190"/>
      <c r="C145" s="191" t="s">
        <v>204</v>
      </c>
      <c r="D145" s="191" t="s">
        <v>154</v>
      </c>
      <c r="E145" s="192" t="s">
        <v>205</v>
      </c>
      <c r="F145" s="193" t="s">
        <v>206</v>
      </c>
      <c r="G145" s="194" t="s">
        <v>157</v>
      </c>
      <c r="H145" s="195" t="n">
        <v>1</v>
      </c>
      <c r="I145" s="196"/>
      <c r="J145" s="197" t="n">
        <f aca="false">ROUND(I145*H145,2)</f>
        <v>0</v>
      </c>
      <c r="K145" s="193"/>
      <c r="L145" s="23"/>
      <c r="M145" s="198"/>
      <c r="N145" s="199" t="s">
        <v>44</v>
      </c>
      <c r="O145" s="60"/>
      <c r="P145" s="200" t="n">
        <f aca="false">O145*H145</f>
        <v>0</v>
      </c>
      <c r="Q145" s="200" t="n">
        <v>0</v>
      </c>
      <c r="R145" s="200" t="n">
        <f aca="false">Q145*H145</f>
        <v>0</v>
      </c>
      <c r="S145" s="200" t="n">
        <v>0</v>
      </c>
      <c r="T145" s="20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202" t="s">
        <v>150</v>
      </c>
      <c r="AT145" s="202" t="s">
        <v>154</v>
      </c>
      <c r="AU145" s="202" t="s">
        <v>88</v>
      </c>
      <c r="AY145" s="3" t="s">
        <v>151</v>
      </c>
      <c r="BE145" s="203" t="n">
        <f aca="false">IF(N145="základní",J145,0)</f>
        <v>0</v>
      </c>
      <c r="BF145" s="203" t="n">
        <f aca="false">IF(N145="snížená",J145,0)</f>
        <v>0</v>
      </c>
      <c r="BG145" s="203" t="n">
        <f aca="false">IF(N145="zákl. přenesená",J145,0)</f>
        <v>0</v>
      </c>
      <c r="BH145" s="203" t="n">
        <f aca="false">IF(N145="sníž. přenesená",J145,0)</f>
        <v>0</v>
      </c>
      <c r="BI145" s="203" t="n">
        <f aca="false">IF(N145="nulová",J145,0)</f>
        <v>0</v>
      </c>
      <c r="BJ145" s="3" t="s">
        <v>86</v>
      </c>
      <c r="BK145" s="203" t="n">
        <f aca="false">ROUND(I145*H145,2)</f>
        <v>0</v>
      </c>
      <c r="BL145" s="3" t="s">
        <v>150</v>
      </c>
      <c r="BM145" s="202" t="s">
        <v>207</v>
      </c>
    </row>
    <row r="146" customFormat="false" ht="12.8" hidden="false" customHeight="false" outlineLevel="0" collapsed="false">
      <c r="A146" s="22"/>
      <c r="B146" s="23"/>
      <c r="C146" s="22"/>
      <c r="D146" s="204" t="s">
        <v>159</v>
      </c>
      <c r="E146" s="22"/>
      <c r="F146" s="205" t="s">
        <v>208</v>
      </c>
      <c r="G146" s="22"/>
      <c r="H146" s="22"/>
      <c r="I146" s="117"/>
      <c r="J146" s="22"/>
      <c r="K146" s="22"/>
      <c r="L146" s="23"/>
      <c r="M146" s="206"/>
      <c r="N146" s="207"/>
      <c r="O146" s="60"/>
      <c r="P146" s="60"/>
      <c r="Q146" s="60"/>
      <c r="R146" s="60"/>
      <c r="S146" s="60"/>
      <c r="T146" s="61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T146" s="3" t="s">
        <v>159</v>
      </c>
      <c r="AU146" s="3" t="s">
        <v>88</v>
      </c>
    </row>
    <row r="147" customFormat="false" ht="21.75" hidden="false" customHeight="true" outlineLevel="0" collapsed="false">
      <c r="A147" s="22"/>
      <c r="B147" s="190"/>
      <c r="C147" s="191" t="s">
        <v>209</v>
      </c>
      <c r="D147" s="191" t="s">
        <v>154</v>
      </c>
      <c r="E147" s="192" t="s">
        <v>210</v>
      </c>
      <c r="F147" s="193" t="s">
        <v>211</v>
      </c>
      <c r="G147" s="194" t="s">
        <v>157</v>
      </c>
      <c r="H147" s="195" t="n">
        <v>1</v>
      </c>
      <c r="I147" s="196"/>
      <c r="J147" s="197" t="n">
        <f aca="false">ROUND(I147*H147,2)</f>
        <v>0</v>
      </c>
      <c r="K147" s="193"/>
      <c r="L147" s="23"/>
      <c r="M147" s="198"/>
      <c r="N147" s="199" t="s">
        <v>44</v>
      </c>
      <c r="O147" s="60"/>
      <c r="P147" s="200" t="n">
        <f aca="false">O147*H147</f>
        <v>0</v>
      </c>
      <c r="Q147" s="200" t="n">
        <v>0</v>
      </c>
      <c r="R147" s="200" t="n">
        <f aca="false">Q147*H147</f>
        <v>0</v>
      </c>
      <c r="S147" s="200" t="n">
        <v>0</v>
      </c>
      <c r="T147" s="20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202" t="s">
        <v>150</v>
      </c>
      <c r="AT147" s="202" t="s">
        <v>154</v>
      </c>
      <c r="AU147" s="202" t="s">
        <v>88</v>
      </c>
      <c r="AY147" s="3" t="s">
        <v>151</v>
      </c>
      <c r="BE147" s="203" t="n">
        <f aca="false">IF(N147="základní",J147,0)</f>
        <v>0</v>
      </c>
      <c r="BF147" s="203" t="n">
        <f aca="false">IF(N147="snížená",J147,0)</f>
        <v>0</v>
      </c>
      <c r="BG147" s="203" t="n">
        <f aca="false">IF(N147="zákl. přenesená",J147,0)</f>
        <v>0</v>
      </c>
      <c r="BH147" s="203" t="n">
        <f aca="false">IF(N147="sníž. přenesená",J147,0)</f>
        <v>0</v>
      </c>
      <c r="BI147" s="203" t="n">
        <f aca="false">IF(N147="nulová",J147,0)</f>
        <v>0</v>
      </c>
      <c r="BJ147" s="3" t="s">
        <v>86</v>
      </c>
      <c r="BK147" s="203" t="n">
        <f aca="false">ROUND(I147*H147,2)</f>
        <v>0</v>
      </c>
      <c r="BL147" s="3" t="s">
        <v>150</v>
      </c>
      <c r="BM147" s="202" t="s">
        <v>212</v>
      </c>
    </row>
    <row r="148" customFormat="false" ht="12.8" hidden="false" customHeight="false" outlineLevel="0" collapsed="false">
      <c r="A148" s="22"/>
      <c r="B148" s="23"/>
      <c r="C148" s="22"/>
      <c r="D148" s="204" t="s">
        <v>159</v>
      </c>
      <c r="E148" s="22"/>
      <c r="F148" s="205" t="s">
        <v>213</v>
      </c>
      <c r="G148" s="22"/>
      <c r="H148" s="22"/>
      <c r="I148" s="117"/>
      <c r="J148" s="22"/>
      <c r="K148" s="22"/>
      <c r="L148" s="23"/>
      <c r="M148" s="206"/>
      <c r="N148" s="207"/>
      <c r="O148" s="60"/>
      <c r="P148" s="60"/>
      <c r="Q148" s="60"/>
      <c r="R148" s="60"/>
      <c r="S148" s="60"/>
      <c r="T148" s="61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T148" s="3" t="s">
        <v>159</v>
      </c>
      <c r="AU148" s="3" t="s">
        <v>88</v>
      </c>
    </row>
    <row r="149" customFormat="false" ht="21.75" hidden="false" customHeight="true" outlineLevel="0" collapsed="false">
      <c r="A149" s="22"/>
      <c r="B149" s="190"/>
      <c r="C149" s="191" t="s">
        <v>214</v>
      </c>
      <c r="D149" s="191" t="s">
        <v>154</v>
      </c>
      <c r="E149" s="192" t="s">
        <v>215</v>
      </c>
      <c r="F149" s="193" t="s">
        <v>216</v>
      </c>
      <c r="G149" s="194" t="s">
        <v>217</v>
      </c>
      <c r="H149" s="195" t="n">
        <v>1</v>
      </c>
      <c r="I149" s="196"/>
      <c r="J149" s="197" t="n">
        <f aca="false">ROUND(I149*H149,2)</f>
        <v>0</v>
      </c>
      <c r="K149" s="193"/>
      <c r="L149" s="23"/>
      <c r="M149" s="198"/>
      <c r="N149" s="199" t="s">
        <v>44</v>
      </c>
      <c r="O149" s="60"/>
      <c r="P149" s="200" t="n">
        <f aca="false">O149*H149</f>
        <v>0</v>
      </c>
      <c r="Q149" s="200" t="n">
        <v>0</v>
      </c>
      <c r="R149" s="200" t="n">
        <f aca="false">Q149*H149</f>
        <v>0</v>
      </c>
      <c r="S149" s="200" t="n">
        <v>0</v>
      </c>
      <c r="T149" s="20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202" t="s">
        <v>150</v>
      </c>
      <c r="AT149" s="202" t="s">
        <v>154</v>
      </c>
      <c r="AU149" s="202" t="s">
        <v>88</v>
      </c>
      <c r="AY149" s="3" t="s">
        <v>151</v>
      </c>
      <c r="BE149" s="203" t="n">
        <f aca="false">IF(N149="základní",J149,0)</f>
        <v>0</v>
      </c>
      <c r="BF149" s="203" t="n">
        <f aca="false">IF(N149="snížená",J149,0)</f>
        <v>0</v>
      </c>
      <c r="BG149" s="203" t="n">
        <f aca="false">IF(N149="zákl. přenesená",J149,0)</f>
        <v>0</v>
      </c>
      <c r="BH149" s="203" t="n">
        <f aca="false">IF(N149="sníž. přenesená",J149,0)</f>
        <v>0</v>
      </c>
      <c r="BI149" s="203" t="n">
        <f aca="false">IF(N149="nulová",J149,0)</f>
        <v>0</v>
      </c>
      <c r="BJ149" s="3" t="s">
        <v>86</v>
      </c>
      <c r="BK149" s="203" t="n">
        <f aca="false">ROUND(I149*H149,2)</f>
        <v>0</v>
      </c>
      <c r="BL149" s="3" t="s">
        <v>150</v>
      </c>
      <c r="BM149" s="202" t="s">
        <v>218</v>
      </c>
    </row>
    <row r="150" customFormat="false" ht="12.8" hidden="false" customHeight="false" outlineLevel="0" collapsed="false">
      <c r="A150" s="22"/>
      <c r="B150" s="23"/>
      <c r="C150" s="22"/>
      <c r="D150" s="204" t="s">
        <v>159</v>
      </c>
      <c r="E150" s="22"/>
      <c r="F150" s="205" t="s">
        <v>219</v>
      </c>
      <c r="G150" s="22"/>
      <c r="H150" s="22"/>
      <c r="I150" s="117"/>
      <c r="J150" s="22"/>
      <c r="K150" s="22"/>
      <c r="L150" s="23"/>
      <c r="M150" s="206"/>
      <c r="N150" s="207"/>
      <c r="O150" s="60"/>
      <c r="P150" s="60"/>
      <c r="Q150" s="60"/>
      <c r="R150" s="60"/>
      <c r="S150" s="60"/>
      <c r="T150" s="61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T150" s="3" t="s">
        <v>159</v>
      </c>
      <c r="AU150" s="3" t="s">
        <v>88</v>
      </c>
    </row>
    <row r="151" customFormat="false" ht="21.75" hidden="false" customHeight="true" outlineLevel="0" collapsed="false">
      <c r="A151" s="22"/>
      <c r="B151" s="190"/>
      <c r="C151" s="191" t="s">
        <v>220</v>
      </c>
      <c r="D151" s="191" t="s">
        <v>154</v>
      </c>
      <c r="E151" s="192" t="s">
        <v>221</v>
      </c>
      <c r="F151" s="193" t="s">
        <v>222</v>
      </c>
      <c r="G151" s="194" t="s">
        <v>157</v>
      </c>
      <c r="H151" s="195" t="n">
        <v>1</v>
      </c>
      <c r="I151" s="196"/>
      <c r="J151" s="197" t="n">
        <f aca="false">ROUND(I151*H151,2)</f>
        <v>0</v>
      </c>
      <c r="K151" s="193"/>
      <c r="L151" s="23"/>
      <c r="M151" s="198"/>
      <c r="N151" s="199" t="s">
        <v>44</v>
      </c>
      <c r="O151" s="60"/>
      <c r="P151" s="200" t="n">
        <f aca="false">O151*H151</f>
        <v>0</v>
      </c>
      <c r="Q151" s="200" t="n">
        <v>0</v>
      </c>
      <c r="R151" s="200" t="n">
        <f aca="false">Q151*H151</f>
        <v>0</v>
      </c>
      <c r="S151" s="200" t="n">
        <v>0</v>
      </c>
      <c r="T151" s="20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202" t="s">
        <v>150</v>
      </c>
      <c r="AT151" s="202" t="s">
        <v>154</v>
      </c>
      <c r="AU151" s="202" t="s">
        <v>88</v>
      </c>
      <c r="AY151" s="3" t="s">
        <v>151</v>
      </c>
      <c r="BE151" s="203" t="n">
        <f aca="false">IF(N151="základní",J151,0)</f>
        <v>0</v>
      </c>
      <c r="BF151" s="203" t="n">
        <f aca="false">IF(N151="snížená",J151,0)</f>
        <v>0</v>
      </c>
      <c r="BG151" s="203" t="n">
        <f aca="false">IF(N151="zákl. přenesená",J151,0)</f>
        <v>0</v>
      </c>
      <c r="BH151" s="203" t="n">
        <f aca="false">IF(N151="sníž. přenesená",J151,0)</f>
        <v>0</v>
      </c>
      <c r="BI151" s="203" t="n">
        <f aca="false">IF(N151="nulová",J151,0)</f>
        <v>0</v>
      </c>
      <c r="BJ151" s="3" t="s">
        <v>86</v>
      </c>
      <c r="BK151" s="203" t="n">
        <f aca="false">ROUND(I151*H151,2)</f>
        <v>0</v>
      </c>
      <c r="BL151" s="3" t="s">
        <v>150</v>
      </c>
      <c r="BM151" s="202" t="s">
        <v>223</v>
      </c>
    </row>
    <row r="152" customFormat="false" ht="16.5" hidden="false" customHeight="true" outlineLevel="0" collapsed="false">
      <c r="A152" s="22"/>
      <c r="B152" s="190"/>
      <c r="C152" s="191" t="s">
        <v>7</v>
      </c>
      <c r="D152" s="191" t="s">
        <v>154</v>
      </c>
      <c r="E152" s="192" t="s">
        <v>224</v>
      </c>
      <c r="F152" s="193" t="s">
        <v>225</v>
      </c>
      <c r="G152" s="194" t="s">
        <v>157</v>
      </c>
      <c r="H152" s="195" t="n">
        <v>1</v>
      </c>
      <c r="I152" s="196"/>
      <c r="J152" s="197" t="n">
        <f aca="false">ROUND(I152*H152,2)</f>
        <v>0</v>
      </c>
      <c r="K152" s="193"/>
      <c r="L152" s="23"/>
      <c r="M152" s="198"/>
      <c r="N152" s="199" t="s">
        <v>44</v>
      </c>
      <c r="O152" s="60"/>
      <c r="P152" s="200" t="n">
        <f aca="false">O152*H152</f>
        <v>0</v>
      </c>
      <c r="Q152" s="200" t="n">
        <v>0</v>
      </c>
      <c r="R152" s="200" t="n">
        <f aca="false">Q152*H152</f>
        <v>0</v>
      </c>
      <c r="S152" s="200" t="n">
        <v>0</v>
      </c>
      <c r="T152" s="20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202" t="s">
        <v>150</v>
      </c>
      <c r="AT152" s="202" t="s">
        <v>154</v>
      </c>
      <c r="AU152" s="202" t="s">
        <v>88</v>
      </c>
      <c r="AY152" s="3" t="s">
        <v>151</v>
      </c>
      <c r="BE152" s="203" t="n">
        <f aca="false">IF(N152="základní",J152,0)</f>
        <v>0</v>
      </c>
      <c r="BF152" s="203" t="n">
        <f aca="false">IF(N152="snížená",J152,0)</f>
        <v>0</v>
      </c>
      <c r="BG152" s="203" t="n">
        <f aca="false">IF(N152="zákl. přenesená",J152,0)</f>
        <v>0</v>
      </c>
      <c r="BH152" s="203" t="n">
        <f aca="false">IF(N152="sníž. přenesená",J152,0)</f>
        <v>0</v>
      </c>
      <c r="BI152" s="203" t="n">
        <f aca="false">IF(N152="nulová",J152,0)</f>
        <v>0</v>
      </c>
      <c r="BJ152" s="3" t="s">
        <v>86</v>
      </c>
      <c r="BK152" s="203" t="n">
        <f aca="false">ROUND(I152*H152,2)</f>
        <v>0</v>
      </c>
      <c r="BL152" s="3" t="s">
        <v>150</v>
      </c>
      <c r="BM152" s="202" t="s">
        <v>226</v>
      </c>
    </row>
    <row r="153" customFormat="false" ht="12.8" hidden="false" customHeight="false" outlineLevel="0" collapsed="false">
      <c r="A153" s="22"/>
      <c r="B153" s="23"/>
      <c r="C153" s="22"/>
      <c r="D153" s="204" t="s">
        <v>159</v>
      </c>
      <c r="E153" s="22"/>
      <c r="F153" s="205" t="s">
        <v>227</v>
      </c>
      <c r="G153" s="22"/>
      <c r="H153" s="22"/>
      <c r="I153" s="117"/>
      <c r="J153" s="22"/>
      <c r="K153" s="22"/>
      <c r="L153" s="23"/>
      <c r="M153" s="208"/>
      <c r="N153" s="209"/>
      <c r="O153" s="210"/>
      <c r="P153" s="210"/>
      <c r="Q153" s="210"/>
      <c r="R153" s="210"/>
      <c r="S153" s="210"/>
      <c r="T153" s="211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T153" s="3" t="s">
        <v>159</v>
      </c>
      <c r="AU153" s="3" t="s">
        <v>88</v>
      </c>
    </row>
    <row r="154" customFormat="false" ht="6.95" hidden="false" customHeight="true" outlineLevel="0" collapsed="false">
      <c r="A154" s="22"/>
      <c r="B154" s="44"/>
      <c r="C154" s="45"/>
      <c r="D154" s="45"/>
      <c r="E154" s="45"/>
      <c r="F154" s="45"/>
      <c r="G154" s="45"/>
      <c r="H154" s="45"/>
      <c r="I154" s="146"/>
      <c r="J154" s="45"/>
      <c r="K154" s="45"/>
      <c r="L154" s="23"/>
      <c r="M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</row>
  </sheetData>
  <autoFilter ref="C121:K153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true"/>
  </sheetPr>
  <dimension ref="A1:BM49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5923566878981"/>
    <col collapsed="false" hidden="false" max="4" min="4" style="0" width="4.3375796178344"/>
    <col collapsed="false" hidden="false" max="5" min="5" style="0" width="17.1528662420382"/>
    <col collapsed="false" hidden="false" max="6" min="6" style="0" width="50.8407643312102"/>
    <col collapsed="false" hidden="false" max="7" min="7" style="0" width="7"/>
    <col collapsed="false" hidden="false" max="8" min="8" style="0" width="11.5031847133758"/>
    <col collapsed="false" hidden="false" max="9" min="9" style="113" width="20.1528662420382"/>
    <col collapsed="false" hidden="false" max="11" min="10" style="0" width="20.1528662420382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98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14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123</v>
      </c>
      <c r="L4" s="6"/>
      <c r="M4" s="115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3.25" hidden="false" customHeight="true" outlineLevel="0" collapsed="false">
      <c r="B7" s="6"/>
      <c r="E7" s="116" t="str">
        <f aca="false">'Rekapitulace stavby'!K6</f>
        <v>SOŠ a SOU Třešť, K Valše 1251/38 SOŠ a SOU Třešť – rekonstrukce vytápění, VZT, ZTI a elektroinstalace</v>
      </c>
      <c r="F7" s="116"/>
      <c r="G7" s="116"/>
      <c r="H7" s="116"/>
      <c r="L7" s="6"/>
    </row>
    <row r="8" customFormat="false" ht="12" hidden="false" customHeight="true" outlineLevel="0" collapsed="false">
      <c r="B8" s="6"/>
      <c r="D8" s="15" t="s">
        <v>124</v>
      </c>
      <c r="L8" s="6"/>
    </row>
    <row r="9" s="27" customFormat="true" ht="16.5" hidden="false" customHeight="true" outlineLevel="0" collapsed="false">
      <c r="A9" s="22"/>
      <c r="B9" s="23"/>
      <c r="C9" s="22"/>
      <c r="D9" s="22"/>
      <c r="E9" s="116" t="s">
        <v>228</v>
      </c>
      <c r="F9" s="116"/>
      <c r="G9" s="116"/>
      <c r="H9" s="116"/>
      <c r="I9" s="117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126</v>
      </c>
      <c r="E10" s="22"/>
      <c r="F10" s="22"/>
      <c r="G10" s="22"/>
      <c r="H10" s="22"/>
      <c r="I10" s="117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6.5" hidden="false" customHeight="true" outlineLevel="0" collapsed="false">
      <c r="A11" s="22"/>
      <c r="B11" s="23"/>
      <c r="C11" s="22"/>
      <c r="D11" s="22"/>
      <c r="E11" s="53" t="s">
        <v>229</v>
      </c>
      <c r="F11" s="53"/>
      <c r="G11" s="53"/>
      <c r="H11" s="53"/>
      <c r="I11" s="117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.8" hidden="false" customHeight="false" outlineLevel="0" collapsed="false">
      <c r="A12" s="22"/>
      <c r="B12" s="23"/>
      <c r="C12" s="22"/>
      <c r="D12" s="22"/>
      <c r="E12" s="22"/>
      <c r="F12" s="22"/>
      <c r="G12" s="22"/>
      <c r="H12" s="22"/>
      <c r="I12" s="117"/>
      <c r="J12" s="22"/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2" hidden="false" customHeight="true" outlineLevel="0" collapsed="false">
      <c r="A13" s="22"/>
      <c r="B13" s="23"/>
      <c r="C13" s="22"/>
      <c r="D13" s="15" t="s">
        <v>17</v>
      </c>
      <c r="E13" s="22"/>
      <c r="F13" s="16" t="s">
        <v>99</v>
      </c>
      <c r="G13" s="22"/>
      <c r="H13" s="22"/>
      <c r="I13" s="118" t="s">
        <v>18</v>
      </c>
      <c r="J13" s="16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19</v>
      </c>
      <c r="E14" s="22"/>
      <c r="F14" s="16" t="s">
        <v>20</v>
      </c>
      <c r="G14" s="22"/>
      <c r="H14" s="22"/>
      <c r="I14" s="118" t="s">
        <v>21</v>
      </c>
      <c r="J14" s="119" t="str">
        <f aca="false">'Rekapitulace stavby'!AN8</f>
        <v>24. 6. 2020</v>
      </c>
      <c r="K14" s="22"/>
      <c r="L14" s="39"/>
      <c r="M14" s="27"/>
      <c r="N14" s="27"/>
      <c r="O14" s="27"/>
      <c r="P14" s="27"/>
      <c r="Q14" s="27"/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0.8" hidden="false" customHeight="true" outlineLevel="0" collapsed="false">
      <c r="A15" s="22"/>
      <c r="B15" s="23"/>
      <c r="C15" s="22"/>
      <c r="D15" s="22"/>
      <c r="E15" s="22"/>
      <c r="F15" s="22"/>
      <c r="G15" s="22"/>
      <c r="H15" s="22"/>
      <c r="I15" s="117"/>
      <c r="J15" s="22"/>
      <c r="K15" s="22"/>
      <c r="L15" s="39"/>
      <c r="M15" s="27"/>
      <c r="N15" s="27"/>
      <c r="O15" s="27"/>
      <c r="P15" s="27"/>
      <c r="Q15" s="27"/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12" hidden="false" customHeight="true" outlineLevel="0" collapsed="false">
      <c r="A16" s="22"/>
      <c r="B16" s="23"/>
      <c r="C16" s="22"/>
      <c r="D16" s="15" t="s">
        <v>23</v>
      </c>
      <c r="E16" s="22"/>
      <c r="F16" s="22"/>
      <c r="G16" s="22"/>
      <c r="H16" s="22"/>
      <c r="I16" s="118" t="s">
        <v>24</v>
      </c>
      <c r="J16" s="16" t="s">
        <v>25</v>
      </c>
      <c r="K16" s="22"/>
      <c r="L16" s="39"/>
      <c r="M16" s="27"/>
      <c r="N16" s="27"/>
      <c r="O16" s="27"/>
      <c r="P16" s="27"/>
      <c r="Q16" s="27"/>
      <c r="R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8" hidden="false" customHeight="true" outlineLevel="0" collapsed="false">
      <c r="A17" s="22"/>
      <c r="B17" s="23"/>
      <c r="C17" s="22"/>
      <c r="D17" s="22"/>
      <c r="E17" s="16" t="s">
        <v>26</v>
      </c>
      <c r="F17" s="22"/>
      <c r="G17" s="22"/>
      <c r="H17" s="22"/>
      <c r="I17" s="118" t="s">
        <v>27</v>
      </c>
      <c r="J17" s="16" t="s">
        <v>28</v>
      </c>
      <c r="K17" s="22"/>
      <c r="L17" s="39"/>
      <c r="M17" s="27"/>
      <c r="N17" s="27"/>
      <c r="O17" s="27"/>
      <c r="P17" s="27"/>
      <c r="Q17" s="27"/>
      <c r="R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6.95" hidden="false" customHeight="true" outlineLevel="0" collapsed="false">
      <c r="A18" s="22"/>
      <c r="B18" s="23"/>
      <c r="C18" s="22"/>
      <c r="D18" s="22"/>
      <c r="E18" s="22"/>
      <c r="F18" s="22"/>
      <c r="G18" s="22"/>
      <c r="H18" s="22"/>
      <c r="I18" s="117"/>
      <c r="J18" s="22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12" hidden="false" customHeight="true" outlineLevel="0" collapsed="false">
      <c r="A19" s="22"/>
      <c r="B19" s="23"/>
      <c r="C19" s="22"/>
      <c r="D19" s="15" t="s">
        <v>29</v>
      </c>
      <c r="E19" s="22"/>
      <c r="F19" s="22"/>
      <c r="G19" s="22"/>
      <c r="H19" s="22"/>
      <c r="I19" s="118" t="s">
        <v>24</v>
      </c>
      <c r="J19" s="17" t="str">
        <f aca="false">'Rekapitulace stavby'!AN13</f>
        <v>Vyplň údaj</v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8" hidden="false" customHeight="true" outlineLevel="0" collapsed="false">
      <c r="A20" s="22"/>
      <c r="B20" s="23"/>
      <c r="C20" s="22"/>
      <c r="D20" s="22"/>
      <c r="E20" s="120" t="str">
        <f aca="false">'Rekapitulace stavby'!E14</f>
        <v>Vyplň údaj</v>
      </c>
      <c r="F20" s="120"/>
      <c r="G20" s="120"/>
      <c r="H20" s="120"/>
      <c r="I20" s="118" t="s">
        <v>27</v>
      </c>
      <c r="J20" s="17" t="str">
        <f aca="false">'Rekapitulace stavby'!AN14</f>
        <v>Vyplň údaj</v>
      </c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6.95" hidden="false" customHeight="true" outlineLevel="0" collapsed="false">
      <c r="A21" s="22"/>
      <c r="B21" s="23"/>
      <c r="C21" s="22"/>
      <c r="D21" s="22"/>
      <c r="E21" s="22"/>
      <c r="F21" s="22"/>
      <c r="G21" s="22"/>
      <c r="H21" s="22"/>
      <c r="I21" s="117"/>
      <c r="J21" s="22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12" hidden="false" customHeight="true" outlineLevel="0" collapsed="false">
      <c r="A22" s="22"/>
      <c r="B22" s="23"/>
      <c r="C22" s="22"/>
      <c r="D22" s="15" t="s">
        <v>31</v>
      </c>
      <c r="E22" s="22"/>
      <c r="F22" s="22"/>
      <c r="G22" s="22"/>
      <c r="H22" s="22"/>
      <c r="I22" s="118" t="s">
        <v>24</v>
      </c>
      <c r="J22" s="16" t="s">
        <v>32</v>
      </c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8" hidden="false" customHeight="true" outlineLevel="0" collapsed="false">
      <c r="A23" s="22"/>
      <c r="B23" s="23"/>
      <c r="C23" s="22"/>
      <c r="D23" s="22"/>
      <c r="E23" s="16" t="s">
        <v>33</v>
      </c>
      <c r="F23" s="22"/>
      <c r="G23" s="22"/>
      <c r="H23" s="22"/>
      <c r="I23" s="118" t="s">
        <v>27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6.95" hidden="false" customHeight="true" outlineLevel="0" collapsed="false">
      <c r="A24" s="22"/>
      <c r="B24" s="23"/>
      <c r="C24" s="22"/>
      <c r="D24" s="22"/>
      <c r="E24" s="22"/>
      <c r="F24" s="22"/>
      <c r="G24" s="22"/>
      <c r="H24" s="22"/>
      <c r="I24" s="117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E25" s="22"/>
      <c r="F25" s="22"/>
      <c r="G25" s="22"/>
      <c r="H25" s="22"/>
      <c r="I25" s="118" t="s">
        <v>24</v>
      </c>
      <c r="J25" s="16" t="str">
        <f aca="false">IF('Rekapitulace stavby'!AN19="","",'Rekapitulace stavby'!AN19)</f>
        <v/>
      </c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8" hidden="false" customHeight="true" outlineLevel="0" collapsed="false">
      <c r="A26" s="22"/>
      <c r="B26" s="23"/>
      <c r="C26" s="22"/>
      <c r="D26" s="22"/>
      <c r="E26" s="16" t="str">
        <f aca="false">IF('Rekapitulace stavby'!E20="","",'Rekapitulace stavby'!E20)</f>
        <v> </v>
      </c>
      <c r="F26" s="22"/>
      <c r="G26" s="22"/>
      <c r="H26" s="22"/>
      <c r="I26" s="118" t="s">
        <v>27</v>
      </c>
      <c r="J26" s="16" t="inlineStr">
        <f aca="false">IF('Rekapitulace stavby'!AN20="","",'Rekapitulace stavby'!AN20)</f>
        <is>
          <t/>
        </is>
      </c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117"/>
      <c r="J27" s="22"/>
      <c r="K27" s="2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E28" s="22"/>
      <c r="F28" s="22"/>
      <c r="G28" s="22"/>
      <c r="H28" s="22"/>
      <c r="I28" s="117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125" customFormat="true" ht="274.5" hidden="false" customHeight="true" outlineLevel="0" collapsed="false">
      <c r="A29" s="121"/>
      <c r="B29" s="122"/>
      <c r="C29" s="121"/>
      <c r="D29" s="121"/>
      <c r="E29" s="20" t="s">
        <v>230</v>
      </c>
      <c r="F29" s="20"/>
      <c r="G29" s="20"/>
      <c r="H29" s="2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="27" customFormat="true" ht="6.95" hidden="false" customHeight="true" outlineLevel="0" collapsed="false">
      <c r="A30" s="22"/>
      <c r="B30" s="23"/>
      <c r="C30" s="22"/>
      <c r="D30" s="22"/>
      <c r="E30" s="22"/>
      <c r="F30" s="22"/>
      <c r="G30" s="22"/>
      <c r="H30" s="22"/>
      <c r="I30" s="117"/>
      <c r="J30" s="22"/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26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25.45" hidden="false" customHeight="true" outlineLevel="0" collapsed="false">
      <c r="A32" s="22"/>
      <c r="B32" s="23"/>
      <c r="C32" s="22"/>
      <c r="D32" s="127" t="s">
        <v>39</v>
      </c>
      <c r="E32" s="22"/>
      <c r="F32" s="22"/>
      <c r="G32" s="22"/>
      <c r="H32" s="22"/>
      <c r="I32" s="117"/>
      <c r="J32" s="128" t="n">
        <f aca="false">ROUND(J140,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6.95" hidden="false" customHeight="true" outlineLevel="0" collapsed="false">
      <c r="A33" s="22"/>
      <c r="B33" s="23"/>
      <c r="C33" s="22"/>
      <c r="D33" s="72"/>
      <c r="E33" s="72"/>
      <c r="F33" s="72"/>
      <c r="G33" s="72"/>
      <c r="H33" s="72"/>
      <c r="I33" s="126"/>
      <c r="J33" s="72"/>
      <c r="K33" s="7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22"/>
      <c r="F34" s="129" t="s">
        <v>41</v>
      </c>
      <c r="G34" s="22"/>
      <c r="H34" s="22"/>
      <c r="I34" s="130" t="s">
        <v>40</v>
      </c>
      <c r="J34" s="129" t="s">
        <v>42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false" customHeight="true" outlineLevel="0" collapsed="false">
      <c r="A35" s="22"/>
      <c r="B35" s="23"/>
      <c r="C35" s="22"/>
      <c r="D35" s="131" t="s">
        <v>43</v>
      </c>
      <c r="E35" s="15" t="s">
        <v>44</v>
      </c>
      <c r="F35" s="132" t="n">
        <f aca="false">ROUND((SUM(BE140:BE496)),  2)</f>
        <v>0</v>
      </c>
      <c r="G35" s="22"/>
      <c r="H35" s="22"/>
      <c r="I35" s="133" t="n">
        <v>0.21</v>
      </c>
      <c r="J35" s="132" t="n">
        <f aca="false">ROUND(((SUM(BE140:BE496))*I35),  2)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false" customHeight="true" outlineLevel="0" collapsed="false">
      <c r="A36" s="22"/>
      <c r="B36" s="23"/>
      <c r="C36" s="22"/>
      <c r="D36" s="22"/>
      <c r="E36" s="15" t="s">
        <v>45</v>
      </c>
      <c r="F36" s="132" t="n">
        <f aca="false">ROUND((SUM(BF140:BF496)),  2)</f>
        <v>0</v>
      </c>
      <c r="G36" s="22"/>
      <c r="H36" s="22"/>
      <c r="I36" s="133" t="n">
        <v>0.15</v>
      </c>
      <c r="J36" s="132" t="n">
        <f aca="false">ROUND(((SUM(BF140:BF496))*I36),  2)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46</v>
      </c>
      <c r="F37" s="132" t="n">
        <f aca="false">ROUND((SUM(BG140:BG496)),  2)</f>
        <v>0</v>
      </c>
      <c r="G37" s="22"/>
      <c r="H37" s="22"/>
      <c r="I37" s="133" t="n">
        <v>0.21</v>
      </c>
      <c r="J37" s="132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14.4" hidden="true" customHeight="true" outlineLevel="0" collapsed="false">
      <c r="A38" s="22"/>
      <c r="B38" s="23"/>
      <c r="C38" s="22"/>
      <c r="D38" s="22"/>
      <c r="E38" s="15" t="s">
        <v>47</v>
      </c>
      <c r="F38" s="132" t="n">
        <f aca="false">ROUND((SUM(BH140:BH496)),  2)</f>
        <v>0</v>
      </c>
      <c r="G38" s="22"/>
      <c r="H38" s="22"/>
      <c r="I38" s="133" t="n">
        <v>0.15</v>
      </c>
      <c r="J38" s="132" t="n">
        <f aca="false">0</f>
        <v>0</v>
      </c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true" customHeight="true" outlineLevel="0" collapsed="false">
      <c r="A39" s="22"/>
      <c r="B39" s="23"/>
      <c r="C39" s="22"/>
      <c r="D39" s="22"/>
      <c r="E39" s="15" t="s">
        <v>48</v>
      </c>
      <c r="F39" s="132" t="n">
        <f aca="false">ROUND((SUM(BI140:BI496)),  2)</f>
        <v>0</v>
      </c>
      <c r="G39" s="22"/>
      <c r="H39" s="22"/>
      <c r="I39" s="133" t="n">
        <v>0</v>
      </c>
      <c r="J39" s="132" t="n">
        <f aca="false">0</f>
        <v>0</v>
      </c>
      <c r="K39" s="22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6.95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17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25.45" hidden="false" customHeight="true" outlineLevel="0" collapsed="false">
      <c r="A41" s="22"/>
      <c r="B41" s="23"/>
      <c r="C41" s="134"/>
      <c r="D41" s="135" t="s">
        <v>49</v>
      </c>
      <c r="E41" s="63"/>
      <c r="F41" s="63"/>
      <c r="G41" s="136" t="s">
        <v>50</v>
      </c>
      <c r="H41" s="137" t="s">
        <v>51</v>
      </c>
      <c r="I41" s="138"/>
      <c r="J41" s="139" t="n">
        <f aca="false">SUM(J32:J39)</f>
        <v>0</v>
      </c>
      <c r="K41" s="140"/>
      <c r="L41" s="39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customFormat="false" ht="14.4" hidden="false" customHeight="true" outlineLevel="0" collapsed="false">
      <c r="A42" s="22"/>
      <c r="B42" s="23"/>
      <c r="C42" s="22"/>
      <c r="D42" s="22"/>
      <c r="E42" s="22"/>
      <c r="F42" s="22"/>
      <c r="G42" s="22"/>
      <c r="H42" s="22"/>
      <c r="I42" s="117"/>
      <c r="J42" s="22"/>
      <c r="K42" s="22"/>
      <c r="L42" s="39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52</v>
      </c>
      <c r="E50" s="41"/>
      <c r="F50" s="41"/>
      <c r="G50" s="40" t="s">
        <v>53</v>
      </c>
      <c r="H50" s="41"/>
      <c r="I50" s="141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54</v>
      </c>
      <c r="E61" s="25"/>
      <c r="F61" s="142" t="s">
        <v>55</v>
      </c>
      <c r="G61" s="42" t="s">
        <v>54</v>
      </c>
      <c r="H61" s="25"/>
      <c r="I61" s="143"/>
      <c r="J61" s="144" t="s">
        <v>55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56</v>
      </c>
      <c r="E65" s="43"/>
      <c r="F65" s="43"/>
      <c r="G65" s="40" t="s">
        <v>57</v>
      </c>
      <c r="H65" s="43"/>
      <c r="I65" s="145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54</v>
      </c>
      <c r="E76" s="25"/>
      <c r="F76" s="142" t="s">
        <v>55</v>
      </c>
      <c r="G76" s="42" t="s">
        <v>54</v>
      </c>
      <c r="H76" s="25"/>
      <c r="I76" s="143"/>
      <c r="J76" s="144" t="s">
        <v>55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46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128</v>
      </c>
      <c r="D82" s="22"/>
      <c r="E82" s="22"/>
      <c r="F82" s="22"/>
      <c r="G82" s="22"/>
      <c r="H82" s="22"/>
      <c r="I82" s="117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17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17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3.25" hidden="false" customHeight="true" outlineLevel="0" collapsed="false">
      <c r="A85" s="22"/>
      <c r="B85" s="23"/>
      <c r="C85" s="22"/>
      <c r="D85" s="22"/>
      <c r="E85" s="116" t="str">
        <f aca="false">E7</f>
        <v>SOŠ a SOU Třešť, K Valše 1251/38 SOŠ a SOU Třešť – rekonstrukce vytápění, VZT, ZTI a elektroinstalace</v>
      </c>
      <c r="F85" s="116"/>
      <c r="G85" s="116"/>
      <c r="H85" s="116"/>
      <c r="I85" s="117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B86" s="6"/>
      <c r="C86" s="15" t="s">
        <v>124</v>
      </c>
      <c r="L86" s="6"/>
    </row>
    <row r="87" s="27" customFormat="true" ht="16.5" hidden="false" customHeight="true" outlineLevel="0" collapsed="false">
      <c r="A87" s="22"/>
      <c r="B87" s="23"/>
      <c r="C87" s="22"/>
      <c r="D87" s="22"/>
      <c r="E87" s="116" t="s">
        <v>228</v>
      </c>
      <c r="F87" s="116"/>
      <c r="G87" s="116"/>
      <c r="H87" s="116"/>
      <c r="I87" s="117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2" hidden="false" customHeight="true" outlineLevel="0" collapsed="false">
      <c r="A88" s="22"/>
      <c r="B88" s="23"/>
      <c r="C88" s="15" t="s">
        <v>126</v>
      </c>
      <c r="D88" s="22"/>
      <c r="E88" s="22"/>
      <c r="F88" s="22"/>
      <c r="G88" s="22"/>
      <c r="H88" s="22"/>
      <c r="I88" s="117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6.5" hidden="false" customHeight="true" outlineLevel="0" collapsed="false">
      <c r="A89" s="22"/>
      <c r="B89" s="23"/>
      <c r="C89" s="22"/>
      <c r="D89" s="22"/>
      <c r="E89" s="53" t="str">
        <f aca="false">E11</f>
        <v>05_01 - Architektonicko-stavební řešení</v>
      </c>
      <c r="F89" s="53"/>
      <c r="G89" s="53"/>
      <c r="H89" s="53"/>
      <c r="I89" s="117"/>
      <c r="J89" s="22"/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17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12" hidden="false" customHeight="true" outlineLevel="0" collapsed="false">
      <c r="A91" s="22"/>
      <c r="B91" s="23"/>
      <c r="C91" s="15" t="s">
        <v>19</v>
      </c>
      <c r="D91" s="22"/>
      <c r="E91" s="22"/>
      <c r="F91" s="16" t="str">
        <f aca="false">F14</f>
        <v>Třešť, areál SOŠ a SOU Třešť</v>
      </c>
      <c r="G91" s="22"/>
      <c r="H91" s="22"/>
      <c r="I91" s="118" t="s">
        <v>21</v>
      </c>
      <c r="J91" s="119" t="str">
        <f aca="false">IF(J14="","",J14)</f>
        <v>24. 6. 2020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6.95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117"/>
      <c r="J92" s="22"/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5.15" hidden="false" customHeight="true" outlineLevel="0" collapsed="false">
      <c r="A93" s="22"/>
      <c r="B93" s="23"/>
      <c r="C93" s="15" t="s">
        <v>23</v>
      </c>
      <c r="D93" s="22"/>
      <c r="E93" s="22"/>
      <c r="F93" s="16" t="str">
        <f aca="false">E17</f>
        <v>Kraj Vysočina</v>
      </c>
      <c r="G93" s="22"/>
      <c r="H93" s="22"/>
      <c r="I93" s="118" t="s">
        <v>31</v>
      </c>
      <c r="J93" s="148" t="str">
        <f aca="false">E23</f>
        <v>Ing. Jakub Rybář</v>
      </c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15.15" hidden="false" customHeight="true" outlineLevel="0" collapsed="false">
      <c r="A94" s="22"/>
      <c r="B94" s="23"/>
      <c r="C94" s="15" t="s">
        <v>29</v>
      </c>
      <c r="D94" s="22"/>
      <c r="E94" s="22"/>
      <c r="F94" s="16" t="str">
        <f aca="false">IF(E20="","",E20)</f>
        <v>Vyplň údaj</v>
      </c>
      <c r="G94" s="22"/>
      <c r="H94" s="22"/>
      <c r="I94" s="118" t="s">
        <v>35</v>
      </c>
      <c r="J94" s="148" t="str">
        <f aca="false">E26</f>
        <v> 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17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9.3" hidden="false" customHeight="true" outlineLevel="0" collapsed="false">
      <c r="A96" s="22"/>
      <c r="B96" s="23"/>
      <c r="C96" s="149" t="s">
        <v>129</v>
      </c>
      <c r="D96" s="134"/>
      <c r="E96" s="134"/>
      <c r="F96" s="134"/>
      <c r="G96" s="134"/>
      <c r="H96" s="134"/>
      <c r="I96" s="150"/>
      <c r="J96" s="151" t="s">
        <v>130</v>
      </c>
      <c r="K96" s="134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customFormat="false" ht="10.3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117"/>
      <c r="J97" s="22"/>
      <c r="K97" s="22"/>
      <c r="L97" s="39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customFormat="false" ht="22.8" hidden="false" customHeight="true" outlineLevel="0" collapsed="false">
      <c r="A98" s="22"/>
      <c r="B98" s="23"/>
      <c r="C98" s="152" t="s">
        <v>131</v>
      </c>
      <c r="D98" s="22"/>
      <c r="E98" s="22"/>
      <c r="F98" s="22"/>
      <c r="G98" s="22"/>
      <c r="H98" s="22"/>
      <c r="I98" s="117"/>
      <c r="J98" s="128" t="n">
        <f aca="false">J140</f>
        <v>0</v>
      </c>
      <c r="K98" s="22"/>
      <c r="L98" s="39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U98" s="3" t="s">
        <v>132</v>
      </c>
    </row>
    <row r="99" s="153" customFormat="true" ht="24.95" hidden="false" customHeight="true" outlineLevel="0" collapsed="false">
      <c r="B99" s="154"/>
      <c r="D99" s="155" t="s">
        <v>231</v>
      </c>
      <c r="E99" s="156"/>
      <c r="F99" s="156"/>
      <c r="G99" s="156"/>
      <c r="H99" s="156"/>
      <c r="I99" s="157"/>
      <c r="J99" s="158" t="n">
        <f aca="false">J141</f>
        <v>0</v>
      </c>
      <c r="L99" s="154"/>
    </row>
    <row r="100" s="101" customFormat="true" ht="19.95" hidden="false" customHeight="true" outlineLevel="0" collapsed="false">
      <c r="B100" s="159"/>
      <c r="D100" s="160" t="s">
        <v>232</v>
      </c>
      <c r="E100" s="161"/>
      <c r="F100" s="161"/>
      <c r="G100" s="161"/>
      <c r="H100" s="161"/>
      <c r="I100" s="162"/>
      <c r="J100" s="163" t="n">
        <f aca="false">J142</f>
        <v>0</v>
      </c>
      <c r="L100" s="159"/>
    </row>
    <row r="101" s="101" customFormat="true" ht="19.95" hidden="false" customHeight="true" outlineLevel="0" collapsed="false">
      <c r="B101" s="159"/>
      <c r="D101" s="160" t="s">
        <v>233</v>
      </c>
      <c r="E101" s="161"/>
      <c r="F101" s="161"/>
      <c r="G101" s="161"/>
      <c r="H101" s="161"/>
      <c r="I101" s="162"/>
      <c r="J101" s="163" t="n">
        <f aca="false">J150</f>
        <v>0</v>
      </c>
      <c r="L101" s="159"/>
    </row>
    <row r="102" s="101" customFormat="true" ht="19.95" hidden="false" customHeight="true" outlineLevel="0" collapsed="false">
      <c r="B102" s="159"/>
      <c r="D102" s="160" t="s">
        <v>234</v>
      </c>
      <c r="E102" s="161"/>
      <c r="F102" s="161"/>
      <c r="G102" s="161"/>
      <c r="H102" s="161"/>
      <c r="I102" s="162"/>
      <c r="J102" s="163" t="n">
        <f aca="false">J176</f>
        <v>0</v>
      </c>
      <c r="L102" s="159"/>
    </row>
    <row r="103" s="101" customFormat="true" ht="14.9" hidden="false" customHeight="true" outlineLevel="0" collapsed="false">
      <c r="B103" s="159"/>
      <c r="D103" s="160" t="s">
        <v>235</v>
      </c>
      <c r="E103" s="161"/>
      <c r="F103" s="161"/>
      <c r="G103" s="161"/>
      <c r="H103" s="161"/>
      <c r="I103" s="162"/>
      <c r="J103" s="163" t="n">
        <f aca="false">J177</f>
        <v>0</v>
      </c>
      <c r="L103" s="159"/>
    </row>
    <row r="104" s="101" customFormat="true" ht="14.9" hidden="false" customHeight="true" outlineLevel="0" collapsed="false">
      <c r="B104" s="159"/>
      <c r="D104" s="160" t="s">
        <v>236</v>
      </c>
      <c r="E104" s="161"/>
      <c r="F104" s="161"/>
      <c r="G104" s="161"/>
      <c r="H104" s="161"/>
      <c r="I104" s="162"/>
      <c r="J104" s="163" t="n">
        <f aca="false">J224</f>
        <v>0</v>
      </c>
      <c r="L104" s="159"/>
    </row>
    <row r="105" s="101" customFormat="true" ht="14.9" hidden="false" customHeight="true" outlineLevel="0" collapsed="false">
      <c r="B105" s="159"/>
      <c r="D105" s="160" t="s">
        <v>237</v>
      </c>
      <c r="E105" s="161"/>
      <c r="F105" s="161"/>
      <c r="G105" s="161"/>
      <c r="H105" s="161"/>
      <c r="I105" s="162"/>
      <c r="J105" s="163" t="n">
        <f aca="false">J241</f>
        <v>0</v>
      </c>
      <c r="L105" s="159"/>
    </row>
    <row r="106" s="101" customFormat="true" ht="19.95" hidden="false" customHeight="true" outlineLevel="0" collapsed="false">
      <c r="B106" s="159"/>
      <c r="D106" s="160" t="s">
        <v>238</v>
      </c>
      <c r="E106" s="161"/>
      <c r="F106" s="161"/>
      <c r="G106" s="161"/>
      <c r="H106" s="161"/>
      <c r="I106" s="162"/>
      <c r="J106" s="163" t="n">
        <f aca="false">J265</f>
        <v>0</v>
      </c>
      <c r="L106" s="159"/>
    </row>
    <row r="107" s="101" customFormat="true" ht="14.9" hidden="false" customHeight="true" outlineLevel="0" collapsed="false">
      <c r="B107" s="159"/>
      <c r="D107" s="160" t="s">
        <v>239</v>
      </c>
      <c r="E107" s="161"/>
      <c r="F107" s="161"/>
      <c r="G107" s="161"/>
      <c r="H107" s="161"/>
      <c r="I107" s="162"/>
      <c r="J107" s="163" t="n">
        <f aca="false">J266</f>
        <v>0</v>
      </c>
      <c r="L107" s="159"/>
    </row>
    <row r="108" s="101" customFormat="true" ht="14.9" hidden="false" customHeight="true" outlineLevel="0" collapsed="false">
      <c r="B108" s="159"/>
      <c r="D108" s="160" t="s">
        <v>240</v>
      </c>
      <c r="E108" s="161"/>
      <c r="F108" s="161"/>
      <c r="G108" s="161"/>
      <c r="H108" s="161"/>
      <c r="I108" s="162"/>
      <c r="J108" s="163" t="n">
        <f aca="false">J283</f>
        <v>0</v>
      </c>
      <c r="L108" s="159"/>
    </row>
    <row r="109" s="101" customFormat="true" ht="14.9" hidden="false" customHeight="true" outlineLevel="0" collapsed="false">
      <c r="B109" s="159"/>
      <c r="D109" s="160" t="s">
        <v>241</v>
      </c>
      <c r="E109" s="161"/>
      <c r="F109" s="161"/>
      <c r="G109" s="161"/>
      <c r="H109" s="161"/>
      <c r="I109" s="162"/>
      <c r="J109" s="163" t="n">
        <f aca="false">J297</f>
        <v>0</v>
      </c>
      <c r="L109" s="159"/>
    </row>
    <row r="110" s="101" customFormat="true" ht="19.95" hidden="false" customHeight="true" outlineLevel="0" collapsed="false">
      <c r="B110" s="159"/>
      <c r="D110" s="160" t="s">
        <v>242</v>
      </c>
      <c r="E110" s="161"/>
      <c r="F110" s="161"/>
      <c r="G110" s="161"/>
      <c r="H110" s="161"/>
      <c r="I110" s="162"/>
      <c r="J110" s="163" t="n">
        <f aca="false">J387</f>
        <v>0</v>
      </c>
      <c r="L110" s="159"/>
    </row>
    <row r="111" s="101" customFormat="true" ht="19.95" hidden="false" customHeight="true" outlineLevel="0" collapsed="false">
      <c r="B111" s="159"/>
      <c r="D111" s="160" t="s">
        <v>243</v>
      </c>
      <c r="E111" s="161"/>
      <c r="F111" s="161"/>
      <c r="G111" s="161"/>
      <c r="H111" s="161"/>
      <c r="I111" s="162"/>
      <c r="J111" s="163" t="n">
        <f aca="false">J418</f>
        <v>0</v>
      </c>
      <c r="L111" s="159"/>
    </row>
    <row r="112" s="153" customFormat="true" ht="24.95" hidden="false" customHeight="true" outlineLevel="0" collapsed="false">
      <c r="B112" s="154"/>
      <c r="D112" s="155" t="s">
        <v>244</v>
      </c>
      <c r="E112" s="156"/>
      <c r="F112" s="156"/>
      <c r="G112" s="156"/>
      <c r="H112" s="156"/>
      <c r="I112" s="157"/>
      <c r="J112" s="158" t="n">
        <f aca="false">J421</f>
        <v>0</v>
      </c>
      <c r="L112" s="154"/>
    </row>
    <row r="113" s="101" customFormat="true" ht="19.95" hidden="false" customHeight="true" outlineLevel="0" collapsed="false">
      <c r="B113" s="159"/>
      <c r="D113" s="160" t="s">
        <v>245</v>
      </c>
      <c r="E113" s="161"/>
      <c r="F113" s="161"/>
      <c r="G113" s="161"/>
      <c r="H113" s="161"/>
      <c r="I113" s="162"/>
      <c r="J113" s="163" t="n">
        <f aca="false">J422</f>
        <v>0</v>
      </c>
      <c r="L113" s="159"/>
    </row>
    <row r="114" s="101" customFormat="true" ht="19.95" hidden="false" customHeight="true" outlineLevel="0" collapsed="false">
      <c r="B114" s="159"/>
      <c r="D114" s="160" t="s">
        <v>246</v>
      </c>
      <c r="E114" s="161"/>
      <c r="F114" s="161"/>
      <c r="G114" s="161"/>
      <c r="H114" s="161"/>
      <c r="I114" s="162"/>
      <c r="J114" s="163" t="n">
        <f aca="false">J448</f>
        <v>0</v>
      </c>
      <c r="L114" s="159"/>
    </row>
    <row r="115" s="101" customFormat="true" ht="19.95" hidden="false" customHeight="true" outlineLevel="0" collapsed="false">
      <c r="B115" s="159"/>
      <c r="D115" s="160" t="s">
        <v>247</v>
      </c>
      <c r="E115" s="161"/>
      <c r="F115" s="161"/>
      <c r="G115" s="161"/>
      <c r="H115" s="161"/>
      <c r="I115" s="162"/>
      <c r="J115" s="163" t="n">
        <f aca="false">J457</f>
        <v>0</v>
      </c>
      <c r="L115" s="159"/>
    </row>
    <row r="116" s="101" customFormat="true" ht="19.95" hidden="false" customHeight="true" outlineLevel="0" collapsed="false">
      <c r="B116" s="159"/>
      <c r="D116" s="160" t="s">
        <v>248</v>
      </c>
      <c r="E116" s="161"/>
      <c r="F116" s="161"/>
      <c r="G116" s="161"/>
      <c r="H116" s="161"/>
      <c r="I116" s="162"/>
      <c r="J116" s="163" t="n">
        <f aca="false">J460</f>
        <v>0</v>
      </c>
      <c r="L116" s="159"/>
    </row>
    <row r="117" s="101" customFormat="true" ht="19.95" hidden="false" customHeight="true" outlineLevel="0" collapsed="false">
      <c r="B117" s="159"/>
      <c r="D117" s="160" t="s">
        <v>249</v>
      </c>
      <c r="E117" s="161"/>
      <c r="F117" s="161"/>
      <c r="G117" s="161"/>
      <c r="H117" s="161"/>
      <c r="I117" s="162"/>
      <c r="J117" s="163" t="n">
        <f aca="false">J467</f>
        <v>0</v>
      </c>
      <c r="L117" s="159"/>
    </row>
    <row r="118" s="101" customFormat="true" ht="19.95" hidden="false" customHeight="true" outlineLevel="0" collapsed="false">
      <c r="B118" s="159"/>
      <c r="D118" s="160" t="s">
        <v>250</v>
      </c>
      <c r="E118" s="161"/>
      <c r="F118" s="161"/>
      <c r="G118" s="161"/>
      <c r="H118" s="161"/>
      <c r="I118" s="162"/>
      <c r="J118" s="163" t="n">
        <f aca="false">J484</f>
        <v>0</v>
      </c>
      <c r="L118" s="159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117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customFormat="fals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146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customFormat="false" ht="12.8" hidden="false" customHeight="false" outlineLevel="0" collapsed="false">
      <c r="I121" s="0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1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customFormat="false" ht="24.95" hidden="false" customHeight="true" outlineLevel="0" collapsed="false">
      <c r="A125" s="22"/>
      <c r="B125" s="23"/>
      <c r="C125" s="7" t="s">
        <v>135</v>
      </c>
      <c r="D125" s="22"/>
      <c r="E125" s="22"/>
      <c r="F125" s="22"/>
      <c r="G125" s="22"/>
      <c r="H125" s="22"/>
      <c r="I125" s="117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customFormat="fals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117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customFormat="fals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117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customFormat="false" ht="23.25" hidden="false" customHeight="true" outlineLevel="0" collapsed="false">
      <c r="A128" s="22"/>
      <c r="B128" s="23"/>
      <c r="C128" s="22"/>
      <c r="D128" s="22"/>
      <c r="E128" s="116" t="str">
        <f aca="false">E7</f>
        <v>SOŠ a SOU Třešť, K Valše 1251/38 SOŠ a SOU Třešť – rekonstrukce vytápění, VZT, ZTI a elektroinstalace</v>
      </c>
      <c r="F128" s="116"/>
      <c r="G128" s="116"/>
      <c r="H128" s="116"/>
      <c r="I128" s="117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customFormat="false" ht="12" hidden="false" customHeight="true" outlineLevel="0" collapsed="false">
      <c r="B129" s="6"/>
      <c r="C129" s="15" t="s">
        <v>124</v>
      </c>
      <c r="L129" s="6"/>
    </row>
    <row r="130" s="27" customFormat="true" ht="16.5" hidden="false" customHeight="true" outlineLevel="0" collapsed="false">
      <c r="A130" s="22"/>
      <c r="B130" s="23"/>
      <c r="C130" s="22"/>
      <c r="D130" s="22"/>
      <c r="E130" s="116" t="s">
        <v>228</v>
      </c>
      <c r="F130" s="116"/>
      <c r="G130" s="116"/>
      <c r="H130" s="116"/>
      <c r="I130" s="117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customFormat="false" ht="12" hidden="false" customHeight="true" outlineLevel="0" collapsed="false">
      <c r="A131" s="22"/>
      <c r="B131" s="23"/>
      <c r="C131" s="15" t="s">
        <v>126</v>
      </c>
      <c r="D131" s="22"/>
      <c r="E131" s="22"/>
      <c r="F131" s="22"/>
      <c r="G131" s="22"/>
      <c r="H131" s="22"/>
      <c r="I131" s="117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customFormat="false" ht="16.5" hidden="false" customHeight="true" outlineLevel="0" collapsed="false">
      <c r="A132" s="22"/>
      <c r="B132" s="23"/>
      <c r="C132" s="22"/>
      <c r="D132" s="22"/>
      <c r="E132" s="53" t="str">
        <f aca="false">E11</f>
        <v>05_01 - Architektonicko-stavební řešení</v>
      </c>
      <c r="F132" s="53"/>
      <c r="G132" s="53"/>
      <c r="H132" s="53"/>
      <c r="I132" s="117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customFormat="fals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117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customFormat="false" ht="12" hidden="false" customHeight="true" outlineLevel="0" collapsed="false">
      <c r="A134" s="22"/>
      <c r="B134" s="23"/>
      <c r="C134" s="15" t="s">
        <v>19</v>
      </c>
      <c r="D134" s="22"/>
      <c r="E134" s="22"/>
      <c r="F134" s="16" t="str">
        <f aca="false">F14</f>
        <v>Třešť, areál SOŠ a SOU Třešť</v>
      </c>
      <c r="G134" s="22"/>
      <c r="H134" s="22"/>
      <c r="I134" s="118" t="s">
        <v>21</v>
      </c>
      <c r="J134" s="119" t="str">
        <f aca="false">IF(J14="","",J14)</f>
        <v>24. 6. 2020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customFormat="false" ht="6.95" hidden="false" customHeight="true" outlineLevel="0" collapsed="false">
      <c r="A135" s="22"/>
      <c r="B135" s="23"/>
      <c r="C135" s="22"/>
      <c r="D135" s="22"/>
      <c r="E135" s="22"/>
      <c r="F135" s="22"/>
      <c r="G135" s="22"/>
      <c r="H135" s="22"/>
      <c r="I135" s="117"/>
      <c r="J135" s="22"/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customFormat="false" ht="15.15" hidden="false" customHeight="true" outlineLevel="0" collapsed="false">
      <c r="A136" s="22"/>
      <c r="B136" s="23"/>
      <c r="C136" s="15" t="s">
        <v>23</v>
      </c>
      <c r="D136" s="22"/>
      <c r="E136" s="22"/>
      <c r="F136" s="16" t="str">
        <f aca="false">E17</f>
        <v>Kraj Vysočina</v>
      </c>
      <c r="G136" s="22"/>
      <c r="H136" s="22"/>
      <c r="I136" s="118" t="s">
        <v>31</v>
      </c>
      <c r="J136" s="148" t="str">
        <f aca="false">E23</f>
        <v>Ing. Jakub Rybář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customFormat="false" ht="15.15" hidden="false" customHeight="true" outlineLevel="0" collapsed="false">
      <c r="A137" s="22"/>
      <c r="B137" s="23"/>
      <c r="C137" s="15" t="s">
        <v>29</v>
      </c>
      <c r="D137" s="22"/>
      <c r="E137" s="22"/>
      <c r="F137" s="16" t="str">
        <f aca="false">IF(E20="","",E20)</f>
        <v>Vyplň údaj</v>
      </c>
      <c r="G137" s="22"/>
      <c r="H137" s="22"/>
      <c r="I137" s="118" t="s">
        <v>35</v>
      </c>
      <c r="J137" s="148" t="str">
        <f aca="false">E26</f>
        <v> </v>
      </c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customFormat="false" ht="10.3" hidden="false" customHeight="true" outlineLevel="0" collapsed="false">
      <c r="A138" s="22"/>
      <c r="B138" s="23"/>
      <c r="C138" s="22"/>
      <c r="D138" s="22"/>
      <c r="E138" s="22"/>
      <c r="F138" s="22"/>
      <c r="G138" s="22"/>
      <c r="H138" s="22"/>
      <c r="I138" s="117"/>
      <c r="J138" s="22"/>
      <c r="K138" s="22"/>
      <c r="L138" s="39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="171" customFormat="true" ht="29.3" hidden="false" customHeight="true" outlineLevel="0" collapsed="false">
      <c r="A139" s="164"/>
      <c r="B139" s="165"/>
      <c r="C139" s="166" t="s">
        <v>136</v>
      </c>
      <c r="D139" s="167" t="s">
        <v>64</v>
      </c>
      <c r="E139" s="167" t="s">
        <v>60</v>
      </c>
      <c r="F139" s="167" t="s">
        <v>61</v>
      </c>
      <c r="G139" s="167" t="s">
        <v>137</v>
      </c>
      <c r="H139" s="167" t="s">
        <v>138</v>
      </c>
      <c r="I139" s="168" t="s">
        <v>139</v>
      </c>
      <c r="J139" s="167" t="s">
        <v>130</v>
      </c>
      <c r="K139" s="169" t="s">
        <v>140</v>
      </c>
      <c r="L139" s="170"/>
      <c r="M139" s="68"/>
      <c r="N139" s="69" t="s">
        <v>43</v>
      </c>
      <c r="O139" s="69" t="s">
        <v>141</v>
      </c>
      <c r="P139" s="69" t="s">
        <v>142</v>
      </c>
      <c r="Q139" s="69" t="s">
        <v>143</v>
      </c>
      <c r="R139" s="69" t="s">
        <v>144</v>
      </c>
      <c r="S139" s="69" t="s">
        <v>145</v>
      </c>
      <c r="T139" s="70" t="s">
        <v>146</v>
      </c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/>
    </row>
    <row r="140" s="27" customFormat="true" ht="22.8" hidden="false" customHeight="true" outlineLevel="0" collapsed="false">
      <c r="A140" s="22"/>
      <c r="B140" s="23"/>
      <c r="C140" s="76" t="s">
        <v>147</v>
      </c>
      <c r="D140" s="22"/>
      <c r="E140" s="22"/>
      <c r="F140" s="22"/>
      <c r="G140" s="22"/>
      <c r="H140" s="22"/>
      <c r="I140" s="117"/>
      <c r="J140" s="172" t="n">
        <f aca="false">BK140</f>
        <v>0</v>
      </c>
      <c r="K140" s="22"/>
      <c r="L140" s="23"/>
      <c r="M140" s="71"/>
      <c r="N140" s="58"/>
      <c r="O140" s="72"/>
      <c r="P140" s="173" t="n">
        <f aca="false">P141+P421</f>
        <v>0</v>
      </c>
      <c r="Q140" s="72"/>
      <c r="R140" s="173" t="n">
        <f aca="false">R141+R421</f>
        <v>62.77239863</v>
      </c>
      <c r="S140" s="72"/>
      <c r="T140" s="174" t="n">
        <f aca="false">T141+T421</f>
        <v>95.990795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T140" s="3" t="s">
        <v>78</v>
      </c>
      <c r="AU140" s="3" t="s">
        <v>132</v>
      </c>
      <c r="BK140" s="175" t="n">
        <f aca="false">BK141+BK421</f>
        <v>0</v>
      </c>
    </row>
    <row r="141" s="176" customFormat="true" ht="25.9" hidden="false" customHeight="true" outlineLevel="0" collapsed="false">
      <c r="B141" s="177"/>
      <c r="D141" s="178" t="s">
        <v>78</v>
      </c>
      <c r="E141" s="179" t="s">
        <v>251</v>
      </c>
      <c r="F141" s="179" t="s">
        <v>252</v>
      </c>
      <c r="I141" s="180"/>
      <c r="J141" s="181" t="n">
        <f aca="false">BK141</f>
        <v>0</v>
      </c>
      <c r="L141" s="177"/>
      <c r="M141" s="182"/>
      <c r="N141" s="183"/>
      <c r="O141" s="183"/>
      <c r="P141" s="184" t="n">
        <f aca="false">P142+P150+P176+P265+P387+P418</f>
        <v>0</v>
      </c>
      <c r="Q141" s="183"/>
      <c r="R141" s="184" t="n">
        <f aca="false">R142+R150+R176+R265+R387+R418</f>
        <v>58.16819253</v>
      </c>
      <c r="S141" s="183"/>
      <c r="T141" s="185" t="n">
        <f aca="false">T142+T150+T176+T265+T387+T418</f>
        <v>95.548405</v>
      </c>
      <c r="AR141" s="178" t="s">
        <v>86</v>
      </c>
      <c r="AT141" s="186" t="s">
        <v>78</v>
      </c>
      <c r="AU141" s="186" t="s">
        <v>79</v>
      </c>
      <c r="AY141" s="178" t="s">
        <v>151</v>
      </c>
      <c r="BK141" s="187" t="n">
        <f aca="false">BK142+BK150+BK176+BK265+BK387+BK418</f>
        <v>0</v>
      </c>
    </row>
    <row r="142" customFormat="false" ht="22.8" hidden="false" customHeight="true" outlineLevel="0" collapsed="false">
      <c r="A142" s="176"/>
      <c r="B142" s="177"/>
      <c r="C142" s="176"/>
      <c r="D142" s="178" t="s">
        <v>78</v>
      </c>
      <c r="E142" s="188" t="s">
        <v>86</v>
      </c>
      <c r="F142" s="188" t="s">
        <v>253</v>
      </c>
      <c r="G142" s="176"/>
      <c r="H142" s="176"/>
      <c r="I142" s="180"/>
      <c r="J142" s="189" t="n">
        <f aca="false">BK142</f>
        <v>0</v>
      </c>
      <c r="K142" s="176"/>
      <c r="L142" s="177"/>
      <c r="M142" s="182"/>
      <c r="N142" s="183"/>
      <c r="O142" s="183"/>
      <c r="P142" s="184" t="n">
        <f aca="false">SUM(P143:P149)</f>
        <v>0</v>
      </c>
      <c r="Q142" s="183"/>
      <c r="R142" s="184" t="n">
        <f aca="false">SUM(R143:R149)</f>
        <v>0</v>
      </c>
      <c r="S142" s="183"/>
      <c r="T142" s="185" t="n">
        <f aca="false">SUM(T143:T149)</f>
        <v>0</v>
      </c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  <c r="AR142" s="178" t="s">
        <v>86</v>
      </c>
      <c r="AT142" s="186" t="s">
        <v>78</v>
      </c>
      <c r="AU142" s="186" t="s">
        <v>86</v>
      </c>
      <c r="AY142" s="178" t="s">
        <v>151</v>
      </c>
      <c r="BK142" s="187" t="n">
        <f aca="false">SUM(BK143:BK149)</f>
        <v>0</v>
      </c>
    </row>
    <row r="143" s="27" customFormat="true" ht="21.75" hidden="false" customHeight="true" outlineLevel="0" collapsed="false">
      <c r="A143" s="22"/>
      <c r="B143" s="190"/>
      <c r="C143" s="191" t="s">
        <v>86</v>
      </c>
      <c r="D143" s="191" t="s">
        <v>154</v>
      </c>
      <c r="E143" s="192" t="s">
        <v>254</v>
      </c>
      <c r="F143" s="193" t="s">
        <v>255</v>
      </c>
      <c r="G143" s="194" t="s">
        <v>256</v>
      </c>
      <c r="H143" s="195" t="n">
        <v>0.512</v>
      </c>
      <c r="I143" s="196"/>
      <c r="J143" s="197" t="n">
        <f aca="false">ROUND(I143*H143,2)</f>
        <v>0</v>
      </c>
      <c r="K143" s="193" t="s">
        <v>257</v>
      </c>
      <c r="L143" s="23"/>
      <c r="M143" s="198"/>
      <c r="N143" s="199" t="s">
        <v>44</v>
      </c>
      <c r="O143" s="60"/>
      <c r="P143" s="200" t="n">
        <f aca="false">O143*H143</f>
        <v>0</v>
      </c>
      <c r="Q143" s="200" t="n">
        <v>0</v>
      </c>
      <c r="R143" s="200" t="n">
        <f aca="false">Q143*H143</f>
        <v>0</v>
      </c>
      <c r="S143" s="200" t="n">
        <v>0</v>
      </c>
      <c r="T143" s="20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202" t="s">
        <v>150</v>
      </c>
      <c r="AT143" s="202" t="s">
        <v>154</v>
      </c>
      <c r="AU143" s="202" t="s">
        <v>88</v>
      </c>
      <c r="AY143" s="3" t="s">
        <v>151</v>
      </c>
      <c r="BE143" s="203" t="n">
        <f aca="false">IF(N143="základní",J143,0)</f>
        <v>0</v>
      </c>
      <c r="BF143" s="203" t="n">
        <f aca="false">IF(N143="snížená",J143,0)</f>
        <v>0</v>
      </c>
      <c r="BG143" s="203" t="n">
        <f aca="false">IF(N143="zákl. přenesená",J143,0)</f>
        <v>0</v>
      </c>
      <c r="BH143" s="203" t="n">
        <f aca="false">IF(N143="sníž. přenesená",J143,0)</f>
        <v>0</v>
      </c>
      <c r="BI143" s="203" t="n">
        <f aca="false">IF(N143="nulová",J143,0)</f>
        <v>0</v>
      </c>
      <c r="BJ143" s="3" t="s">
        <v>86</v>
      </c>
      <c r="BK143" s="203" t="n">
        <f aca="false">ROUND(I143*H143,2)</f>
        <v>0</v>
      </c>
      <c r="BL143" s="3" t="s">
        <v>150</v>
      </c>
      <c r="BM143" s="202" t="s">
        <v>258</v>
      </c>
    </row>
    <row r="144" customFormat="false" ht="12.8" hidden="false" customHeight="false" outlineLevel="0" collapsed="false">
      <c r="A144" s="22"/>
      <c r="B144" s="23"/>
      <c r="C144" s="22"/>
      <c r="D144" s="204" t="s">
        <v>159</v>
      </c>
      <c r="E144" s="22"/>
      <c r="F144" s="205" t="s">
        <v>259</v>
      </c>
      <c r="G144" s="22"/>
      <c r="H144" s="22"/>
      <c r="I144" s="117"/>
      <c r="J144" s="22"/>
      <c r="K144" s="22"/>
      <c r="L144" s="23"/>
      <c r="M144" s="206"/>
      <c r="N144" s="207"/>
      <c r="O144" s="60"/>
      <c r="P144" s="60"/>
      <c r="Q144" s="60"/>
      <c r="R144" s="60"/>
      <c r="S144" s="60"/>
      <c r="T144" s="61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T144" s="3" t="s">
        <v>159</v>
      </c>
      <c r="AU144" s="3" t="s">
        <v>88</v>
      </c>
    </row>
    <row r="145" s="212" customFormat="true" ht="12.8" hidden="false" customHeight="false" outlineLevel="0" collapsed="false">
      <c r="B145" s="213"/>
      <c r="D145" s="204" t="s">
        <v>260</v>
      </c>
      <c r="E145" s="214"/>
      <c r="F145" s="215" t="s">
        <v>261</v>
      </c>
      <c r="H145" s="214"/>
      <c r="I145" s="216"/>
      <c r="L145" s="213"/>
      <c r="M145" s="217"/>
      <c r="N145" s="218"/>
      <c r="O145" s="218"/>
      <c r="P145" s="218"/>
      <c r="Q145" s="218"/>
      <c r="R145" s="218"/>
      <c r="S145" s="218"/>
      <c r="T145" s="219"/>
      <c r="AT145" s="214" t="s">
        <v>260</v>
      </c>
      <c r="AU145" s="214" t="s">
        <v>88</v>
      </c>
      <c r="AV145" s="212" t="s">
        <v>86</v>
      </c>
      <c r="AW145" s="212" t="s">
        <v>34</v>
      </c>
      <c r="AX145" s="212" t="s">
        <v>79</v>
      </c>
      <c r="AY145" s="214" t="s">
        <v>151</v>
      </c>
    </row>
    <row r="146" s="220" customFormat="true" ht="12.8" hidden="false" customHeight="false" outlineLevel="0" collapsed="false">
      <c r="B146" s="221"/>
      <c r="D146" s="204" t="s">
        <v>260</v>
      </c>
      <c r="E146" s="222"/>
      <c r="F146" s="223" t="s">
        <v>262</v>
      </c>
      <c r="H146" s="224" t="n">
        <v>0.512</v>
      </c>
      <c r="I146" s="225"/>
      <c r="L146" s="221"/>
      <c r="M146" s="226"/>
      <c r="N146" s="227"/>
      <c r="O146" s="227"/>
      <c r="P146" s="227"/>
      <c r="Q146" s="227"/>
      <c r="R146" s="227"/>
      <c r="S146" s="227"/>
      <c r="T146" s="228"/>
      <c r="AT146" s="222" t="s">
        <v>260</v>
      </c>
      <c r="AU146" s="222" t="s">
        <v>88</v>
      </c>
      <c r="AV146" s="220" t="s">
        <v>88</v>
      </c>
      <c r="AW146" s="220" t="s">
        <v>34</v>
      </c>
      <c r="AX146" s="220" t="s">
        <v>79</v>
      </c>
      <c r="AY146" s="222" t="s">
        <v>151</v>
      </c>
    </row>
    <row r="147" s="229" customFormat="true" ht="12.8" hidden="false" customHeight="false" outlineLevel="0" collapsed="false">
      <c r="B147" s="230"/>
      <c r="D147" s="204" t="s">
        <v>260</v>
      </c>
      <c r="E147" s="231"/>
      <c r="F147" s="232" t="s">
        <v>263</v>
      </c>
      <c r="H147" s="233" t="n">
        <v>0.512</v>
      </c>
      <c r="I147" s="234"/>
      <c r="L147" s="230"/>
      <c r="M147" s="235"/>
      <c r="N147" s="236"/>
      <c r="O147" s="236"/>
      <c r="P147" s="236"/>
      <c r="Q147" s="236"/>
      <c r="R147" s="236"/>
      <c r="S147" s="236"/>
      <c r="T147" s="237"/>
      <c r="AT147" s="231" t="s">
        <v>260</v>
      </c>
      <c r="AU147" s="231" t="s">
        <v>88</v>
      </c>
      <c r="AV147" s="229" t="s">
        <v>150</v>
      </c>
      <c r="AW147" s="229" t="s">
        <v>34</v>
      </c>
      <c r="AX147" s="229" t="s">
        <v>86</v>
      </c>
      <c r="AY147" s="231" t="s">
        <v>151</v>
      </c>
    </row>
    <row r="148" s="27" customFormat="true" ht="21.75" hidden="false" customHeight="true" outlineLevel="0" collapsed="false">
      <c r="A148" s="22"/>
      <c r="B148" s="190"/>
      <c r="C148" s="191" t="s">
        <v>88</v>
      </c>
      <c r="D148" s="191" t="s">
        <v>154</v>
      </c>
      <c r="E148" s="192" t="s">
        <v>264</v>
      </c>
      <c r="F148" s="193" t="s">
        <v>265</v>
      </c>
      <c r="G148" s="194" t="s">
        <v>256</v>
      </c>
      <c r="H148" s="195" t="n">
        <v>0.512</v>
      </c>
      <c r="I148" s="196"/>
      <c r="J148" s="197" t="n">
        <f aca="false">ROUND(I148*H148,2)</f>
        <v>0</v>
      </c>
      <c r="K148" s="193" t="s">
        <v>257</v>
      </c>
      <c r="L148" s="23"/>
      <c r="M148" s="198"/>
      <c r="N148" s="199" t="s">
        <v>44</v>
      </c>
      <c r="O148" s="60"/>
      <c r="P148" s="200" t="n">
        <f aca="false">O148*H148</f>
        <v>0</v>
      </c>
      <c r="Q148" s="200" t="n">
        <v>0</v>
      </c>
      <c r="R148" s="200" t="n">
        <f aca="false">Q148*H148</f>
        <v>0</v>
      </c>
      <c r="S148" s="200" t="n">
        <v>0</v>
      </c>
      <c r="T148" s="20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202" t="s">
        <v>150</v>
      </c>
      <c r="AT148" s="202" t="s">
        <v>154</v>
      </c>
      <c r="AU148" s="202" t="s">
        <v>88</v>
      </c>
      <c r="AY148" s="3" t="s">
        <v>151</v>
      </c>
      <c r="BE148" s="203" t="n">
        <f aca="false">IF(N148="základní",J148,0)</f>
        <v>0</v>
      </c>
      <c r="BF148" s="203" t="n">
        <f aca="false">IF(N148="snížená",J148,0)</f>
        <v>0</v>
      </c>
      <c r="BG148" s="203" t="n">
        <f aca="false">IF(N148="zákl. přenesená",J148,0)</f>
        <v>0</v>
      </c>
      <c r="BH148" s="203" t="n">
        <f aca="false">IF(N148="sníž. přenesená",J148,0)</f>
        <v>0</v>
      </c>
      <c r="BI148" s="203" t="n">
        <f aca="false">IF(N148="nulová",J148,0)</f>
        <v>0</v>
      </c>
      <c r="BJ148" s="3" t="s">
        <v>86</v>
      </c>
      <c r="BK148" s="203" t="n">
        <f aca="false">ROUND(I148*H148,2)</f>
        <v>0</v>
      </c>
      <c r="BL148" s="3" t="s">
        <v>150</v>
      </c>
      <c r="BM148" s="202" t="s">
        <v>266</v>
      </c>
    </row>
    <row r="149" customFormat="false" ht="12.8" hidden="false" customHeight="false" outlineLevel="0" collapsed="false">
      <c r="A149" s="22"/>
      <c r="B149" s="23"/>
      <c r="C149" s="22"/>
      <c r="D149" s="204" t="s">
        <v>159</v>
      </c>
      <c r="E149" s="22"/>
      <c r="F149" s="205" t="s">
        <v>267</v>
      </c>
      <c r="G149" s="22"/>
      <c r="H149" s="22"/>
      <c r="I149" s="117"/>
      <c r="J149" s="22"/>
      <c r="K149" s="22"/>
      <c r="L149" s="23"/>
      <c r="M149" s="206"/>
      <c r="N149" s="207"/>
      <c r="O149" s="60"/>
      <c r="P149" s="60"/>
      <c r="Q149" s="60"/>
      <c r="R149" s="60"/>
      <c r="S149" s="60"/>
      <c r="T149" s="61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T149" s="3" t="s">
        <v>159</v>
      </c>
      <c r="AU149" s="3" t="s">
        <v>88</v>
      </c>
    </row>
    <row r="150" s="176" customFormat="true" ht="22.8" hidden="false" customHeight="true" outlineLevel="0" collapsed="false">
      <c r="B150" s="177"/>
      <c r="D150" s="178" t="s">
        <v>78</v>
      </c>
      <c r="E150" s="188" t="s">
        <v>165</v>
      </c>
      <c r="F150" s="188" t="s">
        <v>268</v>
      </c>
      <c r="I150" s="180"/>
      <c r="J150" s="189" t="n">
        <f aca="false">BK150</f>
        <v>0</v>
      </c>
      <c r="L150" s="177"/>
      <c r="M150" s="182"/>
      <c r="N150" s="183"/>
      <c r="O150" s="183"/>
      <c r="P150" s="184" t="n">
        <f aca="false">SUM(P151:P175)</f>
        <v>0</v>
      </c>
      <c r="Q150" s="183"/>
      <c r="R150" s="184" t="n">
        <f aca="false">SUM(R151:R175)</f>
        <v>37.5495253</v>
      </c>
      <c r="S150" s="183"/>
      <c r="T150" s="185" t="n">
        <f aca="false">SUM(T151:T175)</f>
        <v>0</v>
      </c>
      <c r="AR150" s="178" t="s">
        <v>86</v>
      </c>
      <c r="AT150" s="186" t="s">
        <v>78</v>
      </c>
      <c r="AU150" s="186" t="s">
        <v>86</v>
      </c>
      <c r="AY150" s="178" t="s">
        <v>151</v>
      </c>
      <c r="BK150" s="187" t="n">
        <f aca="false">SUM(BK151:BK175)</f>
        <v>0</v>
      </c>
    </row>
    <row r="151" s="27" customFormat="true" ht="21.75" hidden="false" customHeight="true" outlineLevel="0" collapsed="false">
      <c r="A151" s="22"/>
      <c r="B151" s="190"/>
      <c r="C151" s="191" t="s">
        <v>165</v>
      </c>
      <c r="D151" s="191" t="s">
        <v>154</v>
      </c>
      <c r="E151" s="192" t="s">
        <v>269</v>
      </c>
      <c r="F151" s="193" t="s">
        <v>270</v>
      </c>
      <c r="G151" s="194" t="s">
        <v>256</v>
      </c>
      <c r="H151" s="195" t="n">
        <v>0.864</v>
      </c>
      <c r="I151" s="196"/>
      <c r="J151" s="197" t="n">
        <f aca="false">ROUND(I151*H151,2)</f>
        <v>0</v>
      </c>
      <c r="K151" s="193" t="s">
        <v>257</v>
      </c>
      <c r="L151" s="23"/>
      <c r="M151" s="198"/>
      <c r="N151" s="199" t="s">
        <v>44</v>
      </c>
      <c r="O151" s="60"/>
      <c r="P151" s="200" t="n">
        <f aca="false">O151*H151</f>
        <v>0</v>
      </c>
      <c r="Q151" s="200" t="n">
        <v>1.32715</v>
      </c>
      <c r="R151" s="200" t="n">
        <f aca="false">Q151*H151</f>
        <v>1.1466576</v>
      </c>
      <c r="S151" s="200" t="n">
        <v>0</v>
      </c>
      <c r="T151" s="20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202" t="s">
        <v>150</v>
      </c>
      <c r="AT151" s="202" t="s">
        <v>154</v>
      </c>
      <c r="AU151" s="202" t="s">
        <v>88</v>
      </c>
      <c r="AY151" s="3" t="s">
        <v>151</v>
      </c>
      <c r="BE151" s="203" t="n">
        <f aca="false">IF(N151="základní",J151,0)</f>
        <v>0</v>
      </c>
      <c r="BF151" s="203" t="n">
        <f aca="false">IF(N151="snížená",J151,0)</f>
        <v>0</v>
      </c>
      <c r="BG151" s="203" t="n">
        <f aca="false">IF(N151="zákl. přenesená",J151,0)</f>
        <v>0</v>
      </c>
      <c r="BH151" s="203" t="n">
        <f aca="false">IF(N151="sníž. přenesená",J151,0)</f>
        <v>0</v>
      </c>
      <c r="BI151" s="203" t="n">
        <f aca="false">IF(N151="nulová",J151,0)</f>
        <v>0</v>
      </c>
      <c r="BJ151" s="3" t="s">
        <v>86</v>
      </c>
      <c r="BK151" s="203" t="n">
        <f aca="false">ROUND(I151*H151,2)</f>
        <v>0</v>
      </c>
      <c r="BL151" s="3" t="s">
        <v>150</v>
      </c>
      <c r="BM151" s="202" t="s">
        <v>271</v>
      </c>
    </row>
    <row r="152" customFormat="false" ht="12.8" hidden="false" customHeight="false" outlineLevel="0" collapsed="false">
      <c r="A152" s="22"/>
      <c r="B152" s="23"/>
      <c r="C152" s="22"/>
      <c r="D152" s="204" t="s">
        <v>159</v>
      </c>
      <c r="E152" s="22"/>
      <c r="F152" s="205" t="s">
        <v>272</v>
      </c>
      <c r="G152" s="22"/>
      <c r="H152" s="22"/>
      <c r="I152" s="117"/>
      <c r="J152" s="22"/>
      <c r="K152" s="22"/>
      <c r="L152" s="23"/>
      <c r="M152" s="206"/>
      <c r="N152" s="207"/>
      <c r="O152" s="60"/>
      <c r="P152" s="60"/>
      <c r="Q152" s="60"/>
      <c r="R152" s="60"/>
      <c r="S152" s="60"/>
      <c r="T152" s="61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T152" s="3" t="s">
        <v>159</v>
      </c>
      <c r="AU152" s="3" t="s">
        <v>88</v>
      </c>
    </row>
    <row r="153" s="220" customFormat="true" ht="12.8" hidden="false" customHeight="false" outlineLevel="0" collapsed="false">
      <c r="B153" s="221"/>
      <c r="D153" s="204" t="s">
        <v>260</v>
      </c>
      <c r="E153" s="222"/>
      <c r="F153" s="223" t="s">
        <v>273</v>
      </c>
      <c r="H153" s="224" t="n">
        <v>0.48</v>
      </c>
      <c r="I153" s="225"/>
      <c r="L153" s="221"/>
      <c r="M153" s="226"/>
      <c r="N153" s="227"/>
      <c r="O153" s="227"/>
      <c r="P153" s="227"/>
      <c r="Q153" s="227"/>
      <c r="R153" s="227"/>
      <c r="S153" s="227"/>
      <c r="T153" s="228"/>
      <c r="AT153" s="222" t="s">
        <v>260</v>
      </c>
      <c r="AU153" s="222" t="s">
        <v>88</v>
      </c>
      <c r="AV153" s="220" t="s">
        <v>88</v>
      </c>
      <c r="AW153" s="220" t="s">
        <v>34</v>
      </c>
      <c r="AX153" s="220" t="s">
        <v>79</v>
      </c>
      <c r="AY153" s="222" t="s">
        <v>151</v>
      </c>
    </row>
    <row r="154" s="220" customFormat="true" ht="12.8" hidden="false" customHeight="false" outlineLevel="0" collapsed="false">
      <c r="B154" s="221"/>
      <c r="D154" s="204" t="s">
        <v>260</v>
      </c>
      <c r="E154" s="222"/>
      <c r="F154" s="223" t="s">
        <v>274</v>
      </c>
      <c r="H154" s="224" t="n">
        <v>0.384</v>
      </c>
      <c r="I154" s="225"/>
      <c r="L154" s="221"/>
      <c r="M154" s="226"/>
      <c r="N154" s="227"/>
      <c r="O154" s="227"/>
      <c r="P154" s="227"/>
      <c r="Q154" s="227"/>
      <c r="R154" s="227"/>
      <c r="S154" s="227"/>
      <c r="T154" s="228"/>
      <c r="AT154" s="222" t="s">
        <v>260</v>
      </c>
      <c r="AU154" s="222" t="s">
        <v>88</v>
      </c>
      <c r="AV154" s="220" t="s">
        <v>88</v>
      </c>
      <c r="AW154" s="220" t="s">
        <v>34</v>
      </c>
      <c r="AX154" s="220" t="s">
        <v>79</v>
      </c>
      <c r="AY154" s="222" t="s">
        <v>151</v>
      </c>
    </row>
    <row r="155" s="229" customFormat="true" ht="12.8" hidden="false" customHeight="false" outlineLevel="0" collapsed="false">
      <c r="B155" s="230"/>
      <c r="D155" s="204" t="s">
        <v>260</v>
      </c>
      <c r="E155" s="231"/>
      <c r="F155" s="232" t="s">
        <v>263</v>
      </c>
      <c r="H155" s="233" t="n">
        <v>0.864</v>
      </c>
      <c r="I155" s="234"/>
      <c r="L155" s="230"/>
      <c r="M155" s="235"/>
      <c r="N155" s="236"/>
      <c r="O155" s="236"/>
      <c r="P155" s="236"/>
      <c r="Q155" s="236"/>
      <c r="R155" s="236"/>
      <c r="S155" s="236"/>
      <c r="T155" s="237"/>
      <c r="AT155" s="231" t="s">
        <v>260</v>
      </c>
      <c r="AU155" s="231" t="s">
        <v>88</v>
      </c>
      <c r="AV155" s="229" t="s">
        <v>150</v>
      </c>
      <c r="AW155" s="229" t="s">
        <v>34</v>
      </c>
      <c r="AX155" s="229" t="s">
        <v>86</v>
      </c>
      <c r="AY155" s="231" t="s">
        <v>151</v>
      </c>
    </row>
    <row r="156" s="27" customFormat="true" ht="21.75" hidden="false" customHeight="true" outlineLevel="0" collapsed="false">
      <c r="A156" s="22"/>
      <c r="B156" s="190"/>
      <c r="C156" s="191" t="s">
        <v>150</v>
      </c>
      <c r="D156" s="191" t="s">
        <v>154</v>
      </c>
      <c r="E156" s="192" t="s">
        <v>275</v>
      </c>
      <c r="F156" s="193" t="s">
        <v>276</v>
      </c>
      <c r="G156" s="194" t="s">
        <v>256</v>
      </c>
      <c r="H156" s="195" t="n">
        <v>18.375</v>
      </c>
      <c r="I156" s="196"/>
      <c r="J156" s="197" t="n">
        <f aca="false">ROUND(I156*H156,2)</f>
        <v>0</v>
      </c>
      <c r="K156" s="193" t="s">
        <v>257</v>
      </c>
      <c r="L156" s="23"/>
      <c r="M156" s="198"/>
      <c r="N156" s="199" t="s">
        <v>44</v>
      </c>
      <c r="O156" s="60"/>
      <c r="P156" s="200" t="n">
        <f aca="false">O156*H156</f>
        <v>0</v>
      </c>
      <c r="Q156" s="200" t="n">
        <v>1.9622</v>
      </c>
      <c r="R156" s="200" t="n">
        <f aca="false">Q156*H156</f>
        <v>36.055425</v>
      </c>
      <c r="S156" s="200" t="n">
        <v>0</v>
      </c>
      <c r="T156" s="20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202" t="s">
        <v>150</v>
      </c>
      <c r="AT156" s="202" t="s">
        <v>154</v>
      </c>
      <c r="AU156" s="202" t="s">
        <v>88</v>
      </c>
      <c r="AY156" s="3" t="s">
        <v>151</v>
      </c>
      <c r="BE156" s="203" t="n">
        <f aca="false">IF(N156="základní",J156,0)</f>
        <v>0</v>
      </c>
      <c r="BF156" s="203" t="n">
        <f aca="false">IF(N156="snížená",J156,0)</f>
        <v>0</v>
      </c>
      <c r="BG156" s="203" t="n">
        <f aca="false">IF(N156="zákl. přenesená",J156,0)</f>
        <v>0</v>
      </c>
      <c r="BH156" s="203" t="n">
        <f aca="false">IF(N156="sníž. přenesená",J156,0)</f>
        <v>0</v>
      </c>
      <c r="BI156" s="203" t="n">
        <f aca="false">IF(N156="nulová",J156,0)</f>
        <v>0</v>
      </c>
      <c r="BJ156" s="3" t="s">
        <v>86</v>
      </c>
      <c r="BK156" s="203" t="n">
        <f aca="false">ROUND(I156*H156,2)</f>
        <v>0</v>
      </c>
      <c r="BL156" s="3" t="s">
        <v>150</v>
      </c>
      <c r="BM156" s="202" t="s">
        <v>277</v>
      </c>
    </row>
    <row r="157" customFormat="false" ht="12.8" hidden="false" customHeight="false" outlineLevel="0" collapsed="false">
      <c r="A157" s="22"/>
      <c r="B157" s="23"/>
      <c r="C157" s="22"/>
      <c r="D157" s="204" t="s">
        <v>159</v>
      </c>
      <c r="E157" s="22"/>
      <c r="F157" s="205" t="s">
        <v>278</v>
      </c>
      <c r="G157" s="22"/>
      <c r="H157" s="22"/>
      <c r="I157" s="117"/>
      <c r="J157" s="22"/>
      <c r="K157" s="22"/>
      <c r="L157" s="23"/>
      <c r="M157" s="206"/>
      <c r="N157" s="207"/>
      <c r="O157" s="60"/>
      <c r="P157" s="60"/>
      <c r="Q157" s="60"/>
      <c r="R157" s="60"/>
      <c r="S157" s="60"/>
      <c r="T157" s="61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T157" s="3" t="s">
        <v>159</v>
      </c>
      <c r="AU157" s="3" t="s">
        <v>88</v>
      </c>
    </row>
    <row r="158" s="212" customFormat="true" ht="12.8" hidden="false" customHeight="false" outlineLevel="0" collapsed="false">
      <c r="B158" s="213"/>
      <c r="D158" s="204" t="s">
        <v>260</v>
      </c>
      <c r="E158" s="214"/>
      <c r="F158" s="215" t="s">
        <v>279</v>
      </c>
      <c r="H158" s="214"/>
      <c r="I158" s="216"/>
      <c r="L158" s="213"/>
      <c r="M158" s="217"/>
      <c r="N158" s="218"/>
      <c r="O158" s="218"/>
      <c r="P158" s="218"/>
      <c r="Q158" s="218"/>
      <c r="R158" s="218"/>
      <c r="S158" s="218"/>
      <c r="T158" s="219"/>
      <c r="AT158" s="214" t="s">
        <v>260</v>
      </c>
      <c r="AU158" s="214" t="s">
        <v>88</v>
      </c>
      <c r="AV158" s="212" t="s">
        <v>86</v>
      </c>
      <c r="AW158" s="212" t="s">
        <v>34</v>
      </c>
      <c r="AX158" s="212" t="s">
        <v>79</v>
      </c>
      <c r="AY158" s="214" t="s">
        <v>151</v>
      </c>
    </row>
    <row r="159" s="220" customFormat="true" ht="12.8" hidden="false" customHeight="false" outlineLevel="0" collapsed="false">
      <c r="B159" s="221"/>
      <c r="D159" s="204" t="s">
        <v>260</v>
      </c>
      <c r="E159" s="222"/>
      <c r="F159" s="223" t="s">
        <v>280</v>
      </c>
      <c r="H159" s="224" t="n">
        <v>2.695</v>
      </c>
      <c r="I159" s="225"/>
      <c r="L159" s="221"/>
      <c r="M159" s="226"/>
      <c r="N159" s="227"/>
      <c r="O159" s="227"/>
      <c r="P159" s="227"/>
      <c r="Q159" s="227"/>
      <c r="R159" s="227"/>
      <c r="S159" s="227"/>
      <c r="T159" s="228"/>
      <c r="AT159" s="222" t="s">
        <v>260</v>
      </c>
      <c r="AU159" s="222" t="s">
        <v>88</v>
      </c>
      <c r="AV159" s="220" t="s">
        <v>88</v>
      </c>
      <c r="AW159" s="220" t="s">
        <v>34</v>
      </c>
      <c r="AX159" s="220" t="s">
        <v>79</v>
      </c>
      <c r="AY159" s="222" t="s">
        <v>151</v>
      </c>
    </row>
    <row r="160" s="212" customFormat="true" ht="12.8" hidden="false" customHeight="false" outlineLevel="0" collapsed="false">
      <c r="B160" s="213"/>
      <c r="D160" s="204" t="s">
        <v>260</v>
      </c>
      <c r="E160" s="214"/>
      <c r="F160" s="215" t="s">
        <v>281</v>
      </c>
      <c r="H160" s="214"/>
      <c r="I160" s="216"/>
      <c r="L160" s="213"/>
      <c r="M160" s="217"/>
      <c r="N160" s="218"/>
      <c r="O160" s="218"/>
      <c r="P160" s="218"/>
      <c r="Q160" s="218"/>
      <c r="R160" s="218"/>
      <c r="S160" s="218"/>
      <c r="T160" s="219"/>
      <c r="AT160" s="214" t="s">
        <v>260</v>
      </c>
      <c r="AU160" s="214" t="s">
        <v>88</v>
      </c>
      <c r="AV160" s="212" t="s">
        <v>86</v>
      </c>
      <c r="AW160" s="212" t="s">
        <v>34</v>
      </c>
      <c r="AX160" s="212" t="s">
        <v>79</v>
      </c>
      <c r="AY160" s="214" t="s">
        <v>151</v>
      </c>
    </row>
    <row r="161" s="220" customFormat="true" ht="12.8" hidden="false" customHeight="false" outlineLevel="0" collapsed="false">
      <c r="B161" s="221"/>
      <c r="D161" s="204" t="s">
        <v>260</v>
      </c>
      <c r="E161" s="222"/>
      <c r="F161" s="223" t="s">
        <v>282</v>
      </c>
      <c r="H161" s="224" t="n">
        <v>15.68</v>
      </c>
      <c r="I161" s="225"/>
      <c r="L161" s="221"/>
      <c r="M161" s="226"/>
      <c r="N161" s="227"/>
      <c r="O161" s="227"/>
      <c r="P161" s="227"/>
      <c r="Q161" s="227"/>
      <c r="R161" s="227"/>
      <c r="S161" s="227"/>
      <c r="T161" s="228"/>
      <c r="AT161" s="222" t="s">
        <v>260</v>
      </c>
      <c r="AU161" s="222" t="s">
        <v>88</v>
      </c>
      <c r="AV161" s="220" t="s">
        <v>88</v>
      </c>
      <c r="AW161" s="220" t="s">
        <v>34</v>
      </c>
      <c r="AX161" s="220" t="s">
        <v>79</v>
      </c>
      <c r="AY161" s="222" t="s">
        <v>151</v>
      </c>
    </row>
    <row r="162" s="229" customFormat="true" ht="12.8" hidden="false" customHeight="false" outlineLevel="0" collapsed="false">
      <c r="B162" s="230"/>
      <c r="D162" s="204" t="s">
        <v>260</v>
      </c>
      <c r="E162" s="231"/>
      <c r="F162" s="232" t="s">
        <v>263</v>
      </c>
      <c r="H162" s="233" t="n">
        <v>18.375</v>
      </c>
      <c r="I162" s="234"/>
      <c r="L162" s="230"/>
      <c r="M162" s="235"/>
      <c r="N162" s="236"/>
      <c r="O162" s="236"/>
      <c r="P162" s="236"/>
      <c r="Q162" s="236"/>
      <c r="R162" s="236"/>
      <c r="S162" s="236"/>
      <c r="T162" s="237"/>
      <c r="AT162" s="231" t="s">
        <v>260</v>
      </c>
      <c r="AU162" s="231" t="s">
        <v>88</v>
      </c>
      <c r="AV162" s="229" t="s">
        <v>150</v>
      </c>
      <c r="AW162" s="229" t="s">
        <v>34</v>
      </c>
      <c r="AX162" s="229" t="s">
        <v>86</v>
      </c>
      <c r="AY162" s="231" t="s">
        <v>151</v>
      </c>
    </row>
    <row r="163" s="27" customFormat="true" ht="16.5" hidden="false" customHeight="true" outlineLevel="0" collapsed="false">
      <c r="A163" s="22"/>
      <c r="B163" s="190"/>
      <c r="C163" s="191" t="s">
        <v>174</v>
      </c>
      <c r="D163" s="191" t="s">
        <v>154</v>
      </c>
      <c r="E163" s="192" t="s">
        <v>283</v>
      </c>
      <c r="F163" s="193" t="s">
        <v>284</v>
      </c>
      <c r="G163" s="194" t="s">
        <v>285</v>
      </c>
      <c r="H163" s="195" t="n">
        <v>4</v>
      </c>
      <c r="I163" s="196"/>
      <c r="J163" s="197" t="n">
        <f aca="false">ROUND(I163*H163,2)</f>
        <v>0</v>
      </c>
      <c r="K163" s="193" t="s">
        <v>257</v>
      </c>
      <c r="L163" s="23"/>
      <c r="M163" s="198"/>
      <c r="N163" s="199" t="s">
        <v>44</v>
      </c>
      <c r="O163" s="60"/>
      <c r="P163" s="200" t="n">
        <f aca="false">O163*H163</f>
        <v>0</v>
      </c>
      <c r="Q163" s="200" t="n">
        <v>0.05455</v>
      </c>
      <c r="R163" s="200" t="n">
        <f aca="false">Q163*H163</f>
        <v>0.2182</v>
      </c>
      <c r="S163" s="200" t="n">
        <v>0</v>
      </c>
      <c r="T163" s="20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202" t="s">
        <v>150</v>
      </c>
      <c r="AT163" s="202" t="s">
        <v>154</v>
      </c>
      <c r="AU163" s="202" t="s">
        <v>88</v>
      </c>
      <c r="AY163" s="3" t="s">
        <v>151</v>
      </c>
      <c r="BE163" s="203" t="n">
        <f aca="false">IF(N163="základní",J163,0)</f>
        <v>0</v>
      </c>
      <c r="BF163" s="203" t="n">
        <f aca="false">IF(N163="snížená",J163,0)</f>
        <v>0</v>
      </c>
      <c r="BG163" s="203" t="n">
        <f aca="false">IF(N163="zákl. přenesená",J163,0)</f>
        <v>0</v>
      </c>
      <c r="BH163" s="203" t="n">
        <f aca="false">IF(N163="sníž. přenesená",J163,0)</f>
        <v>0</v>
      </c>
      <c r="BI163" s="203" t="n">
        <f aca="false">IF(N163="nulová",J163,0)</f>
        <v>0</v>
      </c>
      <c r="BJ163" s="3" t="s">
        <v>86</v>
      </c>
      <c r="BK163" s="203" t="n">
        <f aca="false">ROUND(I163*H163,2)</f>
        <v>0</v>
      </c>
      <c r="BL163" s="3" t="s">
        <v>150</v>
      </c>
      <c r="BM163" s="202" t="s">
        <v>286</v>
      </c>
    </row>
    <row r="164" customFormat="false" ht="12.8" hidden="false" customHeight="false" outlineLevel="0" collapsed="false">
      <c r="A164" s="22"/>
      <c r="B164" s="23"/>
      <c r="C164" s="22"/>
      <c r="D164" s="204" t="s">
        <v>159</v>
      </c>
      <c r="E164" s="22"/>
      <c r="F164" s="205" t="s">
        <v>287</v>
      </c>
      <c r="G164" s="22"/>
      <c r="H164" s="22"/>
      <c r="I164" s="117"/>
      <c r="J164" s="22"/>
      <c r="K164" s="22"/>
      <c r="L164" s="23"/>
      <c r="M164" s="206"/>
      <c r="N164" s="207"/>
      <c r="O164" s="60"/>
      <c r="P164" s="60"/>
      <c r="Q164" s="60"/>
      <c r="R164" s="60"/>
      <c r="S164" s="60"/>
      <c r="T164" s="61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T164" s="3" t="s">
        <v>159</v>
      </c>
      <c r="AU164" s="3" t="s">
        <v>88</v>
      </c>
    </row>
    <row r="165" customFormat="false" ht="16.5" hidden="false" customHeight="true" outlineLevel="0" collapsed="false">
      <c r="A165" s="22"/>
      <c r="B165" s="190"/>
      <c r="C165" s="191" t="s">
        <v>179</v>
      </c>
      <c r="D165" s="191" t="s">
        <v>154</v>
      </c>
      <c r="E165" s="192" t="s">
        <v>288</v>
      </c>
      <c r="F165" s="193" t="s">
        <v>289</v>
      </c>
      <c r="G165" s="194" t="s">
        <v>256</v>
      </c>
      <c r="H165" s="195" t="n">
        <v>0.06</v>
      </c>
      <c r="I165" s="196"/>
      <c r="J165" s="197" t="n">
        <f aca="false">ROUND(I165*H165,2)</f>
        <v>0</v>
      </c>
      <c r="K165" s="193" t="s">
        <v>257</v>
      </c>
      <c r="L165" s="23"/>
      <c r="M165" s="198"/>
      <c r="N165" s="199" t="s">
        <v>44</v>
      </c>
      <c r="O165" s="60"/>
      <c r="P165" s="200" t="n">
        <f aca="false">O165*H165</f>
        <v>0</v>
      </c>
      <c r="Q165" s="200" t="n">
        <v>1.94302</v>
      </c>
      <c r="R165" s="200" t="n">
        <f aca="false">Q165*H165</f>
        <v>0.1165812</v>
      </c>
      <c r="S165" s="200" t="n">
        <v>0</v>
      </c>
      <c r="T165" s="20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202" t="s">
        <v>150</v>
      </c>
      <c r="AT165" s="202" t="s">
        <v>154</v>
      </c>
      <c r="AU165" s="202" t="s">
        <v>88</v>
      </c>
      <c r="AY165" s="3" t="s">
        <v>151</v>
      </c>
      <c r="BE165" s="203" t="n">
        <f aca="false">IF(N165="základní",J165,0)</f>
        <v>0</v>
      </c>
      <c r="BF165" s="203" t="n">
        <f aca="false">IF(N165="snížená",J165,0)</f>
        <v>0</v>
      </c>
      <c r="BG165" s="203" t="n">
        <f aca="false">IF(N165="zákl. přenesená",J165,0)</f>
        <v>0</v>
      </c>
      <c r="BH165" s="203" t="n">
        <f aca="false">IF(N165="sníž. přenesená",J165,0)</f>
        <v>0</v>
      </c>
      <c r="BI165" s="203" t="n">
        <f aca="false">IF(N165="nulová",J165,0)</f>
        <v>0</v>
      </c>
      <c r="BJ165" s="3" t="s">
        <v>86</v>
      </c>
      <c r="BK165" s="203" t="n">
        <f aca="false">ROUND(I165*H165,2)</f>
        <v>0</v>
      </c>
      <c r="BL165" s="3" t="s">
        <v>150</v>
      </c>
      <c r="BM165" s="202" t="s">
        <v>290</v>
      </c>
    </row>
    <row r="166" s="212" customFormat="true" ht="12.8" hidden="false" customHeight="false" outlineLevel="0" collapsed="false">
      <c r="B166" s="213"/>
      <c r="D166" s="204" t="s">
        <v>260</v>
      </c>
      <c r="E166" s="214"/>
      <c r="F166" s="215" t="s">
        <v>291</v>
      </c>
      <c r="H166" s="214"/>
      <c r="I166" s="216"/>
      <c r="L166" s="213"/>
      <c r="M166" s="217"/>
      <c r="N166" s="218"/>
      <c r="O166" s="218"/>
      <c r="P166" s="218"/>
      <c r="Q166" s="218"/>
      <c r="R166" s="218"/>
      <c r="S166" s="218"/>
      <c r="T166" s="219"/>
      <c r="AT166" s="214" t="s">
        <v>260</v>
      </c>
      <c r="AU166" s="214" t="s">
        <v>88</v>
      </c>
      <c r="AV166" s="212" t="s">
        <v>86</v>
      </c>
      <c r="AW166" s="212" t="s">
        <v>34</v>
      </c>
      <c r="AX166" s="212" t="s">
        <v>79</v>
      </c>
      <c r="AY166" s="214" t="s">
        <v>151</v>
      </c>
    </row>
    <row r="167" s="220" customFormat="true" ht="12.8" hidden="false" customHeight="false" outlineLevel="0" collapsed="false">
      <c r="B167" s="221"/>
      <c r="D167" s="204" t="s">
        <v>260</v>
      </c>
      <c r="E167" s="222"/>
      <c r="F167" s="223" t="s">
        <v>292</v>
      </c>
      <c r="H167" s="224" t="n">
        <v>0.06</v>
      </c>
      <c r="I167" s="225"/>
      <c r="L167" s="221"/>
      <c r="M167" s="226"/>
      <c r="N167" s="227"/>
      <c r="O167" s="227"/>
      <c r="P167" s="227"/>
      <c r="Q167" s="227"/>
      <c r="R167" s="227"/>
      <c r="S167" s="227"/>
      <c r="T167" s="228"/>
      <c r="AT167" s="222" t="s">
        <v>260</v>
      </c>
      <c r="AU167" s="222" t="s">
        <v>88</v>
      </c>
      <c r="AV167" s="220" t="s">
        <v>88</v>
      </c>
      <c r="AW167" s="220" t="s">
        <v>34</v>
      </c>
      <c r="AX167" s="220" t="s">
        <v>79</v>
      </c>
      <c r="AY167" s="222" t="s">
        <v>151</v>
      </c>
    </row>
    <row r="168" s="229" customFormat="true" ht="12.8" hidden="false" customHeight="false" outlineLevel="0" collapsed="false">
      <c r="B168" s="230"/>
      <c r="D168" s="204" t="s">
        <v>260</v>
      </c>
      <c r="E168" s="231"/>
      <c r="F168" s="232" t="s">
        <v>263</v>
      </c>
      <c r="H168" s="233" t="n">
        <v>0.06</v>
      </c>
      <c r="I168" s="234"/>
      <c r="L168" s="230"/>
      <c r="M168" s="235"/>
      <c r="N168" s="236"/>
      <c r="O168" s="236"/>
      <c r="P168" s="236"/>
      <c r="Q168" s="236"/>
      <c r="R168" s="236"/>
      <c r="S168" s="236"/>
      <c r="T168" s="237"/>
      <c r="AT168" s="231" t="s">
        <v>260</v>
      </c>
      <c r="AU168" s="231" t="s">
        <v>88</v>
      </c>
      <c r="AV168" s="229" t="s">
        <v>150</v>
      </c>
      <c r="AW168" s="229" t="s">
        <v>34</v>
      </c>
      <c r="AX168" s="229" t="s">
        <v>86</v>
      </c>
      <c r="AY168" s="231" t="s">
        <v>151</v>
      </c>
    </row>
    <row r="169" s="27" customFormat="true" ht="21.75" hidden="false" customHeight="true" outlineLevel="0" collapsed="false">
      <c r="A169" s="22"/>
      <c r="B169" s="190"/>
      <c r="C169" s="191" t="s">
        <v>184</v>
      </c>
      <c r="D169" s="191" t="s">
        <v>154</v>
      </c>
      <c r="E169" s="192" t="s">
        <v>293</v>
      </c>
      <c r="F169" s="193" t="s">
        <v>294</v>
      </c>
      <c r="G169" s="194" t="s">
        <v>295</v>
      </c>
      <c r="H169" s="195" t="n">
        <v>1.5</v>
      </c>
      <c r="I169" s="196"/>
      <c r="J169" s="197" t="n">
        <f aca="false">ROUND(I169*H169,2)</f>
        <v>0</v>
      </c>
      <c r="K169" s="193" t="s">
        <v>257</v>
      </c>
      <c r="L169" s="23"/>
      <c r="M169" s="198"/>
      <c r="N169" s="199" t="s">
        <v>44</v>
      </c>
      <c r="O169" s="60"/>
      <c r="P169" s="200" t="n">
        <f aca="false">O169*H169</f>
        <v>0</v>
      </c>
      <c r="Q169" s="200" t="n">
        <v>0.00038</v>
      </c>
      <c r="R169" s="200" t="n">
        <f aca="false">Q169*H169</f>
        <v>0.00057</v>
      </c>
      <c r="S169" s="200" t="n">
        <v>0</v>
      </c>
      <c r="T169" s="20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202" t="s">
        <v>150</v>
      </c>
      <c r="AT169" s="202" t="s">
        <v>154</v>
      </c>
      <c r="AU169" s="202" t="s">
        <v>88</v>
      </c>
      <c r="AY169" s="3" t="s">
        <v>151</v>
      </c>
      <c r="BE169" s="203" t="n">
        <f aca="false">IF(N169="základní",J169,0)</f>
        <v>0</v>
      </c>
      <c r="BF169" s="203" t="n">
        <f aca="false">IF(N169="snížená",J169,0)</f>
        <v>0</v>
      </c>
      <c r="BG169" s="203" t="n">
        <f aca="false">IF(N169="zákl. přenesená",J169,0)</f>
        <v>0</v>
      </c>
      <c r="BH169" s="203" t="n">
        <f aca="false">IF(N169="sníž. přenesená",J169,0)</f>
        <v>0</v>
      </c>
      <c r="BI169" s="203" t="n">
        <f aca="false">IF(N169="nulová",J169,0)</f>
        <v>0</v>
      </c>
      <c r="BJ169" s="3" t="s">
        <v>86</v>
      </c>
      <c r="BK169" s="203" t="n">
        <f aca="false">ROUND(I169*H169,2)</f>
        <v>0</v>
      </c>
      <c r="BL169" s="3" t="s">
        <v>150</v>
      </c>
      <c r="BM169" s="202" t="s">
        <v>296</v>
      </c>
    </row>
    <row r="170" customFormat="false" ht="12.8" hidden="false" customHeight="false" outlineLevel="0" collapsed="false">
      <c r="A170" s="22"/>
      <c r="B170" s="23"/>
      <c r="C170" s="22"/>
      <c r="D170" s="204" t="s">
        <v>159</v>
      </c>
      <c r="E170" s="22"/>
      <c r="F170" s="205" t="s">
        <v>297</v>
      </c>
      <c r="G170" s="22"/>
      <c r="H170" s="22"/>
      <c r="I170" s="117"/>
      <c r="J170" s="22"/>
      <c r="K170" s="22"/>
      <c r="L170" s="23"/>
      <c r="M170" s="206"/>
      <c r="N170" s="207"/>
      <c r="O170" s="60"/>
      <c r="P170" s="60"/>
      <c r="Q170" s="60"/>
      <c r="R170" s="60"/>
      <c r="S170" s="60"/>
      <c r="T170" s="61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T170" s="3" t="s">
        <v>159</v>
      </c>
      <c r="AU170" s="3" t="s">
        <v>88</v>
      </c>
    </row>
    <row r="171" customFormat="false" ht="21.75" hidden="false" customHeight="true" outlineLevel="0" collapsed="false">
      <c r="A171" s="22"/>
      <c r="B171" s="190"/>
      <c r="C171" s="191" t="s">
        <v>189</v>
      </c>
      <c r="D171" s="191" t="s">
        <v>154</v>
      </c>
      <c r="E171" s="192" t="s">
        <v>298</v>
      </c>
      <c r="F171" s="193" t="s">
        <v>299</v>
      </c>
      <c r="G171" s="194" t="s">
        <v>300</v>
      </c>
      <c r="H171" s="195" t="n">
        <v>0.15</v>
      </c>
      <c r="I171" s="196"/>
      <c r="J171" s="197" t="n">
        <f aca="false">ROUND(I171*H171,2)</f>
        <v>0</v>
      </c>
      <c r="K171" s="193" t="s">
        <v>257</v>
      </c>
      <c r="L171" s="23"/>
      <c r="M171" s="198"/>
      <c r="N171" s="199" t="s">
        <v>44</v>
      </c>
      <c r="O171" s="60"/>
      <c r="P171" s="200" t="n">
        <f aca="false">O171*H171</f>
        <v>0</v>
      </c>
      <c r="Q171" s="200" t="n">
        <v>0.08061</v>
      </c>
      <c r="R171" s="200" t="n">
        <f aca="false">Q171*H171</f>
        <v>0.0120915</v>
      </c>
      <c r="S171" s="200" t="n">
        <v>0</v>
      </c>
      <c r="T171" s="20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202" t="s">
        <v>150</v>
      </c>
      <c r="AT171" s="202" t="s">
        <v>154</v>
      </c>
      <c r="AU171" s="202" t="s">
        <v>88</v>
      </c>
      <c r="AY171" s="3" t="s">
        <v>151</v>
      </c>
      <c r="BE171" s="203" t="n">
        <f aca="false">IF(N171="základní",J171,0)</f>
        <v>0</v>
      </c>
      <c r="BF171" s="203" t="n">
        <f aca="false">IF(N171="snížená",J171,0)</f>
        <v>0</v>
      </c>
      <c r="BG171" s="203" t="n">
        <f aca="false">IF(N171="zákl. přenesená",J171,0)</f>
        <v>0</v>
      </c>
      <c r="BH171" s="203" t="n">
        <f aca="false">IF(N171="sníž. přenesená",J171,0)</f>
        <v>0</v>
      </c>
      <c r="BI171" s="203" t="n">
        <f aca="false">IF(N171="nulová",J171,0)</f>
        <v>0</v>
      </c>
      <c r="BJ171" s="3" t="s">
        <v>86</v>
      </c>
      <c r="BK171" s="203" t="n">
        <f aca="false">ROUND(I171*H171,2)</f>
        <v>0</v>
      </c>
      <c r="BL171" s="3" t="s">
        <v>150</v>
      </c>
      <c r="BM171" s="202" t="s">
        <v>301</v>
      </c>
    </row>
    <row r="172" customFormat="false" ht="12.8" hidden="false" customHeight="false" outlineLevel="0" collapsed="false">
      <c r="A172" s="22"/>
      <c r="B172" s="23"/>
      <c r="C172" s="22"/>
      <c r="D172" s="204" t="s">
        <v>159</v>
      </c>
      <c r="E172" s="22"/>
      <c r="F172" s="205" t="s">
        <v>302</v>
      </c>
      <c r="G172" s="22"/>
      <c r="H172" s="22"/>
      <c r="I172" s="117"/>
      <c r="J172" s="22"/>
      <c r="K172" s="22"/>
      <c r="L172" s="23"/>
      <c r="M172" s="206"/>
      <c r="N172" s="207"/>
      <c r="O172" s="60"/>
      <c r="P172" s="60"/>
      <c r="Q172" s="60"/>
      <c r="R172" s="60"/>
      <c r="S172" s="60"/>
      <c r="T172" s="61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T172" s="3" t="s">
        <v>159</v>
      </c>
      <c r="AU172" s="3" t="s">
        <v>88</v>
      </c>
    </row>
    <row r="173" s="212" customFormat="true" ht="12.8" hidden="false" customHeight="false" outlineLevel="0" collapsed="false">
      <c r="B173" s="213"/>
      <c r="D173" s="204" t="s">
        <v>260</v>
      </c>
      <c r="E173" s="214"/>
      <c r="F173" s="215" t="s">
        <v>303</v>
      </c>
      <c r="H173" s="214"/>
      <c r="I173" s="216"/>
      <c r="L173" s="213"/>
      <c r="M173" s="217"/>
      <c r="N173" s="218"/>
      <c r="O173" s="218"/>
      <c r="P173" s="218"/>
      <c r="Q173" s="218"/>
      <c r="R173" s="218"/>
      <c r="S173" s="218"/>
      <c r="T173" s="219"/>
      <c r="AT173" s="214" t="s">
        <v>260</v>
      </c>
      <c r="AU173" s="214" t="s">
        <v>88</v>
      </c>
      <c r="AV173" s="212" t="s">
        <v>86</v>
      </c>
      <c r="AW173" s="212" t="s">
        <v>34</v>
      </c>
      <c r="AX173" s="212" t="s">
        <v>79</v>
      </c>
      <c r="AY173" s="214" t="s">
        <v>151</v>
      </c>
    </row>
    <row r="174" s="220" customFormat="true" ht="12.8" hidden="false" customHeight="false" outlineLevel="0" collapsed="false">
      <c r="B174" s="221"/>
      <c r="D174" s="204" t="s">
        <v>260</v>
      </c>
      <c r="E174" s="222"/>
      <c r="F174" s="223" t="s">
        <v>304</v>
      </c>
      <c r="H174" s="224" t="n">
        <v>0.15</v>
      </c>
      <c r="I174" s="225"/>
      <c r="L174" s="221"/>
      <c r="M174" s="226"/>
      <c r="N174" s="227"/>
      <c r="O174" s="227"/>
      <c r="P174" s="227"/>
      <c r="Q174" s="227"/>
      <c r="R174" s="227"/>
      <c r="S174" s="227"/>
      <c r="T174" s="228"/>
      <c r="AT174" s="222" t="s">
        <v>260</v>
      </c>
      <c r="AU174" s="222" t="s">
        <v>88</v>
      </c>
      <c r="AV174" s="220" t="s">
        <v>88</v>
      </c>
      <c r="AW174" s="220" t="s">
        <v>34</v>
      </c>
      <c r="AX174" s="220" t="s">
        <v>79</v>
      </c>
      <c r="AY174" s="222" t="s">
        <v>151</v>
      </c>
    </row>
    <row r="175" s="229" customFormat="true" ht="12.8" hidden="false" customHeight="false" outlineLevel="0" collapsed="false">
      <c r="B175" s="230"/>
      <c r="D175" s="204" t="s">
        <v>260</v>
      </c>
      <c r="E175" s="231"/>
      <c r="F175" s="232" t="s">
        <v>263</v>
      </c>
      <c r="H175" s="233" t="n">
        <v>0.15</v>
      </c>
      <c r="I175" s="234"/>
      <c r="L175" s="230"/>
      <c r="M175" s="235"/>
      <c r="N175" s="236"/>
      <c r="O175" s="236"/>
      <c r="P175" s="236"/>
      <c r="Q175" s="236"/>
      <c r="R175" s="236"/>
      <c r="S175" s="236"/>
      <c r="T175" s="237"/>
      <c r="AT175" s="231" t="s">
        <v>260</v>
      </c>
      <c r="AU175" s="231" t="s">
        <v>88</v>
      </c>
      <c r="AV175" s="229" t="s">
        <v>150</v>
      </c>
      <c r="AW175" s="229" t="s">
        <v>34</v>
      </c>
      <c r="AX175" s="229" t="s">
        <v>86</v>
      </c>
      <c r="AY175" s="231" t="s">
        <v>151</v>
      </c>
    </row>
    <row r="176" s="176" customFormat="true" ht="22.8" hidden="false" customHeight="true" outlineLevel="0" collapsed="false">
      <c r="B176" s="177"/>
      <c r="D176" s="178" t="s">
        <v>78</v>
      </c>
      <c r="E176" s="188" t="s">
        <v>179</v>
      </c>
      <c r="F176" s="188" t="s">
        <v>305</v>
      </c>
      <c r="I176" s="180"/>
      <c r="J176" s="189" t="n">
        <f aca="false">BK176</f>
        <v>0</v>
      </c>
      <c r="L176" s="177"/>
      <c r="M176" s="182"/>
      <c r="N176" s="183"/>
      <c r="O176" s="183"/>
      <c r="P176" s="184" t="n">
        <f aca="false">P177+P224+P241</f>
        <v>0</v>
      </c>
      <c r="Q176" s="183"/>
      <c r="R176" s="184" t="n">
        <f aca="false">R177+R224+R241</f>
        <v>20.44541323</v>
      </c>
      <c r="S176" s="183"/>
      <c r="T176" s="185" t="n">
        <f aca="false">T177+T224+T241</f>
        <v>0.3</v>
      </c>
      <c r="AR176" s="178" t="s">
        <v>86</v>
      </c>
      <c r="AT176" s="186" t="s">
        <v>78</v>
      </c>
      <c r="AU176" s="186" t="s">
        <v>86</v>
      </c>
      <c r="AY176" s="178" t="s">
        <v>151</v>
      </c>
      <c r="BK176" s="187" t="n">
        <f aca="false">BK177+BK224+BK241</f>
        <v>0</v>
      </c>
    </row>
    <row r="177" s="176" customFormat="true" ht="20.9" hidden="false" customHeight="true" outlineLevel="0" collapsed="false">
      <c r="B177" s="177"/>
      <c r="D177" s="178" t="s">
        <v>78</v>
      </c>
      <c r="E177" s="188" t="s">
        <v>306</v>
      </c>
      <c r="F177" s="188" t="s">
        <v>307</v>
      </c>
      <c r="I177" s="180"/>
      <c r="J177" s="189" t="n">
        <f aca="false">BK177</f>
        <v>0</v>
      </c>
      <c r="L177" s="177"/>
      <c r="M177" s="182"/>
      <c r="N177" s="183"/>
      <c r="O177" s="183"/>
      <c r="P177" s="184" t="n">
        <f aca="false">SUM(P178:P223)</f>
        <v>0</v>
      </c>
      <c r="Q177" s="183"/>
      <c r="R177" s="184" t="n">
        <f aca="false">SUM(R178:R223)</f>
        <v>14.432808</v>
      </c>
      <c r="S177" s="183"/>
      <c r="T177" s="185" t="n">
        <f aca="false">SUM(T178:T223)</f>
        <v>0.3</v>
      </c>
      <c r="AR177" s="178" t="s">
        <v>86</v>
      </c>
      <c r="AT177" s="186" t="s">
        <v>78</v>
      </c>
      <c r="AU177" s="186" t="s">
        <v>88</v>
      </c>
      <c r="AY177" s="178" t="s">
        <v>151</v>
      </c>
      <c r="BK177" s="187" t="n">
        <f aca="false">SUM(BK178:BK223)</f>
        <v>0</v>
      </c>
    </row>
    <row r="178" s="27" customFormat="true" ht="33" hidden="false" customHeight="true" outlineLevel="0" collapsed="false">
      <c r="A178" s="22"/>
      <c r="B178" s="190"/>
      <c r="C178" s="191" t="s">
        <v>194</v>
      </c>
      <c r="D178" s="191" t="s">
        <v>154</v>
      </c>
      <c r="E178" s="192" t="s">
        <v>308</v>
      </c>
      <c r="F178" s="193" t="s">
        <v>309</v>
      </c>
      <c r="G178" s="194" t="s">
        <v>300</v>
      </c>
      <c r="H178" s="195" t="n">
        <v>198.7</v>
      </c>
      <c r="I178" s="196"/>
      <c r="J178" s="197" t="n">
        <f aca="false">ROUND(I178*H178,2)</f>
        <v>0</v>
      </c>
      <c r="K178" s="193" t="s">
        <v>257</v>
      </c>
      <c r="L178" s="23"/>
      <c r="M178" s="198"/>
      <c r="N178" s="199" t="s">
        <v>44</v>
      </c>
      <c r="O178" s="60"/>
      <c r="P178" s="200" t="n">
        <f aca="false">O178*H178</f>
        <v>0</v>
      </c>
      <c r="Q178" s="200" t="n">
        <v>0.01838</v>
      </c>
      <c r="R178" s="200" t="n">
        <f aca="false">Q178*H178</f>
        <v>3.652106</v>
      </c>
      <c r="S178" s="200" t="n">
        <v>0</v>
      </c>
      <c r="T178" s="20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202" t="s">
        <v>150</v>
      </c>
      <c r="AT178" s="202" t="s">
        <v>154</v>
      </c>
      <c r="AU178" s="202" t="s">
        <v>165</v>
      </c>
      <c r="AY178" s="3" t="s">
        <v>151</v>
      </c>
      <c r="BE178" s="203" t="n">
        <f aca="false">IF(N178="základní",J178,0)</f>
        <v>0</v>
      </c>
      <c r="BF178" s="203" t="n">
        <f aca="false">IF(N178="snížená",J178,0)</f>
        <v>0</v>
      </c>
      <c r="BG178" s="203" t="n">
        <f aca="false">IF(N178="zákl. přenesená",J178,0)</f>
        <v>0</v>
      </c>
      <c r="BH178" s="203" t="n">
        <f aca="false">IF(N178="sníž. přenesená",J178,0)</f>
        <v>0</v>
      </c>
      <c r="BI178" s="203" t="n">
        <f aca="false">IF(N178="nulová",J178,0)</f>
        <v>0</v>
      </c>
      <c r="BJ178" s="3" t="s">
        <v>86</v>
      </c>
      <c r="BK178" s="203" t="n">
        <f aca="false">ROUND(I178*H178,2)</f>
        <v>0</v>
      </c>
      <c r="BL178" s="3" t="s">
        <v>150</v>
      </c>
      <c r="BM178" s="202" t="s">
        <v>310</v>
      </c>
    </row>
    <row r="179" customFormat="false" ht="12.8" hidden="false" customHeight="false" outlineLevel="0" collapsed="false">
      <c r="A179" s="22"/>
      <c r="B179" s="23"/>
      <c r="C179" s="22"/>
      <c r="D179" s="204" t="s">
        <v>159</v>
      </c>
      <c r="E179" s="22"/>
      <c r="F179" s="205" t="s">
        <v>311</v>
      </c>
      <c r="G179" s="22"/>
      <c r="H179" s="22"/>
      <c r="I179" s="117"/>
      <c r="J179" s="22"/>
      <c r="K179" s="22"/>
      <c r="L179" s="23"/>
      <c r="M179" s="206"/>
      <c r="N179" s="207"/>
      <c r="O179" s="60"/>
      <c r="P179" s="60"/>
      <c r="Q179" s="60"/>
      <c r="R179" s="60"/>
      <c r="S179" s="60"/>
      <c r="T179" s="61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T179" s="3" t="s">
        <v>159</v>
      </c>
      <c r="AU179" s="3" t="s">
        <v>165</v>
      </c>
    </row>
    <row r="180" customFormat="false" ht="21.75" hidden="false" customHeight="true" outlineLevel="0" collapsed="false">
      <c r="A180" s="22"/>
      <c r="B180" s="190"/>
      <c r="C180" s="191" t="s">
        <v>199</v>
      </c>
      <c r="D180" s="191" t="s">
        <v>154</v>
      </c>
      <c r="E180" s="192" t="s">
        <v>312</v>
      </c>
      <c r="F180" s="193" t="s">
        <v>313</v>
      </c>
      <c r="G180" s="194" t="s">
        <v>300</v>
      </c>
      <c r="H180" s="195" t="n">
        <v>397.4</v>
      </c>
      <c r="I180" s="196"/>
      <c r="J180" s="197" t="n">
        <f aca="false">ROUND(I180*H180,2)</f>
        <v>0</v>
      </c>
      <c r="K180" s="193" t="s">
        <v>257</v>
      </c>
      <c r="L180" s="23"/>
      <c r="M180" s="198"/>
      <c r="N180" s="199" t="s">
        <v>44</v>
      </c>
      <c r="O180" s="60"/>
      <c r="P180" s="200" t="n">
        <f aca="false">O180*H180</f>
        <v>0</v>
      </c>
      <c r="Q180" s="200" t="n">
        <v>0.0079</v>
      </c>
      <c r="R180" s="200" t="n">
        <f aca="false">Q180*H180</f>
        <v>3.13946</v>
      </c>
      <c r="S180" s="200" t="n">
        <v>0</v>
      </c>
      <c r="T180" s="20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202" t="s">
        <v>150</v>
      </c>
      <c r="AT180" s="202" t="s">
        <v>154</v>
      </c>
      <c r="AU180" s="202" t="s">
        <v>165</v>
      </c>
      <c r="AY180" s="3" t="s">
        <v>151</v>
      </c>
      <c r="BE180" s="203" t="n">
        <f aca="false">IF(N180="základní",J180,0)</f>
        <v>0</v>
      </c>
      <c r="BF180" s="203" t="n">
        <f aca="false">IF(N180="snížená",J180,0)</f>
        <v>0</v>
      </c>
      <c r="BG180" s="203" t="n">
        <f aca="false">IF(N180="zákl. přenesená",J180,0)</f>
        <v>0</v>
      </c>
      <c r="BH180" s="203" t="n">
        <f aca="false">IF(N180="sníž. přenesená",J180,0)</f>
        <v>0</v>
      </c>
      <c r="BI180" s="203" t="n">
        <f aca="false">IF(N180="nulová",J180,0)</f>
        <v>0</v>
      </c>
      <c r="BJ180" s="3" t="s">
        <v>86</v>
      </c>
      <c r="BK180" s="203" t="n">
        <f aca="false">ROUND(I180*H180,2)</f>
        <v>0</v>
      </c>
      <c r="BL180" s="3" t="s">
        <v>150</v>
      </c>
      <c r="BM180" s="202" t="s">
        <v>314</v>
      </c>
    </row>
    <row r="181" customFormat="false" ht="12.8" hidden="false" customHeight="false" outlineLevel="0" collapsed="false">
      <c r="A181" s="22"/>
      <c r="B181" s="23"/>
      <c r="C181" s="22"/>
      <c r="D181" s="204" t="s">
        <v>159</v>
      </c>
      <c r="E181" s="22"/>
      <c r="F181" s="205" t="s">
        <v>315</v>
      </c>
      <c r="G181" s="22"/>
      <c r="H181" s="22"/>
      <c r="I181" s="117"/>
      <c r="J181" s="22"/>
      <c r="K181" s="22"/>
      <c r="L181" s="23"/>
      <c r="M181" s="206"/>
      <c r="N181" s="207"/>
      <c r="O181" s="60"/>
      <c r="P181" s="60"/>
      <c r="Q181" s="60"/>
      <c r="R181" s="60"/>
      <c r="S181" s="60"/>
      <c r="T181" s="61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T181" s="3" t="s">
        <v>159</v>
      </c>
      <c r="AU181" s="3" t="s">
        <v>165</v>
      </c>
    </row>
    <row r="182" s="220" customFormat="true" ht="12.8" hidden="false" customHeight="false" outlineLevel="0" collapsed="false">
      <c r="B182" s="221"/>
      <c r="D182" s="204" t="s">
        <v>260</v>
      </c>
      <c r="E182" s="222"/>
      <c r="F182" s="223" t="s">
        <v>316</v>
      </c>
      <c r="H182" s="224" t="n">
        <v>397.4</v>
      </c>
      <c r="I182" s="225"/>
      <c r="L182" s="221"/>
      <c r="M182" s="226"/>
      <c r="N182" s="227"/>
      <c r="O182" s="227"/>
      <c r="P182" s="227"/>
      <c r="Q182" s="227"/>
      <c r="R182" s="227"/>
      <c r="S182" s="227"/>
      <c r="T182" s="228"/>
      <c r="AT182" s="222" t="s">
        <v>260</v>
      </c>
      <c r="AU182" s="222" t="s">
        <v>165</v>
      </c>
      <c r="AV182" s="220" t="s">
        <v>88</v>
      </c>
      <c r="AW182" s="220" t="s">
        <v>34</v>
      </c>
      <c r="AX182" s="220" t="s">
        <v>79</v>
      </c>
      <c r="AY182" s="222" t="s">
        <v>151</v>
      </c>
    </row>
    <row r="183" s="229" customFormat="true" ht="12.8" hidden="false" customHeight="false" outlineLevel="0" collapsed="false">
      <c r="B183" s="230"/>
      <c r="D183" s="204" t="s">
        <v>260</v>
      </c>
      <c r="E183" s="231"/>
      <c r="F183" s="232" t="s">
        <v>263</v>
      </c>
      <c r="H183" s="233" t="n">
        <v>397.4</v>
      </c>
      <c r="I183" s="234"/>
      <c r="L183" s="230"/>
      <c r="M183" s="235"/>
      <c r="N183" s="236"/>
      <c r="O183" s="236"/>
      <c r="P183" s="236"/>
      <c r="Q183" s="236"/>
      <c r="R183" s="236"/>
      <c r="S183" s="236"/>
      <c r="T183" s="237"/>
      <c r="AT183" s="231" t="s">
        <v>260</v>
      </c>
      <c r="AU183" s="231" t="s">
        <v>165</v>
      </c>
      <c r="AV183" s="229" t="s">
        <v>150</v>
      </c>
      <c r="AW183" s="229" t="s">
        <v>34</v>
      </c>
      <c r="AX183" s="229" t="s">
        <v>86</v>
      </c>
      <c r="AY183" s="231" t="s">
        <v>151</v>
      </c>
    </row>
    <row r="184" s="27" customFormat="true" ht="21.75" hidden="false" customHeight="true" outlineLevel="0" collapsed="false">
      <c r="A184" s="22"/>
      <c r="B184" s="190"/>
      <c r="C184" s="191" t="s">
        <v>204</v>
      </c>
      <c r="D184" s="191" t="s">
        <v>154</v>
      </c>
      <c r="E184" s="192" t="s">
        <v>317</v>
      </c>
      <c r="F184" s="193" t="s">
        <v>318</v>
      </c>
      <c r="G184" s="194" t="s">
        <v>300</v>
      </c>
      <c r="H184" s="195" t="n">
        <v>191.08</v>
      </c>
      <c r="I184" s="196"/>
      <c r="J184" s="197" t="n">
        <f aca="false">ROUND(I184*H184,2)</f>
        <v>0</v>
      </c>
      <c r="K184" s="193" t="s">
        <v>257</v>
      </c>
      <c r="L184" s="23"/>
      <c r="M184" s="198"/>
      <c r="N184" s="199" t="s">
        <v>44</v>
      </c>
      <c r="O184" s="60"/>
      <c r="P184" s="200" t="n">
        <f aca="false">O184*H184</f>
        <v>0</v>
      </c>
      <c r="Q184" s="200" t="n">
        <v>0.01838</v>
      </c>
      <c r="R184" s="200" t="n">
        <f aca="false">Q184*H184</f>
        <v>3.5120504</v>
      </c>
      <c r="S184" s="200" t="n">
        <v>0</v>
      </c>
      <c r="T184" s="20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202" t="s">
        <v>150</v>
      </c>
      <c r="AT184" s="202" t="s">
        <v>154</v>
      </c>
      <c r="AU184" s="202" t="s">
        <v>165</v>
      </c>
      <c r="AY184" s="3" t="s">
        <v>151</v>
      </c>
      <c r="BE184" s="203" t="n">
        <f aca="false">IF(N184="základní",J184,0)</f>
        <v>0</v>
      </c>
      <c r="BF184" s="203" t="n">
        <f aca="false">IF(N184="snížená",J184,0)</f>
        <v>0</v>
      </c>
      <c r="BG184" s="203" t="n">
        <f aca="false">IF(N184="zákl. přenesená",J184,0)</f>
        <v>0</v>
      </c>
      <c r="BH184" s="203" t="n">
        <f aca="false">IF(N184="sníž. přenesená",J184,0)</f>
        <v>0</v>
      </c>
      <c r="BI184" s="203" t="n">
        <f aca="false">IF(N184="nulová",J184,0)</f>
        <v>0</v>
      </c>
      <c r="BJ184" s="3" t="s">
        <v>86</v>
      </c>
      <c r="BK184" s="203" t="n">
        <f aca="false">ROUND(I184*H184,2)</f>
        <v>0</v>
      </c>
      <c r="BL184" s="3" t="s">
        <v>150</v>
      </c>
      <c r="BM184" s="202" t="s">
        <v>319</v>
      </c>
    </row>
    <row r="185" customFormat="false" ht="12.8" hidden="false" customHeight="false" outlineLevel="0" collapsed="false">
      <c r="A185" s="22"/>
      <c r="B185" s="23"/>
      <c r="C185" s="22"/>
      <c r="D185" s="204" t="s">
        <v>159</v>
      </c>
      <c r="E185" s="22"/>
      <c r="F185" s="205" t="s">
        <v>320</v>
      </c>
      <c r="G185" s="22"/>
      <c r="H185" s="22"/>
      <c r="I185" s="117"/>
      <c r="J185" s="22"/>
      <c r="K185" s="22"/>
      <c r="L185" s="23"/>
      <c r="M185" s="206"/>
      <c r="N185" s="207"/>
      <c r="O185" s="60"/>
      <c r="P185" s="60"/>
      <c r="Q185" s="60"/>
      <c r="R185" s="60"/>
      <c r="S185" s="60"/>
      <c r="T185" s="61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T185" s="3" t="s">
        <v>159</v>
      </c>
      <c r="AU185" s="3" t="s">
        <v>165</v>
      </c>
    </row>
    <row r="186" s="212" customFormat="true" ht="12.8" hidden="false" customHeight="false" outlineLevel="0" collapsed="false">
      <c r="B186" s="213"/>
      <c r="D186" s="204" t="s">
        <v>260</v>
      </c>
      <c r="E186" s="214"/>
      <c r="F186" s="215" t="s">
        <v>321</v>
      </c>
      <c r="H186" s="214"/>
      <c r="I186" s="216"/>
      <c r="L186" s="213"/>
      <c r="M186" s="217"/>
      <c r="N186" s="218"/>
      <c r="O186" s="218"/>
      <c r="P186" s="218"/>
      <c r="Q186" s="218"/>
      <c r="R186" s="218"/>
      <c r="S186" s="218"/>
      <c r="T186" s="219"/>
      <c r="AT186" s="214" t="s">
        <v>260</v>
      </c>
      <c r="AU186" s="214" t="s">
        <v>165</v>
      </c>
      <c r="AV186" s="212" t="s">
        <v>86</v>
      </c>
      <c r="AW186" s="212" t="s">
        <v>34</v>
      </c>
      <c r="AX186" s="212" t="s">
        <v>79</v>
      </c>
      <c r="AY186" s="214" t="s">
        <v>151</v>
      </c>
    </row>
    <row r="187" s="220" customFormat="true" ht="12.8" hidden="false" customHeight="false" outlineLevel="0" collapsed="false">
      <c r="B187" s="221"/>
      <c r="D187" s="204" t="s">
        <v>260</v>
      </c>
      <c r="E187" s="222"/>
      <c r="F187" s="223" t="s">
        <v>322</v>
      </c>
      <c r="H187" s="224" t="n">
        <v>206.36</v>
      </c>
      <c r="I187" s="225"/>
      <c r="L187" s="221"/>
      <c r="M187" s="226"/>
      <c r="N187" s="227"/>
      <c r="O187" s="227"/>
      <c r="P187" s="227"/>
      <c r="Q187" s="227"/>
      <c r="R187" s="227"/>
      <c r="S187" s="227"/>
      <c r="T187" s="228"/>
      <c r="AT187" s="222" t="s">
        <v>260</v>
      </c>
      <c r="AU187" s="222" t="s">
        <v>165</v>
      </c>
      <c r="AV187" s="220" t="s">
        <v>88</v>
      </c>
      <c r="AW187" s="220" t="s">
        <v>34</v>
      </c>
      <c r="AX187" s="220" t="s">
        <v>79</v>
      </c>
      <c r="AY187" s="222" t="s">
        <v>151</v>
      </c>
    </row>
    <row r="188" s="220" customFormat="true" ht="12.8" hidden="false" customHeight="false" outlineLevel="0" collapsed="false">
      <c r="B188" s="221"/>
      <c r="D188" s="204" t="s">
        <v>260</v>
      </c>
      <c r="E188" s="222"/>
      <c r="F188" s="223" t="s">
        <v>323</v>
      </c>
      <c r="H188" s="224" t="n">
        <v>7.7</v>
      </c>
      <c r="I188" s="225"/>
      <c r="L188" s="221"/>
      <c r="M188" s="226"/>
      <c r="N188" s="227"/>
      <c r="O188" s="227"/>
      <c r="P188" s="227"/>
      <c r="Q188" s="227"/>
      <c r="R188" s="227"/>
      <c r="S188" s="227"/>
      <c r="T188" s="228"/>
      <c r="AT188" s="222" t="s">
        <v>260</v>
      </c>
      <c r="AU188" s="222" t="s">
        <v>165</v>
      </c>
      <c r="AV188" s="220" t="s">
        <v>88</v>
      </c>
      <c r="AW188" s="220" t="s">
        <v>34</v>
      </c>
      <c r="AX188" s="220" t="s">
        <v>79</v>
      </c>
      <c r="AY188" s="222" t="s">
        <v>151</v>
      </c>
    </row>
    <row r="189" s="220" customFormat="true" ht="12.8" hidden="false" customHeight="false" outlineLevel="0" collapsed="false">
      <c r="B189" s="221"/>
      <c r="D189" s="204" t="s">
        <v>260</v>
      </c>
      <c r="E189" s="222"/>
      <c r="F189" s="223" t="s">
        <v>324</v>
      </c>
      <c r="H189" s="224" t="n">
        <v>-2.88</v>
      </c>
      <c r="I189" s="225"/>
      <c r="L189" s="221"/>
      <c r="M189" s="226"/>
      <c r="N189" s="227"/>
      <c r="O189" s="227"/>
      <c r="P189" s="227"/>
      <c r="Q189" s="227"/>
      <c r="R189" s="227"/>
      <c r="S189" s="227"/>
      <c r="T189" s="228"/>
      <c r="AT189" s="222" t="s">
        <v>260</v>
      </c>
      <c r="AU189" s="222" t="s">
        <v>165</v>
      </c>
      <c r="AV189" s="220" t="s">
        <v>88</v>
      </c>
      <c r="AW189" s="220" t="s">
        <v>34</v>
      </c>
      <c r="AX189" s="220" t="s">
        <v>79</v>
      </c>
      <c r="AY189" s="222" t="s">
        <v>151</v>
      </c>
    </row>
    <row r="190" s="220" customFormat="true" ht="12.8" hidden="false" customHeight="false" outlineLevel="0" collapsed="false">
      <c r="B190" s="221"/>
      <c r="D190" s="204" t="s">
        <v>260</v>
      </c>
      <c r="E190" s="222"/>
      <c r="F190" s="223" t="s">
        <v>325</v>
      </c>
      <c r="H190" s="224" t="n">
        <v>-15</v>
      </c>
      <c r="I190" s="225"/>
      <c r="L190" s="221"/>
      <c r="M190" s="226"/>
      <c r="N190" s="227"/>
      <c r="O190" s="227"/>
      <c r="P190" s="227"/>
      <c r="Q190" s="227"/>
      <c r="R190" s="227"/>
      <c r="S190" s="227"/>
      <c r="T190" s="228"/>
      <c r="AT190" s="222" t="s">
        <v>260</v>
      </c>
      <c r="AU190" s="222" t="s">
        <v>165</v>
      </c>
      <c r="AV190" s="220" t="s">
        <v>88</v>
      </c>
      <c r="AW190" s="220" t="s">
        <v>34</v>
      </c>
      <c r="AX190" s="220" t="s">
        <v>79</v>
      </c>
      <c r="AY190" s="222" t="s">
        <v>151</v>
      </c>
    </row>
    <row r="191" s="220" customFormat="true" ht="12.8" hidden="false" customHeight="false" outlineLevel="0" collapsed="false">
      <c r="B191" s="221"/>
      <c r="D191" s="204" t="s">
        <v>260</v>
      </c>
      <c r="E191" s="222"/>
      <c r="F191" s="223" t="s">
        <v>326</v>
      </c>
      <c r="H191" s="224" t="n">
        <v>-2.9</v>
      </c>
      <c r="I191" s="225"/>
      <c r="L191" s="221"/>
      <c r="M191" s="226"/>
      <c r="N191" s="227"/>
      <c r="O191" s="227"/>
      <c r="P191" s="227"/>
      <c r="Q191" s="227"/>
      <c r="R191" s="227"/>
      <c r="S191" s="227"/>
      <c r="T191" s="228"/>
      <c r="AT191" s="222" t="s">
        <v>260</v>
      </c>
      <c r="AU191" s="222" t="s">
        <v>165</v>
      </c>
      <c r="AV191" s="220" t="s">
        <v>88</v>
      </c>
      <c r="AW191" s="220" t="s">
        <v>34</v>
      </c>
      <c r="AX191" s="220" t="s">
        <v>79</v>
      </c>
      <c r="AY191" s="222" t="s">
        <v>151</v>
      </c>
    </row>
    <row r="192" s="220" customFormat="true" ht="12.8" hidden="false" customHeight="false" outlineLevel="0" collapsed="false">
      <c r="B192" s="221"/>
      <c r="D192" s="204" t="s">
        <v>260</v>
      </c>
      <c r="E192" s="222"/>
      <c r="F192" s="223" t="s">
        <v>327</v>
      </c>
      <c r="H192" s="224" t="n">
        <v>-2.2</v>
      </c>
      <c r="I192" s="225"/>
      <c r="L192" s="221"/>
      <c r="M192" s="226"/>
      <c r="N192" s="227"/>
      <c r="O192" s="227"/>
      <c r="P192" s="227"/>
      <c r="Q192" s="227"/>
      <c r="R192" s="227"/>
      <c r="S192" s="227"/>
      <c r="T192" s="228"/>
      <c r="AT192" s="222" t="s">
        <v>260</v>
      </c>
      <c r="AU192" s="222" t="s">
        <v>165</v>
      </c>
      <c r="AV192" s="220" t="s">
        <v>88</v>
      </c>
      <c r="AW192" s="220" t="s">
        <v>34</v>
      </c>
      <c r="AX192" s="220" t="s">
        <v>79</v>
      </c>
      <c r="AY192" s="222" t="s">
        <v>151</v>
      </c>
    </row>
    <row r="193" s="229" customFormat="true" ht="12.8" hidden="false" customHeight="false" outlineLevel="0" collapsed="false">
      <c r="B193" s="230"/>
      <c r="D193" s="204" t="s">
        <v>260</v>
      </c>
      <c r="E193" s="231"/>
      <c r="F193" s="232" t="s">
        <v>263</v>
      </c>
      <c r="H193" s="233" t="n">
        <v>191.08</v>
      </c>
      <c r="I193" s="234"/>
      <c r="L193" s="230"/>
      <c r="M193" s="235"/>
      <c r="N193" s="236"/>
      <c r="O193" s="236"/>
      <c r="P193" s="236"/>
      <c r="Q193" s="236"/>
      <c r="R193" s="236"/>
      <c r="S193" s="236"/>
      <c r="T193" s="237"/>
      <c r="AT193" s="231" t="s">
        <v>260</v>
      </c>
      <c r="AU193" s="231" t="s">
        <v>165</v>
      </c>
      <c r="AV193" s="229" t="s">
        <v>150</v>
      </c>
      <c r="AW193" s="229" t="s">
        <v>34</v>
      </c>
      <c r="AX193" s="229" t="s">
        <v>86</v>
      </c>
      <c r="AY193" s="231" t="s">
        <v>151</v>
      </c>
    </row>
    <row r="194" s="27" customFormat="true" ht="21.75" hidden="false" customHeight="true" outlineLevel="0" collapsed="false">
      <c r="A194" s="22"/>
      <c r="B194" s="190"/>
      <c r="C194" s="191" t="s">
        <v>209</v>
      </c>
      <c r="D194" s="191" t="s">
        <v>154</v>
      </c>
      <c r="E194" s="192" t="s">
        <v>328</v>
      </c>
      <c r="F194" s="193" t="s">
        <v>329</v>
      </c>
      <c r="G194" s="194" t="s">
        <v>300</v>
      </c>
      <c r="H194" s="195" t="n">
        <v>382.16</v>
      </c>
      <c r="I194" s="196"/>
      <c r="J194" s="197" t="n">
        <f aca="false">ROUND(I194*H194,2)</f>
        <v>0</v>
      </c>
      <c r="K194" s="193" t="s">
        <v>257</v>
      </c>
      <c r="L194" s="23"/>
      <c r="M194" s="198"/>
      <c r="N194" s="199" t="s">
        <v>44</v>
      </c>
      <c r="O194" s="60"/>
      <c r="P194" s="200" t="n">
        <f aca="false">O194*H194</f>
        <v>0</v>
      </c>
      <c r="Q194" s="200" t="n">
        <v>0.0079</v>
      </c>
      <c r="R194" s="200" t="n">
        <f aca="false">Q194*H194</f>
        <v>3.019064</v>
      </c>
      <c r="S194" s="200" t="n">
        <v>0</v>
      </c>
      <c r="T194" s="20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202" t="s">
        <v>150</v>
      </c>
      <c r="AT194" s="202" t="s">
        <v>154</v>
      </c>
      <c r="AU194" s="202" t="s">
        <v>165</v>
      </c>
      <c r="AY194" s="3" t="s">
        <v>151</v>
      </c>
      <c r="BE194" s="203" t="n">
        <f aca="false">IF(N194="základní",J194,0)</f>
        <v>0</v>
      </c>
      <c r="BF194" s="203" t="n">
        <f aca="false">IF(N194="snížená",J194,0)</f>
        <v>0</v>
      </c>
      <c r="BG194" s="203" t="n">
        <f aca="false">IF(N194="zákl. přenesená",J194,0)</f>
        <v>0</v>
      </c>
      <c r="BH194" s="203" t="n">
        <f aca="false">IF(N194="sníž. přenesená",J194,0)</f>
        <v>0</v>
      </c>
      <c r="BI194" s="203" t="n">
        <f aca="false">IF(N194="nulová",J194,0)</f>
        <v>0</v>
      </c>
      <c r="BJ194" s="3" t="s">
        <v>86</v>
      </c>
      <c r="BK194" s="203" t="n">
        <f aca="false">ROUND(I194*H194,2)</f>
        <v>0</v>
      </c>
      <c r="BL194" s="3" t="s">
        <v>150</v>
      </c>
      <c r="BM194" s="202" t="s">
        <v>330</v>
      </c>
    </row>
    <row r="195" customFormat="false" ht="12.8" hidden="false" customHeight="false" outlineLevel="0" collapsed="false">
      <c r="A195" s="22"/>
      <c r="B195" s="23"/>
      <c r="C195" s="22"/>
      <c r="D195" s="204" t="s">
        <v>159</v>
      </c>
      <c r="E195" s="22"/>
      <c r="F195" s="205" t="s">
        <v>331</v>
      </c>
      <c r="G195" s="22"/>
      <c r="H195" s="22"/>
      <c r="I195" s="117"/>
      <c r="J195" s="22"/>
      <c r="K195" s="22"/>
      <c r="L195" s="23"/>
      <c r="M195" s="206"/>
      <c r="N195" s="207"/>
      <c r="O195" s="60"/>
      <c r="P195" s="60"/>
      <c r="Q195" s="60"/>
      <c r="R195" s="60"/>
      <c r="S195" s="60"/>
      <c r="T195" s="61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T195" s="3" t="s">
        <v>159</v>
      </c>
      <c r="AU195" s="3" t="s">
        <v>165</v>
      </c>
    </row>
    <row r="196" s="220" customFormat="true" ht="12.8" hidden="false" customHeight="false" outlineLevel="0" collapsed="false">
      <c r="B196" s="221"/>
      <c r="D196" s="204" t="s">
        <v>260</v>
      </c>
      <c r="E196" s="222"/>
      <c r="F196" s="223" t="s">
        <v>332</v>
      </c>
      <c r="H196" s="224" t="n">
        <v>382.16</v>
      </c>
      <c r="I196" s="225"/>
      <c r="L196" s="221"/>
      <c r="M196" s="226"/>
      <c r="N196" s="227"/>
      <c r="O196" s="227"/>
      <c r="P196" s="227"/>
      <c r="Q196" s="227"/>
      <c r="R196" s="227"/>
      <c r="S196" s="227"/>
      <c r="T196" s="228"/>
      <c r="AT196" s="222" t="s">
        <v>260</v>
      </c>
      <c r="AU196" s="222" t="s">
        <v>165</v>
      </c>
      <c r="AV196" s="220" t="s">
        <v>88</v>
      </c>
      <c r="AW196" s="220" t="s">
        <v>34</v>
      </c>
      <c r="AX196" s="220" t="s">
        <v>79</v>
      </c>
      <c r="AY196" s="222" t="s">
        <v>151</v>
      </c>
    </row>
    <row r="197" s="229" customFormat="true" ht="12.8" hidden="false" customHeight="false" outlineLevel="0" collapsed="false">
      <c r="B197" s="230"/>
      <c r="D197" s="204" t="s">
        <v>260</v>
      </c>
      <c r="E197" s="231"/>
      <c r="F197" s="232" t="s">
        <v>263</v>
      </c>
      <c r="H197" s="233" t="n">
        <v>382.16</v>
      </c>
      <c r="I197" s="234"/>
      <c r="L197" s="230"/>
      <c r="M197" s="235"/>
      <c r="N197" s="236"/>
      <c r="O197" s="236"/>
      <c r="P197" s="236"/>
      <c r="Q197" s="236"/>
      <c r="R197" s="236"/>
      <c r="S197" s="236"/>
      <c r="T197" s="237"/>
      <c r="AT197" s="231" t="s">
        <v>260</v>
      </c>
      <c r="AU197" s="231" t="s">
        <v>165</v>
      </c>
      <c r="AV197" s="229" t="s">
        <v>150</v>
      </c>
      <c r="AW197" s="229" t="s">
        <v>34</v>
      </c>
      <c r="AX197" s="229" t="s">
        <v>86</v>
      </c>
      <c r="AY197" s="231" t="s">
        <v>151</v>
      </c>
    </row>
    <row r="198" s="27" customFormat="true" ht="21.75" hidden="false" customHeight="true" outlineLevel="0" collapsed="false">
      <c r="A198" s="22"/>
      <c r="B198" s="190"/>
      <c r="C198" s="191" t="s">
        <v>214</v>
      </c>
      <c r="D198" s="191" t="s">
        <v>154</v>
      </c>
      <c r="E198" s="192" t="s">
        <v>333</v>
      </c>
      <c r="F198" s="193" t="s">
        <v>334</v>
      </c>
      <c r="G198" s="194" t="s">
        <v>285</v>
      </c>
      <c r="H198" s="195" t="n">
        <v>7</v>
      </c>
      <c r="I198" s="196"/>
      <c r="J198" s="197" t="n">
        <f aca="false">ROUND(I198*H198,2)</f>
        <v>0</v>
      </c>
      <c r="K198" s="193" t="s">
        <v>257</v>
      </c>
      <c r="L198" s="23"/>
      <c r="M198" s="198"/>
      <c r="N198" s="199" t="s">
        <v>44</v>
      </c>
      <c r="O198" s="60"/>
      <c r="P198" s="200" t="n">
        <f aca="false">O198*H198</f>
        <v>0</v>
      </c>
      <c r="Q198" s="200" t="n">
        <v>0.0415</v>
      </c>
      <c r="R198" s="200" t="n">
        <f aca="false">Q198*H198</f>
        <v>0.2905</v>
      </c>
      <c r="S198" s="200" t="n">
        <v>0</v>
      </c>
      <c r="T198" s="20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202" t="s">
        <v>150</v>
      </c>
      <c r="AT198" s="202" t="s">
        <v>154</v>
      </c>
      <c r="AU198" s="202" t="s">
        <v>165</v>
      </c>
      <c r="AY198" s="3" t="s">
        <v>151</v>
      </c>
      <c r="BE198" s="203" t="n">
        <f aca="false">IF(N198="základní",J198,0)</f>
        <v>0</v>
      </c>
      <c r="BF198" s="203" t="n">
        <f aca="false">IF(N198="snížená",J198,0)</f>
        <v>0</v>
      </c>
      <c r="BG198" s="203" t="n">
        <f aca="false">IF(N198="zákl. přenesená",J198,0)</f>
        <v>0</v>
      </c>
      <c r="BH198" s="203" t="n">
        <f aca="false">IF(N198="sníž. přenesená",J198,0)</f>
        <v>0</v>
      </c>
      <c r="BI198" s="203" t="n">
        <f aca="false">IF(N198="nulová",J198,0)</f>
        <v>0</v>
      </c>
      <c r="BJ198" s="3" t="s">
        <v>86</v>
      </c>
      <c r="BK198" s="203" t="n">
        <f aca="false">ROUND(I198*H198,2)</f>
        <v>0</v>
      </c>
      <c r="BL198" s="3" t="s">
        <v>150</v>
      </c>
      <c r="BM198" s="202" t="s">
        <v>335</v>
      </c>
    </row>
    <row r="199" customFormat="false" ht="12.8" hidden="false" customHeight="false" outlineLevel="0" collapsed="false">
      <c r="A199" s="22"/>
      <c r="B199" s="23"/>
      <c r="C199" s="22"/>
      <c r="D199" s="204" t="s">
        <v>159</v>
      </c>
      <c r="E199" s="22"/>
      <c r="F199" s="205" t="s">
        <v>336</v>
      </c>
      <c r="G199" s="22"/>
      <c r="H199" s="22"/>
      <c r="I199" s="117"/>
      <c r="J199" s="22"/>
      <c r="K199" s="22"/>
      <c r="L199" s="23"/>
      <c r="M199" s="206"/>
      <c r="N199" s="207"/>
      <c r="O199" s="60"/>
      <c r="P199" s="60"/>
      <c r="Q199" s="60"/>
      <c r="R199" s="60"/>
      <c r="S199" s="60"/>
      <c r="T199" s="61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T199" s="3" t="s">
        <v>159</v>
      </c>
      <c r="AU199" s="3" t="s">
        <v>165</v>
      </c>
    </row>
    <row r="200" s="212" customFormat="true" ht="12.8" hidden="false" customHeight="false" outlineLevel="0" collapsed="false">
      <c r="B200" s="213"/>
      <c r="D200" s="204" t="s">
        <v>260</v>
      </c>
      <c r="E200" s="214"/>
      <c r="F200" s="215" t="s">
        <v>337</v>
      </c>
      <c r="H200" s="214"/>
      <c r="I200" s="216"/>
      <c r="L200" s="213"/>
      <c r="M200" s="217"/>
      <c r="N200" s="218"/>
      <c r="O200" s="218"/>
      <c r="P200" s="218"/>
      <c r="Q200" s="218"/>
      <c r="R200" s="218"/>
      <c r="S200" s="218"/>
      <c r="T200" s="219"/>
      <c r="AT200" s="214" t="s">
        <v>260</v>
      </c>
      <c r="AU200" s="214" t="s">
        <v>165</v>
      </c>
      <c r="AV200" s="212" t="s">
        <v>86</v>
      </c>
      <c r="AW200" s="212" t="s">
        <v>34</v>
      </c>
      <c r="AX200" s="212" t="s">
        <v>79</v>
      </c>
      <c r="AY200" s="214" t="s">
        <v>151</v>
      </c>
    </row>
    <row r="201" s="220" customFormat="true" ht="12.8" hidden="false" customHeight="false" outlineLevel="0" collapsed="false">
      <c r="B201" s="221"/>
      <c r="D201" s="204" t="s">
        <v>260</v>
      </c>
      <c r="E201" s="222"/>
      <c r="F201" s="223" t="s">
        <v>174</v>
      </c>
      <c r="H201" s="224" t="n">
        <v>5</v>
      </c>
      <c r="I201" s="225"/>
      <c r="L201" s="221"/>
      <c r="M201" s="226"/>
      <c r="N201" s="227"/>
      <c r="O201" s="227"/>
      <c r="P201" s="227"/>
      <c r="Q201" s="227"/>
      <c r="R201" s="227"/>
      <c r="S201" s="227"/>
      <c r="T201" s="228"/>
      <c r="AT201" s="222" t="s">
        <v>260</v>
      </c>
      <c r="AU201" s="222" t="s">
        <v>165</v>
      </c>
      <c r="AV201" s="220" t="s">
        <v>88</v>
      </c>
      <c r="AW201" s="220" t="s">
        <v>34</v>
      </c>
      <c r="AX201" s="220" t="s">
        <v>79</v>
      </c>
      <c r="AY201" s="222" t="s">
        <v>151</v>
      </c>
    </row>
    <row r="202" s="212" customFormat="true" ht="12.8" hidden="false" customHeight="false" outlineLevel="0" collapsed="false">
      <c r="B202" s="213"/>
      <c r="D202" s="204" t="s">
        <v>260</v>
      </c>
      <c r="E202" s="214"/>
      <c r="F202" s="215" t="s">
        <v>303</v>
      </c>
      <c r="H202" s="214"/>
      <c r="I202" s="216"/>
      <c r="L202" s="213"/>
      <c r="M202" s="217"/>
      <c r="N202" s="218"/>
      <c r="O202" s="218"/>
      <c r="P202" s="218"/>
      <c r="Q202" s="218"/>
      <c r="R202" s="218"/>
      <c r="S202" s="218"/>
      <c r="T202" s="219"/>
      <c r="AT202" s="214" t="s">
        <v>260</v>
      </c>
      <c r="AU202" s="214" t="s">
        <v>165</v>
      </c>
      <c r="AV202" s="212" t="s">
        <v>86</v>
      </c>
      <c r="AW202" s="212" t="s">
        <v>34</v>
      </c>
      <c r="AX202" s="212" t="s">
        <v>79</v>
      </c>
      <c r="AY202" s="214" t="s">
        <v>151</v>
      </c>
    </row>
    <row r="203" s="220" customFormat="true" ht="12.8" hidden="false" customHeight="false" outlineLevel="0" collapsed="false">
      <c r="B203" s="221"/>
      <c r="D203" s="204" t="s">
        <v>260</v>
      </c>
      <c r="E203" s="222"/>
      <c r="F203" s="223" t="s">
        <v>88</v>
      </c>
      <c r="H203" s="224" t="n">
        <v>2</v>
      </c>
      <c r="I203" s="225"/>
      <c r="L203" s="221"/>
      <c r="M203" s="226"/>
      <c r="N203" s="227"/>
      <c r="O203" s="227"/>
      <c r="P203" s="227"/>
      <c r="Q203" s="227"/>
      <c r="R203" s="227"/>
      <c r="S203" s="227"/>
      <c r="T203" s="228"/>
      <c r="AT203" s="222" t="s">
        <v>260</v>
      </c>
      <c r="AU203" s="222" t="s">
        <v>165</v>
      </c>
      <c r="AV203" s="220" t="s">
        <v>88</v>
      </c>
      <c r="AW203" s="220" t="s">
        <v>34</v>
      </c>
      <c r="AX203" s="220" t="s">
        <v>79</v>
      </c>
      <c r="AY203" s="222" t="s">
        <v>151</v>
      </c>
    </row>
    <row r="204" s="229" customFormat="true" ht="12.8" hidden="false" customHeight="false" outlineLevel="0" collapsed="false">
      <c r="B204" s="230"/>
      <c r="D204" s="204" t="s">
        <v>260</v>
      </c>
      <c r="E204" s="231"/>
      <c r="F204" s="232" t="s">
        <v>263</v>
      </c>
      <c r="H204" s="233" t="n">
        <v>7</v>
      </c>
      <c r="I204" s="234"/>
      <c r="L204" s="230"/>
      <c r="M204" s="235"/>
      <c r="N204" s="236"/>
      <c r="O204" s="236"/>
      <c r="P204" s="236"/>
      <c r="Q204" s="236"/>
      <c r="R204" s="236"/>
      <c r="S204" s="236"/>
      <c r="T204" s="237"/>
      <c r="AT204" s="231" t="s">
        <v>260</v>
      </c>
      <c r="AU204" s="231" t="s">
        <v>165</v>
      </c>
      <c r="AV204" s="229" t="s">
        <v>150</v>
      </c>
      <c r="AW204" s="229" t="s">
        <v>34</v>
      </c>
      <c r="AX204" s="229" t="s">
        <v>86</v>
      </c>
      <c r="AY204" s="231" t="s">
        <v>151</v>
      </c>
    </row>
    <row r="205" s="27" customFormat="true" ht="21.75" hidden="false" customHeight="true" outlineLevel="0" collapsed="false">
      <c r="A205" s="22"/>
      <c r="B205" s="190"/>
      <c r="C205" s="191" t="s">
        <v>220</v>
      </c>
      <c r="D205" s="191" t="s">
        <v>154</v>
      </c>
      <c r="E205" s="192" t="s">
        <v>338</v>
      </c>
      <c r="F205" s="193" t="s">
        <v>339</v>
      </c>
      <c r="G205" s="194" t="s">
        <v>300</v>
      </c>
      <c r="H205" s="195" t="n">
        <v>2.22</v>
      </c>
      <c r="I205" s="196"/>
      <c r="J205" s="197" t="n">
        <f aca="false">ROUND(I205*H205,2)</f>
        <v>0</v>
      </c>
      <c r="K205" s="193" t="s">
        <v>257</v>
      </c>
      <c r="L205" s="23"/>
      <c r="M205" s="198"/>
      <c r="N205" s="199" t="s">
        <v>44</v>
      </c>
      <c r="O205" s="60"/>
      <c r="P205" s="200" t="n">
        <f aca="false">O205*H205</f>
        <v>0</v>
      </c>
      <c r="Q205" s="200" t="n">
        <v>0.03358</v>
      </c>
      <c r="R205" s="200" t="n">
        <f aca="false">Q205*H205</f>
        <v>0.0745476</v>
      </c>
      <c r="S205" s="200" t="n">
        <v>0</v>
      </c>
      <c r="T205" s="20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202" t="s">
        <v>150</v>
      </c>
      <c r="AT205" s="202" t="s">
        <v>154</v>
      </c>
      <c r="AU205" s="202" t="s">
        <v>165</v>
      </c>
      <c r="AY205" s="3" t="s">
        <v>151</v>
      </c>
      <c r="BE205" s="203" t="n">
        <f aca="false">IF(N205="základní",J205,0)</f>
        <v>0</v>
      </c>
      <c r="BF205" s="203" t="n">
        <f aca="false">IF(N205="snížená",J205,0)</f>
        <v>0</v>
      </c>
      <c r="BG205" s="203" t="n">
        <f aca="false">IF(N205="zákl. přenesená",J205,0)</f>
        <v>0</v>
      </c>
      <c r="BH205" s="203" t="n">
        <f aca="false">IF(N205="sníž. přenesená",J205,0)</f>
        <v>0</v>
      </c>
      <c r="BI205" s="203" t="n">
        <f aca="false">IF(N205="nulová",J205,0)</f>
        <v>0</v>
      </c>
      <c r="BJ205" s="3" t="s">
        <v>86</v>
      </c>
      <c r="BK205" s="203" t="n">
        <f aca="false">ROUND(I205*H205,2)</f>
        <v>0</v>
      </c>
      <c r="BL205" s="3" t="s">
        <v>150</v>
      </c>
      <c r="BM205" s="202" t="s">
        <v>340</v>
      </c>
    </row>
    <row r="206" customFormat="false" ht="12.8" hidden="false" customHeight="false" outlineLevel="0" collapsed="false">
      <c r="A206" s="22"/>
      <c r="B206" s="23"/>
      <c r="C206" s="22"/>
      <c r="D206" s="204" t="s">
        <v>159</v>
      </c>
      <c r="E206" s="22"/>
      <c r="F206" s="205" t="s">
        <v>341</v>
      </c>
      <c r="G206" s="22"/>
      <c r="H206" s="22"/>
      <c r="I206" s="117"/>
      <c r="J206" s="22"/>
      <c r="K206" s="22"/>
      <c r="L206" s="23"/>
      <c r="M206" s="206"/>
      <c r="N206" s="207"/>
      <c r="O206" s="60"/>
      <c r="P206" s="60"/>
      <c r="Q206" s="60"/>
      <c r="R206" s="60"/>
      <c r="S206" s="60"/>
      <c r="T206" s="61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T206" s="3" t="s">
        <v>159</v>
      </c>
      <c r="AU206" s="3" t="s">
        <v>165</v>
      </c>
    </row>
    <row r="207" s="212" customFormat="true" ht="12.8" hidden="false" customHeight="false" outlineLevel="0" collapsed="false">
      <c r="B207" s="213"/>
      <c r="D207" s="204" t="s">
        <v>260</v>
      </c>
      <c r="E207" s="214"/>
      <c r="F207" s="215" t="s">
        <v>342</v>
      </c>
      <c r="H207" s="214"/>
      <c r="I207" s="216"/>
      <c r="L207" s="213"/>
      <c r="M207" s="217"/>
      <c r="N207" s="218"/>
      <c r="O207" s="218"/>
      <c r="P207" s="218"/>
      <c r="Q207" s="218"/>
      <c r="R207" s="218"/>
      <c r="S207" s="218"/>
      <c r="T207" s="219"/>
      <c r="AT207" s="214" t="s">
        <v>260</v>
      </c>
      <c r="AU207" s="214" t="s">
        <v>165</v>
      </c>
      <c r="AV207" s="212" t="s">
        <v>86</v>
      </c>
      <c r="AW207" s="212" t="s">
        <v>34</v>
      </c>
      <c r="AX207" s="212" t="s">
        <v>79</v>
      </c>
      <c r="AY207" s="214" t="s">
        <v>151</v>
      </c>
    </row>
    <row r="208" s="220" customFormat="true" ht="12.8" hidden="false" customHeight="false" outlineLevel="0" collapsed="false">
      <c r="B208" s="221"/>
      <c r="D208" s="204" t="s">
        <v>260</v>
      </c>
      <c r="E208" s="222"/>
      <c r="F208" s="223" t="s">
        <v>343</v>
      </c>
      <c r="H208" s="224" t="n">
        <v>1.5</v>
      </c>
      <c r="I208" s="225"/>
      <c r="L208" s="221"/>
      <c r="M208" s="226"/>
      <c r="N208" s="227"/>
      <c r="O208" s="227"/>
      <c r="P208" s="227"/>
      <c r="Q208" s="227"/>
      <c r="R208" s="227"/>
      <c r="S208" s="227"/>
      <c r="T208" s="228"/>
      <c r="AT208" s="222" t="s">
        <v>260</v>
      </c>
      <c r="AU208" s="222" t="s">
        <v>165</v>
      </c>
      <c r="AV208" s="220" t="s">
        <v>88</v>
      </c>
      <c r="AW208" s="220" t="s">
        <v>34</v>
      </c>
      <c r="AX208" s="220" t="s">
        <v>79</v>
      </c>
      <c r="AY208" s="222" t="s">
        <v>151</v>
      </c>
    </row>
    <row r="209" s="220" customFormat="true" ht="12.8" hidden="false" customHeight="false" outlineLevel="0" collapsed="false">
      <c r="B209" s="221"/>
      <c r="D209" s="204" t="s">
        <v>260</v>
      </c>
      <c r="E209" s="222"/>
      <c r="F209" s="223" t="s">
        <v>344</v>
      </c>
      <c r="H209" s="224" t="n">
        <v>0.72</v>
      </c>
      <c r="I209" s="225"/>
      <c r="L209" s="221"/>
      <c r="M209" s="226"/>
      <c r="N209" s="227"/>
      <c r="O209" s="227"/>
      <c r="P209" s="227"/>
      <c r="Q209" s="227"/>
      <c r="R209" s="227"/>
      <c r="S209" s="227"/>
      <c r="T209" s="228"/>
      <c r="AT209" s="222" t="s">
        <v>260</v>
      </c>
      <c r="AU209" s="222" t="s">
        <v>165</v>
      </c>
      <c r="AV209" s="220" t="s">
        <v>88</v>
      </c>
      <c r="AW209" s="220" t="s">
        <v>34</v>
      </c>
      <c r="AX209" s="220" t="s">
        <v>79</v>
      </c>
      <c r="AY209" s="222" t="s">
        <v>151</v>
      </c>
    </row>
    <row r="210" s="229" customFormat="true" ht="12.8" hidden="false" customHeight="false" outlineLevel="0" collapsed="false">
      <c r="B210" s="230"/>
      <c r="D210" s="204" t="s">
        <v>260</v>
      </c>
      <c r="E210" s="231"/>
      <c r="F210" s="232" t="s">
        <v>263</v>
      </c>
      <c r="H210" s="233" t="n">
        <v>2.22</v>
      </c>
      <c r="I210" s="234"/>
      <c r="L210" s="230"/>
      <c r="M210" s="235"/>
      <c r="N210" s="236"/>
      <c r="O210" s="236"/>
      <c r="P210" s="236"/>
      <c r="Q210" s="236"/>
      <c r="R210" s="236"/>
      <c r="S210" s="236"/>
      <c r="T210" s="237"/>
      <c r="AT210" s="231" t="s">
        <v>260</v>
      </c>
      <c r="AU210" s="231" t="s">
        <v>165</v>
      </c>
      <c r="AV210" s="229" t="s">
        <v>150</v>
      </c>
      <c r="AW210" s="229" t="s">
        <v>34</v>
      </c>
      <c r="AX210" s="229" t="s">
        <v>86</v>
      </c>
      <c r="AY210" s="231" t="s">
        <v>151</v>
      </c>
    </row>
    <row r="211" s="27" customFormat="true" ht="21.75" hidden="false" customHeight="true" outlineLevel="0" collapsed="false">
      <c r="A211" s="22"/>
      <c r="B211" s="190"/>
      <c r="C211" s="191" t="s">
        <v>7</v>
      </c>
      <c r="D211" s="191" t="s">
        <v>154</v>
      </c>
      <c r="E211" s="192" t="s">
        <v>345</v>
      </c>
      <c r="F211" s="193" t="s">
        <v>346</v>
      </c>
      <c r="G211" s="194" t="s">
        <v>300</v>
      </c>
      <c r="H211" s="195" t="n">
        <v>15.4</v>
      </c>
      <c r="I211" s="196"/>
      <c r="J211" s="197" t="n">
        <f aca="false">ROUND(I211*H211,2)</f>
        <v>0</v>
      </c>
      <c r="K211" s="193" t="s">
        <v>257</v>
      </c>
      <c r="L211" s="23"/>
      <c r="M211" s="198"/>
      <c r="N211" s="199" t="s">
        <v>44</v>
      </c>
      <c r="O211" s="60"/>
      <c r="P211" s="200" t="n">
        <f aca="false">O211*H211</f>
        <v>0</v>
      </c>
      <c r="Q211" s="200" t="n">
        <v>0.0154</v>
      </c>
      <c r="R211" s="200" t="n">
        <f aca="false">Q211*H211</f>
        <v>0.23716</v>
      </c>
      <c r="S211" s="200" t="n">
        <v>0</v>
      </c>
      <c r="T211" s="20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202" t="s">
        <v>150</v>
      </c>
      <c r="AT211" s="202" t="s">
        <v>154</v>
      </c>
      <c r="AU211" s="202" t="s">
        <v>165</v>
      </c>
      <c r="AY211" s="3" t="s">
        <v>151</v>
      </c>
      <c r="BE211" s="203" t="n">
        <f aca="false">IF(N211="základní",J211,0)</f>
        <v>0</v>
      </c>
      <c r="BF211" s="203" t="n">
        <f aca="false">IF(N211="snížená",J211,0)</f>
        <v>0</v>
      </c>
      <c r="BG211" s="203" t="n">
        <f aca="false">IF(N211="zákl. přenesená",J211,0)</f>
        <v>0</v>
      </c>
      <c r="BH211" s="203" t="n">
        <f aca="false">IF(N211="sníž. přenesená",J211,0)</f>
        <v>0</v>
      </c>
      <c r="BI211" s="203" t="n">
        <f aca="false">IF(N211="nulová",J211,0)</f>
        <v>0</v>
      </c>
      <c r="BJ211" s="3" t="s">
        <v>86</v>
      </c>
      <c r="BK211" s="203" t="n">
        <f aca="false">ROUND(I211*H211,2)</f>
        <v>0</v>
      </c>
      <c r="BL211" s="3" t="s">
        <v>150</v>
      </c>
      <c r="BM211" s="202" t="s">
        <v>347</v>
      </c>
    </row>
    <row r="212" customFormat="false" ht="12.8" hidden="false" customHeight="false" outlineLevel="0" collapsed="false">
      <c r="A212" s="22"/>
      <c r="B212" s="23"/>
      <c r="C212" s="22"/>
      <c r="D212" s="204" t="s">
        <v>159</v>
      </c>
      <c r="E212" s="22"/>
      <c r="F212" s="205" t="s">
        <v>348</v>
      </c>
      <c r="G212" s="22"/>
      <c r="H212" s="22"/>
      <c r="I212" s="117"/>
      <c r="J212" s="22"/>
      <c r="K212" s="22"/>
      <c r="L212" s="23"/>
      <c r="M212" s="206"/>
      <c r="N212" s="207"/>
      <c r="O212" s="60"/>
      <c r="P212" s="60"/>
      <c r="Q212" s="60"/>
      <c r="R212" s="60"/>
      <c r="S212" s="60"/>
      <c r="T212" s="61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T212" s="3" t="s">
        <v>159</v>
      </c>
      <c r="AU212" s="3" t="s">
        <v>165</v>
      </c>
    </row>
    <row r="213" s="220" customFormat="true" ht="12.8" hidden="false" customHeight="false" outlineLevel="0" collapsed="false">
      <c r="B213" s="221"/>
      <c r="D213" s="204" t="s">
        <v>260</v>
      </c>
      <c r="E213" s="222"/>
      <c r="F213" s="223" t="s">
        <v>349</v>
      </c>
      <c r="H213" s="224" t="n">
        <v>15.4</v>
      </c>
      <c r="I213" s="225"/>
      <c r="L213" s="221"/>
      <c r="M213" s="226"/>
      <c r="N213" s="227"/>
      <c r="O213" s="227"/>
      <c r="P213" s="227"/>
      <c r="Q213" s="227"/>
      <c r="R213" s="227"/>
      <c r="S213" s="227"/>
      <c r="T213" s="228"/>
      <c r="AT213" s="222" t="s">
        <v>260</v>
      </c>
      <c r="AU213" s="222" t="s">
        <v>165</v>
      </c>
      <c r="AV213" s="220" t="s">
        <v>88</v>
      </c>
      <c r="AW213" s="220" t="s">
        <v>34</v>
      </c>
      <c r="AX213" s="220" t="s">
        <v>79</v>
      </c>
      <c r="AY213" s="222" t="s">
        <v>151</v>
      </c>
    </row>
    <row r="214" s="229" customFormat="true" ht="12.8" hidden="false" customHeight="false" outlineLevel="0" collapsed="false">
      <c r="B214" s="230"/>
      <c r="D214" s="204" t="s">
        <v>260</v>
      </c>
      <c r="E214" s="231"/>
      <c r="F214" s="232" t="s">
        <v>263</v>
      </c>
      <c r="H214" s="233" t="n">
        <v>15.4</v>
      </c>
      <c r="I214" s="234"/>
      <c r="L214" s="230"/>
      <c r="M214" s="235"/>
      <c r="N214" s="236"/>
      <c r="O214" s="236"/>
      <c r="P214" s="236"/>
      <c r="Q214" s="236"/>
      <c r="R214" s="236"/>
      <c r="S214" s="236"/>
      <c r="T214" s="237"/>
      <c r="AT214" s="231" t="s">
        <v>260</v>
      </c>
      <c r="AU214" s="231" t="s">
        <v>165</v>
      </c>
      <c r="AV214" s="229" t="s">
        <v>150</v>
      </c>
      <c r="AW214" s="229" t="s">
        <v>34</v>
      </c>
      <c r="AX214" s="229" t="s">
        <v>86</v>
      </c>
      <c r="AY214" s="231" t="s">
        <v>151</v>
      </c>
    </row>
    <row r="215" s="27" customFormat="true" ht="21.75" hidden="false" customHeight="true" outlineLevel="0" collapsed="false">
      <c r="A215" s="22"/>
      <c r="B215" s="190"/>
      <c r="C215" s="191" t="s">
        <v>350</v>
      </c>
      <c r="D215" s="191" t="s">
        <v>154</v>
      </c>
      <c r="E215" s="192" t="s">
        <v>351</v>
      </c>
      <c r="F215" s="193" t="s">
        <v>352</v>
      </c>
      <c r="G215" s="194" t="s">
        <v>300</v>
      </c>
      <c r="H215" s="195" t="n">
        <v>30.8</v>
      </c>
      <c r="I215" s="196"/>
      <c r="J215" s="197" t="n">
        <f aca="false">ROUND(I215*H215,2)</f>
        <v>0</v>
      </c>
      <c r="K215" s="193" t="s">
        <v>257</v>
      </c>
      <c r="L215" s="23"/>
      <c r="M215" s="198"/>
      <c r="N215" s="199" t="s">
        <v>44</v>
      </c>
      <c r="O215" s="60"/>
      <c r="P215" s="200" t="n">
        <f aca="false">O215*H215</f>
        <v>0</v>
      </c>
      <c r="Q215" s="200" t="n">
        <v>0.0079</v>
      </c>
      <c r="R215" s="200" t="n">
        <f aca="false">Q215*H215</f>
        <v>0.24332</v>
      </c>
      <c r="S215" s="200" t="n">
        <v>0</v>
      </c>
      <c r="T215" s="20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202" t="s">
        <v>150</v>
      </c>
      <c r="AT215" s="202" t="s">
        <v>154</v>
      </c>
      <c r="AU215" s="202" t="s">
        <v>165</v>
      </c>
      <c r="AY215" s="3" t="s">
        <v>151</v>
      </c>
      <c r="BE215" s="203" t="n">
        <f aca="false">IF(N215="základní",J215,0)</f>
        <v>0</v>
      </c>
      <c r="BF215" s="203" t="n">
        <f aca="false">IF(N215="snížená",J215,0)</f>
        <v>0</v>
      </c>
      <c r="BG215" s="203" t="n">
        <f aca="false">IF(N215="zákl. přenesená",J215,0)</f>
        <v>0</v>
      </c>
      <c r="BH215" s="203" t="n">
        <f aca="false">IF(N215="sníž. přenesená",J215,0)</f>
        <v>0</v>
      </c>
      <c r="BI215" s="203" t="n">
        <f aca="false">IF(N215="nulová",J215,0)</f>
        <v>0</v>
      </c>
      <c r="BJ215" s="3" t="s">
        <v>86</v>
      </c>
      <c r="BK215" s="203" t="n">
        <f aca="false">ROUND(I215*H215,2)</f>
        <v>0</v>
      </c>
      <c r="BL215" s="3" t="s">
        <v>150</v>
      </c>
      <c r="BM215" s="202" t="s">
        <v>353</v>
      </c>
    </row>
    <row r="216" customFormat="false" ht="12.8" hidden="false" customHeight="false" outlineLevel="0" collapsed="false">
      <c r="A216" s="22"/>
      <c r="B216" s="23"/>
      <c r="C216" s="22"/>
      <c r="D216" s="204" t="s">
        <v>159</v>
      </c>
      <c r="E216" s="22"/>
      <c r="F216" s="205" t="s">
        <v>354</v>
      </c>
      <c r="G216" s="22"/>
      <c r="H216" s="22"/>
      <c r="I216" s="117"/>
      <c r="J216" s="22"/>
      <c r="K216" s="22"/>
      <c r="L216" s="23"/>
      <c r="M216" s="206"/>
      <c r="N216" s="207"/>
      <c r="O216" s="60"/>
      <c r="P216" s="60"/>
      <c r="Q216" s="60"/>
      <c r="R216" s="60"/>
      <c r="S216" s="60"/>
      <c r="T216" s="61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T216" s="3" t="s">
        <v>159</v>
      </c>
      <c r="AU216" s="3" t="s">
        <v>165</v>
      </c>
    </row>
    <row r="217" s="220" customFormat="true" ht="12.8" hidden="false" customHeight="false" outlineLevel="0" collapsed="false">
      <c r="B217" s="221"/>
      <c r="D217" s="204" t="s">
        <v>260</v>
      </c>
      <c r="E217" s="222"/>
      <c r="F217" s="223" t="s">
        <v>355</v>
      </c>
      <c r="H217" s="224" t="n">
        <v>30.8</v>
      </c>
      <c r="I217" s="225"/>
      <c r="L217" s="221"/>
      <c r="M217" s="226"/>
      <c r="N217" s="227"/>
      <c r="O217" s="227"/>
      <c r="P217" s="227"/>
      <c r="Q217" s="227"/>
      <c r="R217" s="227"/>
      <c r="S217" s="227"/>
      <c r="T217" s="228"/>
      <c r="AT217" s="222" t="s">
        <v>260</v>
      </c>
      <c r="AU217" s="222" t="s">
        <v>165</v>
      </c>
      <c r="AV217" s="220" t="s">
        <v>88</v>
      </c>
      <c r="AW217" s="220" t="s">
        <v>34</v>
      </c>
      <c r="AX217" s="220" t="s">
        <v>79</v>
      </c>
      <c r="AY217" s="222" t="s">
        <v>151</v>
      </c>
    </row>
    <row r="218" s="229" customFormat="true" ht="12.8" hidden="false" customHeight="false" outlineLevel="0" collapsed="false">
      <c r="B218" s="230"/>
      <c r="D218" s="204" t="s">
        <v>260</v>
      </c>
      <c r="E218" s="231"/>
      <c r="F218" s="232" t="s">
        <v>263</v>
      </c>
      <c r="H218" s="233" t="n">
        <v>30.8</v>
      </c>
      <c r="I218" s="234"/>
      <c r="L218" s="230"/>
      <c r="M218" s="235"/>
      <c r="N218" s="236"/>
      <c r="O218" s="236"/>
      <c r="P218" s="236"/>
      <c r="Q218" s="236"/>
      <c r="R218" s="236"/>
      <c r="S218" s="236"/>
      <c r="T218" s="237"/>
      <c r="AT218" s="231" t="s">
        <v>260</v>
      </c>
      <c r="AU218" s="231" t="s">
        <v>165</v>
      </c>
      <c r="AV218" s="229" t="s">
        <v>150</v>
      </c>
      <c r="AW218" s="229" t="s">
        <v>34</v>
      </c>
      <c r="AX218" s="229" t="s">
        <v>86</v>
      </c>
      <c r="AY218" s="231" t="s">
        <v>151</v>
      </c>
    </row>
    <row r="219" s="27" customFormat="true" ht="21.75" hidden="false" customHeight="true" outlineLevel="0" collapsed="false">
      <c r="A219" s="22"/>
      <c r="B219" s="190"/>
      <c r="C219" s="191" t="s">
        <v>356</v>
      </c>
      <c r="D219" s="191" t="s">
        <v>154</v>
      </c>
      <c r="E219" s="192" t="s">
        <v>357</v>
      </c>
      <c r="F219" s="193" t="s">
        <v>358</v>
      </c>
      <c r="G219" s="194" t="s">
        <v>300</v>
      </c>
      <c r="H219" s="195" t="n">
        <v>15</v>
      </c>
      <c r="I219" s="196"/>
      <c r="J219" s="197" t="n">
        <f aca="false">ROUND(I219*H219,2)</f>
        <v>0</v>
      </c>
      <c r="K219" s="193" t="s">
        <v>257</v>
      </c>
      <c r="L219" s="23"/>
      <c r="M219" s="198"/>
      <c r="N219" s="199" t="s">
        <v>44</v>
      </c>
      <c r="O219" s="60"/>
      <c r="P219" s="200" t="n">
        <f aca="false">O219*H219</f>
        <v>0</v>
      </c>
      <c r="Q219" s="200" t="n">
        <v>0.01764</v>
      </c>
      <c r="R219" s="200" t="n">
        <f aca="false">Q219*H219</f>
        <v>0.2646</v>
      </c>
      <c r="S219" s="200" t="n">
        <v>0.02</v>
      </c>
      <c r="T219" s="201" t="n">
        <f aca="false">S219*H219</f>
        <v>0.3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202" t="s">
        <v>150</v>
      </c>
      <c r="AT219" s="202" t="s">
        <v>154</v>
      </c>
      <c r="AU219" s="202" t="s">
        <v>165</v>
      </c>
      <c r="AY219" s="3" t="s">
        <v>151</v>
      </c>
      <c r="BE219" s="203" t="n">
        <f aca="false">IF(N219="základní",J219,0)</f>
        <v>0</v>
      </c>
      <c r="BF219" s="203" t="n">
        <f aca="false">IF(N219="snížená",J219,0)</f>
        <v>0</v>
      </c>
      <c r="BG219" s="203" t="n">
        <f aca="false">IF(N219="zákl. přenesená",J219,0)</f>
        <v>0</v>
      </c>
      <c r="BH219" s="203" t="n">
        <f aca="false">IF(N219="sníž. přenesená",J219,0)</f>
        <v>0</v>
      </c>
      <c r="BI219" s="203" t="n">
        <f aca="false">IF(N219="nulová",J219,0)</f>
        <v>0</v>
      </c>
      <c r="BJ219" s="3" t="s">
        <v>86</v>
      </c>
      <c r="BK219" s="203" t="n">
        <f aca="false">ROUND(I219*H219,2)</f>
        <v>0</v>
      </c>
      <c r="BL219" s="3" t="s">
        <v>150</v>
      </c>
      <c r="BM219" s="202" t="s">
        <v>359</v>
      </c>
    </row>
    <row r="220" customFormat="false" ht="12.8" hidden="false" customHeight="false" outlineLevel="0" collapsed="false">
      <c r="A220" s="22"/>
      <c r="B220" s="23"/>
      <c r="C220" s="22"/>
      <c r="D220" s="204" t="s">
        <v>159</v>
      </c>
      <c r="E220" s="22"/>
      <c r="F220" s="205" t="s">
        <v>360</v>
      </c>
      <c r="G220" s="22"/>
      <c r="H220" s="22"/>
      <c r="I220" s="117"/>
      <c r="J220" s="22"/>
      <c r="K220" s="22"/>
      <c r="L220" s="23"/>
      <c r="M220" s="206"/>
      <c r="N220" s="207"/>
      <c r="O220" s="60"/>
      <c r="P220" s="60"/>
      <c r="Q220" s="60"/>
      <c r="R220" s="60"/>
      <c r="S220" s="60"/>
      <c r="T220" s="61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T220" s="3" t="s">
        <v>159</v>
      </c>
      <c r="AU220" s="3" t="s">
        <v>165</v>
      </c>
    </row>
    <row r="221" s="212" customFormat="true" ht="12.8" hidden="false" customHeight="false" outlineLevel="0" collapsed="false">
      <c r="B221" s="213"/>
      <c r="D221" s="204" t="s">
        <v>260</v>
      </c>
      <c r="E221" s="214"/>
      <c r="F221" s="215" t="s">
        <v>361</v>
      </c>
      <c r="H221" s="214"/>
      <c r="I221" s="216"/>
      <c r="L221" s="213"/>
      <c r="M221" s="217"/>
      <c r="N221" s="218"/>
      <c r="O221" s="218"/>
      <c r="P221" s="218"/>
      <c r="Q221" s="218"/>
      <c r="R221" s="218"/>
      <c r="S221" s="218"/>
      <c r="T221" s="219"/>
      <c r="AT221" s="214" t="s">
        <v>260</v>
      </c>
      <c r="AU221" s="214" t="s">
        <v>165</v>
      </c>
      <c r="AV221" s="212" t="s">
        <v>86</v>
      </c>
      <c r="AW221" s="212" t="s">
        <v>34</v>
      </c>
      <c r="AX221" s="212" t="s">
        <v>79</v>
      </c>
      <c r="AY221" s="214" t="s">
        <v>151</v>
      </c>
    </row>
    <row r="222" s="220" customFormat="true" ht="12.8" hidden="false" customHeight="false" outlineLevel="0" collapsed="false">
      <c r="B222" s="221"/>
      <c r="D222" s="204" t="s">
        <v>260</v>
      </c>
      <c r="E222" s="222"/>
      <c r="F222" s="223" t="s">
        <v>362</v>
      </c>
      <c r="H222" s="224" t="n">
        <v>15</v>
      </c>
      <c r="I222" s="225"/>
      <c r="L222" s="221"/>
      <c r="M222" s="226"/>
      <c r="N222" s="227"/>
      <c r="O222" s="227"/>
      <c r="P222" s="227"/>
      <c r="Q222" s="227"/>
      <c r="R222" s="227"/>
      <c r="S222" s="227"/>
      <c r="T222" s="228"/>
      <c r="AT222" s="222" t="s">
        <v>260</v>
      </c>
      <c r="AU222" s="222" t="s">
        <v>165</v>
      </c>
      <c r="AV222" s="220" t="s">
        <v>88</v>
      </c>
      <c r="AW222" s="220" t="s">
        <v>34</v>
      </c>
      <c r="AX222" s="220" t="s">
        <v>79</v>
      </c>
      <c r="AY222" s="222" t="s">
        <v>151</v>
      </c>
    </row>
    <row r="223" s="229" customFormat="true" ht="12.8" hidden="false" customHeight="false" outlineLevel="0" collapsed="false">
      <c r="B223" s="230"/>
      <c r="D223" s="204" t="s">
        <v>260</v>
      </c>
      <c r="E223" s="231"/>
      <c r="F223" s="232" t="s">
        <v>263</v>
      </c>
      <c r="H223" s="233" t="n">
        <v>15</v>
      </c>
      <c r="I223" s="234"/>
      <c r="L223" s="230"/>
      <c r="M223" s="235"/>
      <c r="N223" s="236"/>
      <c r="O223" s="236"/>
      <c r="P223" s="236"/>
      <c r="Q223" s="236"/>
      <c r="R223" s="236"/>
      <c r="S223" s="236"/>
      <c r="T223" s="237"/>
      <c r="AT223" s="231" t="s">
        <v>260</v>
      </c>
      <c r="AU223" s="231" t="s">
        <v>165</v>
      </c>
      <c r="AV223" s="229" t="s">
        <v>150</v>
      </c>
      <c r="AW223" s="229" t="s">
        <v>34</v>
      </c>
      <c r="AX223" s="229" t="s">
        <v>86</v>
      </c>
      <c r="AY223" s="231" t="s">
        <v>151</v>
      </c>
    </row>
    <row r="224" s="176" customFormat="true" ht="20.9" hidden="false" customHeight="true" outlineLevel="0" collapsed="false">
      <c r="B224" s="177"/>
      <c r="D224" s="178" t="s">
        <v>78</v>
      </c>
      <c r="E224" s="188" t="s">
        <v>363</v>
      </c>
      <c r="F224" s="188" t="s">
        <v>364</v>
      </c>
      <c r="I224" s="180"/>
      <c r="J224" s="189" t="n">
        <f aca="false">BK224</f>
        <v>0</v>
      </c>
      <c r="L224" s="177"/>
      <c r="M224" s="182"/>
      <c r="N224" s="183"/>
      <c r="O224" s="183"/>
      <c r="P224" s="184" t="n">
        <f aca="false">SUM(P225:P240)</f>
        <v>0</v>
      </c>
      <c r="Q224" s="183"/>
      <c r="R224" s="184" t="n">
        <f aca="false">SUM(R225:R240)</f>
        <v>0.0898496</v>
      </c>
      <c r="S224" s="183"/>
      <c r="T224" s="185" t="n">
        <f aca="false">SUM(T225:T240)</f>
        <v>0</v>
      </c>
      <c r="AR224" s="178" t="s">
        <v>86</v>
      </c>
      <c r="AT224" s="186" t="s">
        <v>78</v>
      </c>
      <c r="AU224" s="186" t="s">
        <v>88</v>
      </c>
      <c r="AY224" s="178" t="s">
        <v>151</v>
      </c>
      <c r="BK224" s="187" t="n">
        <f aca="false">SUM(BK225:BK240)</f>
        <v>0</v>
      </c>
    </row>
    <row r="225" s="27" customFormat="true" ht="21.75" hidden="false" customHeight="true" outlineLevel="0" collapsed="false">
      <c r="A225" s="22"/>
      <c r="B225" s="190"/>
      <c r="C225" s="191" t="s">
        <v>365</v>
      </c>
      <c r="D225" s="191" t="s">
        <v>154</v>
      </c>
      <c r="E225" s="192" t="s">
        <v>366</v>
      </c>
      <c r="F225" s="193" t="s">
        <v>367</v>
      </c>
      <c r="G225" s="194" t="s">
        <v>300</v>
      </c>
      <c r="H225" s="195" t="n">
        <v>4.16</v>
      </c>
      <c r="I225" s="196"/>
      <c r="J225" s="197" t="n">
        <f aca="false">ROUND(I225*H225,2)</f>
        <v>0</v>
      </c>
      <c r="K225" s="193" t="s">
        <v>257</v>
      </c>
      <c r="L225" s="23"/>
      <c r="M225" s="198"/>
      <c r="N225" s="199" t="s">
        <v>44</v>
      </c>
      <c r="O225" s="60"/>
      <c r="P225" s="200" t="n">
        <f aca="false">O225*H225</f>
        <v>0</v>
      </c>
      <c r="Q225" s="200" t="n">
        <v>0.00438</v>
      </c>
      <c r="R225" s="200" t="n">
        <f aca="false">Q225*H225</f>
        <v>0.0182208</v>
      </c>
      <c r="S225" s="200" t="n">
        <v>0</v>
      </c>
      <c r="T225" s="20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202" t="s">
        <v>150</v>
      </c>
      <c r="AT225" s="202" t="s">
        <v>154</v>
      </c>
      <c r="AU225" s="202" t="s">
        <v>165</v>
      </c>
      <c r="AY225" s="3" t="s">
        <v>151</v>
      </c>
      <c r="BE225" s="203" t="n">
        <f aca="false">IF(N225="základní",J225,0)</f>
        <v>0</v>
      </c>
      <c r="BF225" s="203" t="n">
        <f aca="false">IF(N225="snížená",J225,0)</f>
        <v>0</v>
      </c>
      <c r="BG225" s="203" t="n">
        <f aca="false">IF(N225="zákl. přenesená",J225,0)</f>
        <v>0</v>
      </c>
      <c r="BH225" s="203" t="n">
        <f aca="false">IF(N225="sníž. přenesená",J225,0)</f>
        <v>0</v>
      </c>
      <c r="BI225" s="203" t="n">
        <f aca="false">IF(N225="nulová",J225,0)</f>
        <v>0</v>
      </c>
      <c r="BJ225" s="3" t="s">
        <v>86</v>
      </c>
      <c r="BK225" s="203" t="n">
        <f aca="false">ROUND(I225*H225,2)</f>
        <v>0</v>
      </c>
      <c r="BL225" s="3" t="s">
        <v>150</v>
      </c>
      <c r="BM225" s="202" t="s">
        <v>368</v>
      </c>
    </row>
    <row r="226" customFormat="false" ht="12.8" hidden="false" customHeight="false" outlineLevel="0" collapsed="false">
      <c r="A226" s="22"/>
      <c r="B226" s="23"/>
      <c r="C226" s="22"/>
      <c r="D226" s="204" t="s">
        <v>159</v>
      </c>
      <c r="E226" s="22"/>
      <c r="F226" s="205" t="s">
        <v>369</v>
      </c>
      <c r="G226" s="22"/>
      <c r="H226" s="22"/>
      <c r="I226" s="117"/>
      <c r="J226" s="22"/>
      <c r="K226" s="22"/>
      <c r="L226" s="23"/>
      <c r="M226" s="206"/>
      <c r="N226" s="207"/>
      <c r="O226" s="60"/>
      <c r="P226" s="60"/>
      <c r="Q226" s="60"/>
      <c r="R226" s="60"/>
      <c r="S226" s="60"/>
      <c r="T226" s="61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T226" s="3" t="s">
        <v>159</v>
      </c>
      <c r="AU226" s="3" t="s">
        <v>165</v>
      </c>
    </row>
    <row r="227" s="212" customFormat="true" ht="12.8" hidden="false" customHeight="false" outlineLevel="0" collapsed="false">
      <c r="B227" s="213"/>
      <c r="D227" s="204" t="s">
        <v>260</v>
      </c>
      <c r="E227" s="214"/>
      <c r="F227" s="215" t="s">
        <v>370</v>
      </c>
      <c r="H227" s="214"/>
      <c r="I227" s="216"/>
      <c r="L227" s="213"/>
      <c r="M227" s="217"/>
      <c r="N227" s="218"/>
      <c r="O227" s="218"/>
      <c r="P227" s="218"/>
      <c r="Q227" s="218"/>
      <c r="R227" s="218"/>
      <c r="S227" s="218"/>
      <c r="T227" s="219"/>
      <c r="AT227" s="214" t="s">
        <v>260</v>
      </c>
      <c r="AU227" s="214" t="s">
        <v>165</v>
      </c>
      <c r="AV227" s="212" t="s">
        <v>86</v>
      </c>
      <c r="AW227" s="212" t="s">
        <v>34</v>
      </c>
      <c r="AX227" s="212" t="s">
        <v>79</v>
      </c>
      <c r="AY227" s="214" t="s">
        <v>151</v>
      </c>
    </row>
    <row r="228" s="220" customFormat="true" ht="12.8" hidden="false" customHeight="false" outlineLevel="0" collapsed="false">
      <c r="B228" s="221"/>
      <c r="D228" s="204" t="s">
        <v>260</v>
      </c>
      <c r="E228" s="222"/>
      <c r="F228" s="223" t="s">
        <v>371</v>
      </c>
      <c r="H228" s="224" t="n">
        <v>1.2</v>
      </c>
      <c r="I228" s="225"/>
      <c r="L228" s="221"/>
      <c r="M228" s="226"/>
      <c r="N228" s="227"/>
      <c r="O228" s="227"/>
      <c r="P228" s="227"/>
      <c r="Q228" s="227"/>
      <c r="R228" s="227"/>
      <c r="S228" s="227"/>
      <c r="T228" s="228"/>
      <c r="AT228" s="222" t="s">
        <v>260</v>
      </c>
      <c r="AU228" s="222" t="s">
        <v>165</v>
      </c>
      <c r="AV228" s="220" t="s">
        <v>88</v>
      </c>
      <c r="AW228" s="220" t="s">
        <v>34</v>
      </c>
      <c r="AX228" s="220" t="s">
        <v>79</v>
      </c>
      <c r="AY228" s="222" t="s">
        <v>151</v>
      </c>
    </row>
    <row r="229" s="220" customFormat="true" ht="12.8" hidden="false" customHeight="false" outlineLevel="0" collapsed="false">
      <c r="B229" s="221"/>
      <c r="D229" s="204" t="s">
        <v>260</v>
      </c>
      <c r="E229" s="222"/>
      <c r="F229" s="223" t="s">
        <v>372</v>
      </c>
      <c r="H229" s="224" t="n">
        <v>0.96</v>
      </c>
      <c r="I229" s="225"/>
      <c r="L229" s="221"/>
      <c r="M229" s="226"/>
      <c r="N229" s="227"/>
      <c r="O229" s="227"/>
      <c r="P229" s="227"/>
      <c r="Q229" s="227"/>
      <c r="R229" s="227"/>
      <c r="S229" s="227"/>
      <c r="T229" s="228"/>
      <c r="AT229" s="222" t="s">
        <v>260</v>
      </c>
      <c r="AU229" s="222" t="s">
        <v>165</v>
      </c>
      <c r="AV229" s="220" t="s">
        <v>88</v>
      </c>
      <c r="AW229" s="220" t="s">
        <v>34</v>
      </c>
      <c r="AX229" s="220" t="s">
        <v>79</v>
      </c>
      <c r="AY229" s="222" t="s">
        <v>151</v>
      </c>
    </row>
    <row r="230" s="212" customFormat="true" ht="12.8" hidden="false" customHeight="false" outlineLevel="0" collapsed="false">
      <c r="B230" s="213"/>
      <c r="D230" s="204" t="s">
        <v>260</v>
      </c>
      <c r="E230" s="214"/>
      <c r="F230" s="215" t="s">
        <v>373</v>
      </c>
      <c r="H230" s="214"/>
      <c r="I230" s="216"/>
      <c r="L230" s="213"/>
      <c r="M230" s="217"/>
      <c r="N230" s="218"/>
      <c r="O230" s="218"/>
      <c r="P230" s="218"/>
      <c r="Q230" s="218"/>
      <c r="R230" s="218"/>
      <c r="S230" s="218"/>
      <c r="T230" s="219"/>
      <c r="AT230" s="214" t="s">
        <v>260</v>
      </c>
      <c r="AU230" s="214" t="s">
        <v>165</v>
      </c>
      <c r="AV230" s="212" t="s">
        <v>86</v>
      </c>
      <c r="AW230" s="212" t="s">
        <v>34</v>
      </c>
      <c r="AX230" s="212" t="s">
        <v>79</v>
      </c>
      <c r="AY230" s="214" t="s">
        <v>151</v>
      </c>
    </row>
    <row r="231" s="220" customFormat="true" ht="12.8" hidden="false" customHeight="false" outlineLevel="0" collapsed="false">
      <c r="B231" s="221"/>
      <c r="D231" s="204" t="s">
        <v>260</v>
      </c>
      <c r="E231" s="222"/>
      <c r="F231" s="223" t="s">
        <v>88</v>
      </c>
      <c r="H231" s="224" t="n">
        <v>2</v>
      </c>
      <c r="I231" s="225"/>
      <c r="L231" s="221"/>
      <c r="M231" s="226"/>
      <c r="N231" s="227"/>
      <c r="O231" s="227"/>
      <c r="P231" s="227"/>
      <c r="Q231" s="227"/>
      <c r="R231" s="227"/>
      <c r="S231" s="227"/>
      <c r="T231" s="228"/>
      <c r="AT231" s="222" t="s">
        <v>260</v>
      </c>
      <c r="AU231" s="222" t="s">
        <v>165</v>
      </c>
      <c r="AV231" s="220" t="s">
        <v>88</v>
      </c>
      <c r="AW231" s="220" t="s">
        <v>34</v>
      </c>
      <c r="AX231" s="220" t="s">
        <v>79</v>
      </c>
      <c r="AY231" s="222" t="s">
        <v>151</v>
      </c>
    </row>
    <row r="232" s="229" customFormat="true" ht="12.8" hidden="false" customHeight="false" outlineLevel="0" collapsed="false">
      <c r="B232" s="230"/>
      <c r="D232" s="204" t="s">
        <v>260</v>
      </c>
      <c r="E232" s="231"/>
      <c r="F232" s="232" t="s">
        <v>263</v>
      </c>
      <c r="H232" s="233" t="n">
        <v>4.16</v>
      </c>
      <c r="I232" s="234"/>
      <c r="L232" s="230"/>
      <c r="M232" s="235"/>
      <c r="N232" s="236"/>
      <c r="O232" s="236"/>
      <c r="P232" s="236"/>
      <c r="Q232" s="236"/>
      <c r="R232" s="236"/>
      <c r="S232" s="236"/>
      <c r="T232" s="237"/>
      <c r="AT232" s="231" t="s">
        <v>260</v>
      </c>
      <c r="AU232" s="231" t="s">
        <v>165</v>
      </c>
      <c r="AV232" s="229" t="s">
        <v>150</v>
      </c>
      <c r="AW232" s="229" t="s">
        <v>34</v>
      </c>
      <c r="AX232" s="229" t="s">
        <v>86</v>
      </c>
      <c r="AY232" s="231" t="s">
        <v>151</v>
      </c>
    </row>
    <row r="233" s="27" customFormat="true" ht="21.75" hidden="false" customHeight="true" outlineLevel="0" collapsed="false">
      <c r="A233" s="22"/>
      <c r="B233" s="190"/>
      <c r="C233" s="191" t="s">
        <v>374</v>
      </c>
      <c r="D233" s="191" t="s">
        <v>154</v>
      </c>
      <c r="E233" s="192" t="s">
        <v>375</v>
      </c>
      <c r="F233" s="193" t="s">
        <v>376</v>
      </c>
      <c r="G233" s="194" t="s">
        <v>300</v>
      </c>
      <c r="H233" s="195" t="n">
        <v>4.16</v>
      </c>
      <c r="I233" s="196"/>
      <c r="J233" s="197" t="n">
        <f aca="false">ROUND(I233*H233,2)</f>
        <v>0</v>
      </c>
      <c r="K233" s="193" t="s">
        <v>257</v>
      </c>
      <c r="L233" s="23"/>
      <c r="M233" s="198"/>
      <c r="N233" s="199" t="s">
        <v>44</v>
      </c>
      <c r="O233" s="60"/>
      <c r="P233" s="200" t="n">
        <f aca="false">O233*H233</f>
        <v>0</v>
      </c>
      <c r="Q233" s="200" t="n">
        <v>0.00268</v>
      </c>
      <c r="R233" s="200" t="n">
        <f aca="false">Q233*H233</f>
        <v>0.0111488</v>
      </c>
      <c r="S233" s="200" t="n">
        <v>0</v>
      </c>
      <c r="T233" s="20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202" t="s">
        <v>150</v>
      </c>
      <c r="AT233" s="202" t="s">
        <v>154</v>
      </c>
      <c r="AU233" s="202" t="s">
        <v>165</v>
      </c>
      <c r="AY233" s="3" t="s">
        <v>151</v>
      </c>
      <c r="BE233" s="203" t="n">
        <f aca="false">IF(N233="základní",J233,0)</f>
        <v>0</v>
      </c>
      <c r="BF233" s="203" t="n">
        <f aca="false">IF(N233="snížená",J233,0)</f>
        <v>0</v>
      </c>
      <c r="BG233" s="203" t="n">
        <f aca="false">IF(N233="zákl. přenesená",J233,0)</f>
        <v>0</v>
      </c>
      <c r="BH233" s="203" t="n">
        <f aca="false">IF(N233="sníž. přenesená",J233,0)</f>
        <v>0</v>
      </c>
      <c r="BI233" s="203" t="n">
        <f aca="false">IF(N233="nulová",J233,0)</f>
        <v>0</v>
      </c>
      <c r="BJ233" s="3" t="s">
        <v>86</v>
      </c>
      <c r="BK233" s="203" t="n">
        <f aca="false">ROUND(I233*H233,2)</f>
        <v>0</v>
      </c>
      <c r="BL233" s="3" t="s">
        <v>150</v>
      </c>
      <c r="BM233" s="202" t="s">
        <v>377</v>
      </c>
    </row>
    <row r="234" customFormat="false" ht="12.8" hidden="false" customHeight="false" outlineLevel="0" collapsed="false">
      <c r="A234" s="22"/>
      <c r="B234" s="23"/>
      <c r="C234" s="22"/>
      <c r="D234" s="204" t="s">
        <v>159</v>
      </c>
      <c r="E234" s="22"/>
      <c r="F234" s="205" t="s">
        <v>378</v>
      </c>
      <c r="G234" s="22"/>
      <c r="H234" s="22"/>
      <c r="I234" s="117"/>
      <c r="J234" s="22"/>
      <c r="K234" s="22"/>
      <c r="L234" s="23"/>
      <c r="M234" s="206"/>
      <c r="N234" s="207"/>
      <c r="O234" s="60"/>
      <c r="P234" s="60"/>
      <c r="Q234" s="60"/>
      <c r="R234" s="60"/>
      <c r="S234" s="60"/>
      <c r="T234" s="61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T234" s="3" t="s">
        <v>159</v>
      </c>
      <c r="AU234" s="3" t="s">
        <v>165</v>
      </c>
    </row>
    <row r="235" customFormat="false" ht="21.75" hidden="false" customHeight="true" outlineLevel="0" collapsed="false">
      <c r="A235" s="22"/>
      <c r="B235" s="190"/>
      <c r="C235" s="191" t="s">
        <v>379</v>
      </c>
      <c r="D235" s="191" t="s">
        <v>154</v>
      </c>
      <c r="E235" s="192" t="s">
        <v>380</v>
      </c>
      <c r="F235" s="193" t="s">
        <v>381</v>
      </c>
      <c r="G235" s="194" t="s">
        <v>300</v>
      </c>
      <c r="H235" s="195" t="n">
        <v>22.4</v>
      </c>
      <c r="I235" s="196"/>
      <c r="J235" s="197" t="n">
        <f aca="false">ROUND(I235*H235,2)</f>
        <v>0</v>
      </c>
      <c r="K235" s="193" t="s">
        <v>257</v>
      </c>
      <c r="L235" s="23"/>
      <c r="M235" s="198"/>
      <c r="N235" s="199" t="s">
        <v>44</v>
      </c>
      <c r="O235" s="60"/>
      <c r="P235" s="200" t="n">
        <f aca="false">O235*H235</f>
        <v>0</v>
      </c>
      <c r="Q235" s="200" t="n">
        <v>0.0027</v>
      </c>
      <c r="R235" s="200" t="n">
        <f aca="false">Q235*H235</f>
        <v>0.06048</v>
      </c>
      <c r="S235" s="200" t="n">
        <v>0</v>
      </c>
      <c r="T235" s="20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202" t="s">
        <v>150</v>
      </c>
      <c r="AT235" s="202" t="s">
        <v>154</v>
      </c>
      <c r="AU235" s="202" t="s">
        <v>165</v>
      </c>
      <c r="AY235" s="3" t="s">
        <v>151</v>
      </c>
      <c r="BE235" s="203" t="n">
        <f aca="false">IF(N235="základní",J235,0)</f>
        <v>0</v>
      </c>
      <c r="BF235" s="203" t="n">
        <f aca="false">IF(N235="snížená",J235,0)</f>
        <v>0</v>
      </c>
      <c r="BG235" s="203" t="n">
        <f aca="false">IF(N235="zákl. přenesená",J235,0)</f>
        <v>0</v>
      </c>
      <c r="BH235" s="203" t="n">
        <f aca="false">IF(N235="sníž. přenesená",J235,0)</f>
        <v>0</v>
      </c>
      <c r="BI235" s="203" t="n">
        <f aca="false">IF(N235="nulová",J235,0)</f>
        <v>0</v>
      </c>
      <c r="BJ235" s="3" t="s">
        <v>86</v>
      </c>
      <c r="BK235" s="203" t="n">
        <f aca="false">ROUND(I235*H235,2)</f>
        <v>0</v>
      </c>
      <c r="BL235" s="3" t="s">
        <v>150</v>
      </c>
      <c r="BM235" s="202" t="s">
        <v>382</v>
      </c>
    </row>
    <row r="236" customFormat="false" ht="12.8" hidden="false" customHeight="false" outlineLevel="0" collapsed="false">
      <c r="A236" s="22"/>
      <c r="B236" s="23"/>
      <c r="C236" s="22"/>
      <c r="D236" s="204" t="s">
        <v>159</v>
      </c>
      <c r="E236" s="22"/>
      <c r="F236" s="205" t="s">
        <v>383</v>
      </c>
      <c r="G236" s="22"/>
      <c r="H236" s="22"/>
      <c r="I236" s="117"/>
      <c r="J236" s="22"/>
      <c r="K236" s="22"/>
      <c r="L236" s="23"/>
      <c r="M236" s="206"/>
      <c r="N236" s="207"/>
      <c r="O236" s="60"/>
      <c r="P236" s="60"/>
      <c r="Q236" s="60"/>
      <c r="R236" s="60"/>
      <c r="S236" s="60"/>
      <c r="T236" s="61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T236" s="3" t="s">
        <v>159</v>
      </c>
      <c r="AU236" s="3" t="s">
        <v>165</v>
      </c>
    </row>
    <row r="237" s="212" customFormat="true" ht="12.8" hidden="false" customHeight="false" outlineLevel="0" collapsed="false">
      <c r="B237" s="213"/>
      <c r="D237" s="204" t="s">
        <v>260</v>
      </c>
      <c r="E237" s="214"/>
      <c r="F237" s="215" t="s">
        <v>384</v>
      </c>
      <c r="H237" s="214"/>
      <c r="I237" s="216"/>
      <c r="L237" s="213"/>
      <c r="M237" s="217"/>
      <c r="N237" s="218"/>
      <c r="O237" s="218"/>
      <c r="P237" s="218"/>
      <c r="Q237" s="218"/>
      <c r="R237" s="218"/>
      <c r="S237" s="218"/>
      <c r="T237" s="219"/>
      <c r="AT237" s="214" t="s">
        <v>260</v>
      </c>
      <c r="AU237" s="214" t="s">
        <v>165</v>
      </c>
      <c r="AV237" s="212" t="s">
        <v>86</v>
      </c>
      <c r="AW237" s="212" t="s">
        <v>34</v>
      </c>
      <c r="AX237" s="212" t="s">
        <v>79</v>
      </c>
      <c r="AY237" s="214" t="s">
        <v>151</v>
      </c>
    </row>
    <row r="238" s="212" customFormat="true" ht="12.8" hidden="false" customHeight="false" outlineLevel="0" collapsed="false">
      <c r="B238" s="213"/>
      <c r="D238" s="204" t="s">
        <v>260</v>
      </c>
      <c r="E238" s="214"/>
      <c r="F238" s="215" t="s">
        <v>281</v>
      </c>
      <c r="H238" s="214"/>
      <c r="I238" s="216"/>
      <c r="L238" s="213"/>
      <c r="M238" s="217"/>
      <c r="N238" s="218"/>
      <c r="O238" s="218"/>
      <c r="P238" s="218"/>
      <c r="Q238" s="218"/>
      <c r="R238" s="218"/>
      <c r="S238" s="218"/>
      <c r="T238" s="219"/>
      <c r="AT238" s="214" t="s">
        <v>260</v>
      </c>
      <c r="AU238" s="214" t="s">
        <v>165</v>
      </c>
      <c r="AV238" s="212" t="s">
        <v>86</v>
      </c>
      <c r="AW238" s="212" t="s">
        <v>34</v>
      </c>
      <c r="AX238" s="212" t="s">
        <v>79</v>
      </c>
      <c r="AY238" s="214" t="s">
        <v>151</v>
      </c>
    </row>
    <row r="239" s="220" customFormat="true" ht="12.8" hidden="false" customHeight="false" outlineLevel="0" collapsed="false">
      <c r="B239" s="221"/>
      <c r="D239" s="204" t="s">
        <v>260</v>
      </c>
      <c r="E239" s="222"/>
      <c r="F239" s="223" t="s">
        <v>385</v>
      </c>
      <c r="H239" s="224" t="n">
        <v>22.4</v>
      </c>
      <c r="I239" s="225"/>
      <c r="L239" s="221"/>
      <c r="M239" s="226"/>
      <c r="N239" s="227"/>
      <c r="O239" s="227"/>
      <c r="P239" s="227"/>
      <c r="Q239" s="227"/>
      <c r="R239" s="227"/>
      <c r="S239" s="227"/>
      <c r="T239" s="228"/>
      <c r="AT239" s="222" t="s">
        <v>260</v>
      </c>
      <c r="AU239" s="222" t="s">
        <v>165</v>
      </c>
      <c r="AV239" s="220" t="s">
        <v>88</v>
      </c>
      <c r="AW239" s="220" t="s">
        <v>34</v>
      </c>
      <c r="AX239" s="220" t="s">
        <v>79</v>
      </c>
      <c r="AY239" s="222" t="s">
        <v>151</v>
      </c>
    </row>
    <row r="240" s="229" customFormat="true" ht="12.8" hidden="false" customHeight="false" outlineLevel="0" collapsed="false">
      <c r="B240" s="230"/>
      <c r="D240" s="204" t="s">
        <v>260</v>
      </c>
      <c r="E240" s="231"/>
      <c r="F240" s="232" t="s">
        <v>263</v>
      </c>
      <c r="H240" s="233" t="n">
        <v>22.4</v>
      </c>
      <c r="I240" s="234"/>
      <c r="L240" s="230"/>
      <c r="M240" s="235"/>
      <c r="N240" s="236"/>
      <c r="O240" s="236"/>
      <c r="P240" s="236"/>
      <c r="Q240" s="236"/>
      <c r="R240" s="236"/>
      <c r="S240" s="236"/>
      <c r="T240" s="237"/>
      <c r="AT240" s="231" t="s">
        <v>260</v>
      </c>
      <c r="AU240" s="231" t="s">
        <v>165</v>
      </c>
      <c r="AV240" s="229" t="s">
        <v>150</v>
      </c>
      <c r="AW240" s="229" t="s">
        <v>34</v>
      </c>
      <c r="AX240" s="229" t="s">
        <v>86</v>
      </c>
      <c r="AY240" s="231" t="s">
        <v>151</v>
      </c>
    </row>
    <row r="241" s="176" customFormat="true" ht="20.9" hidden="false" customHeight="true" outlineLevel="0" collapsed="false">
      <c r="B241" s="177"/>
      <c r="D241" s="178" t="s">
        <v>78</v>
      </c>
      <c r="E241" s="188" t="s">
        <v>386</v>
      </c>
      <c r="F241" s="188" t="s">
        <v>387</v>
      </c>
      <c r="I241" s="180"/>
      <c r="J241" s="189" t="n">
        <f aca="false">BK241</f>
        <v>0</v>
      </c>
      <c r="L241" s="177"/>
      <c r="M241" s="182"/>
      <c r="N241" s="183"/>
      <c r="O241" s="183"/>
      <c r="P241" s="184" t="n">
        <f aca="false">SUM(P242:P264)</f>
        <v>0</v>
      </c>
      <c r="Q241" s="183"/>
      <c r="R241" s="184" t="n">
        <f aca="false">SUM(R242:R264)</f>
        <v>5.92275563</v>
      </c>
      <c r="S241" s="183"/>
      <c r="T241" s="185" t="n">
        <f aca="false">SUM(T242:T264)</f>
        <v>0</v>
      </c>
      <c r="AR241" s="178" t="s">
        <v>86</v>
      </c>
      <c r="AT241" s="186" t="s">
        <v>78</v>
      </c>
      <c r="AU241" s="186" t="s">
        <v>88</v>
      </c>
      <c r="AY241" s="178" t="s">
        <v>151</v>
      </c>
      <c r="BK241" s="187" t="n">
        <f aca="false">SUM(BK242:BK264)</f>
        <v>0</v>
      </c>
    </row>
    <row r="242" s="27" customFormat="true" ht="21.75" hidden="false" customHeight="true" outlineLevel="0" collapsed="false">
      <c r="A242" s="22"/>
      <c r="B242" s="190"/>
      <c r="C242" s="191" t="s">
        <v>6</v>
      </c>
      <c r="D242" s="191" t="s">
        <v>154</v>
      </c>
      <c r="E242" s="192" t="s">
        <v>388</v>
      </c>
      <c r="F242" s="193" t="s">
        <v>389</v>
      </c>
      <c r="G242" s="194" t="s">
        <v>256</v>
      </c>
      <c r="H242" s="195" t="n">
        <v>0.2</v>
      </c>
      <c r="I242" s="196"/>
      <c r="J242" s="197" t="n">
        <f aca="false">ROUND(I242*H242,2)</f>
        <v>0</v>
      </c>
      <c r="K242" s="193" t="s">
        <v>257</v>
      </c>
      <c r="L242" s="23"/>
      <c r="M242" s="198"/>
      <c r="N242" s="199" t="s">
        <v>44</v>
      </c>
      <c r="O242" s="60"/>
      <c r="P242" s="200" t="n">
        <f aca="false">O242*H242</f>
        <v>0</v>
      </c>
      <c r="Q242" s="200" t="n">
        <v>2.25634</v>
      </c>
      <c r="R242" s="200" t="n">
        <f aca="false">Q242*H242</f>
        <v>0.451268</v>
      </c>
      <c r="S242" s="200" t="n">
        <v>0</v>
      </c>
      <c r="T242" s="20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202" t="s">
        <v>150</v>
      </c>
      <c r="AT242" s="202" t="s">
        <v>154</v>
      </c>
      <c r="AU242" s="202" t="s">
        <v>165</v>
      </c>
      <c r="AY242" s="3" t="s">
        <v>151</v>
      </c>
      <c r="BE242" s="203" t="n">
        <f aca="false">IF(N242="základní",J242,0)</f>
        <v>0</v>
      </c>
      <c r="BF242" s="203" t="n">
        <f aca="false">IF(N242="snížená",J242,0)</f>
        <v>0</v>
      </c>
      <c r="BG242" s="203" t="n">
        <f aca="false">IF(N242="zákl. přenesená",J242,0)</f>
        <v>0</v>
      </c>
      <c r="BH242" s="203" t="n">
        <f aca="false">IF(N242="sníž. přenesená",J242,0)</f>
        <v>0</v>
      </c>
      <c r="BI242" s="203" t="n">
        <f aca="false">IF(N242="nulová",J242,0)</f>
        <v>0</v>
      </c>
      <c r="BJ242" s="3" t="s">
        <v>86</v>
      </c>
      <c r="BK242" s="203" t="n">
        <f aca="false">ROUND(I242*H242,2)</f>
        <v>0</v>
      </c>
      <c r="BL242" s="3" t="s">
        <v>150</v>
      </c>
      <c r="BM242" s="202" t="s">
        <v>390</v>
      </c>
    </row>
    <row r="243" customFormat="false" ht="12.8" hidden="false" customHeight="false" outlineLevel="0" collapsed="false">
      <c r="A243" s="22"/>
      <c r="B243" s="23"/>
      <c r="C243" s="22"/>
      <c r="D243" s="204" t="s">
        <v>159</v>
      </c>
      <c r="E243" s="22"/>
      <c r="F243" s="205" t="s">
        <v>391</v>
      </c>
      <c r="G243" s="22"/>
      <c r="H243" s="22"/>
      <c r="I243" s="117"/>
      <c r="J243" s="22"/>
      <c r="K243" s="22"/>
      <c r="L243" s="23"/>
      <c r="M243" s="206"/>
      <c r="N243" s="207"/>
      <c r="O243" s="60"/>
      <c r="P243" s="60"/>
      <c r="Q243" s="60"/>
      <c r="R243" s="60"/>
      <c r="S243" s="60"/>
      <c r="T243" s="61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T243" s="3" t="s">
        <v>159</v>
      </c>
      <c r="AU243" s="3" t="s">
        <v>165</v>
      </c>
    </row>
    <row r="244" s="212" customFormat="true" ht="12.8" hidden="false" customHeight="false" outlineLevel="0" collapsed="false">
      <c r="B244" s="213"/>
      <c r="D244" s="204" t="s">
        <v>260</v>
      </c>
      <c r="E244" s="214"/>
      <c r="F244" s="215" t="s">
        <v>392</v>
      </c>
      <c r="H244" s="214"/>
      <c r="I244" s="216"/>
      <c r="L244" s="213"/>
      <c r="M244" s="217"/>
      <c r="N244" s="218"/>
      <c r="O244" s="218"/>
      <c r="P244" s="218"/>
      <c r="Q244" s="218"/>
      <c r="R244" s="218"/>
      <c r="S244" s="218"/>
      <c r="T244" s="219"/>
      <c r="AT244" s="214" t="s">
        <v>260</v>
      </c>
      <c r="AU244" s="214" t="s">
        <v>165</v>
      </c>
      <c r="AV244" s="212" t="s">
        <v>86</v>
      </c>
      <c r="AW244" s="212" t="s">
        <v>34</v>
      </c>
      <c r="AX244" s="212" t="s">
        <v>79</v>
      </c>
      <c r="AY244" s="214" t="s">
        <v>151</v>
      </c>
    </row>
    <row r="245" s="220" customFormat="true" ht="12.8" hidden="false" customHeight="false" outlineLevel="0" collapsed="false">
      <c r="B245" s="221"/>
      <c r="D245" s="204" t="s">
        <v>260</v>
      </c>
      <c r="E245" s="222"/>
      <c r="F245" s="223" t="s">
        <v>393</v>
      </c>
      <c r="H245" s="224" t="n">
        <v>0.2</v>
      </c>
      <c r="I245" s="225"/>
      <c r="L245" s="221"/>
      <c r="M245" s="226"/>
      <c r="N245" s="227"/>
      <c r="O245" s="227"/>
      <c r="P245" s="227"/>
      <c r="Q245" s="227"/>
      <c r="R245" s="227"/>
      <c r="S245" s="227"/>
      <c r="T245" s="228"/>
      <c r="AT245" s="222" t="s">
        <v>260</v>
      </c>
      <c r="AU245" s="222" t="s">
        <v>165</v>
      </c>
      <c r="AV245" s="220" t="s">
        <v>88</v>
      </c>
      <c r="AW245" s="220" t="s">
        <v>34</v>
      </c>
      <c r="AX245" s="220" t="s">
        <v>79</v>
      </c>
      <c r="AY245" s="222" t="s">
        <v>151</v>
      </c>
    </row>
    <row r="246" s="229" customFormat="true" ht="12.8" hidden="false" customHeight="false" outlineLevel="0" collapsed="false">
      <c r="B246" s="230"/>
      <c r="D246" s="204" t="s">
        <v>260</v>
      </c>
      <c r="E246" s="231"/>
      <c r="F246" s="232" t="s">
        <v>263</v>
      </c>
      <c r="H246" s="233" t="n">
        <v>0.2</v>
      </c>
      <c r="I246" s="234"/>
      <c r="L246" s="230"/>
      <c r="M246" s="235"/>
      <c r="N246" s="236"/>
      <c r="O246" s="236"/>
      <c r="P246" s="236"/>
      <c r="Q246" s="236"/>
      <c r="R246" s="236"/>
      <c r="S246" s="236"/>
      <c r="T246" s="237"/>
      <c r="AT246" s="231" t="s">
        <v>260</v>
      </c>
      <c r="AU246" s="231" t="s">
        <v>165</v>
      </c>
      <c r="AV246" s="229" t="s">
        <v>150</v>
      </c>
      <c r="AW246" s="229" t="s">
        <v>34</v>
      </c>
      <c r="AX246" s="229" t="s">
        <v>86</v>
      </c>
      <c r="AY246" s="231" t="s">
        <v>151</v>
      </c>
    </row>
    <row r="247" s="27" customFormat="true" ht="21.75" hidden="false" customHeight="true" outlineLevel="0" collapsed="false">
      <c r="A247" s="22"/>
      <c r="B247" s="190"/>
      <c r="C247" s="191" t="s">
        <v>394</v>
      </c>
      <c r="D247" s="191" t="s">
        <v>154</v>
      </c>
      <c r="E247" s="192" t="s">
        <v>395</v>
      </c>
      <c r="F247" s="193" t="s">
        <v>396</v>
      </c>
      <c r="G247" s="194" t="s">
        <v>256</v>
      </c>
      <c r="H247" s="195" t="n">
        <v>2.417</v>
      </c>
      <c r="I247" s="196"/>
      <c r="J247" s="197" t="n">
        <f aca="false">ROUND(I247*H247,2)</f>
        <v>0</v>
      </c>
      <c r="K247" s="193" t="s">
        <v>257</v>
      </c>
      <c r="L247" s="23"/>
      <c r="M247" s="198"/>
      <c r="N247" s="199" t="s">
        <v>44</v>
      </c>
      <c r="O247" s="60"/>
      <c r="P247" s="200" t="n">
        <f aca="false">O247*H247</f>
        <v>0</v>
      </c>
      <c r="Q247" s="200" t="n">
        <v>2.25634</v>
      </c>
      <c r="R247" s="200" t="n">
        <f aca="false">Q247*H247</f>
        <v>5.45357378</v>
      </c>
      <c r="S247" s="200" t="n">
        <v>0</v>
      </c>
      <c r="T247" s="20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202" t="s">
        <v>150</v>
      </c>
      <c r="AT247" s="202" t="s">
        <v>154</v>
      </c>
      <c r="AU247" s="202" t="s">
        <v>165</v>
      </c>
      <c r="AY247" s="3" t="s">
        <v>151</v>
      </c>
      <c r="BE247" s="203" t="n">
        <f aca="false">IF(N247="základní",J247,0)</f>
        <v>0</v>
      </c>
      <c r="BF247" s="203" t="n">
        <f aca="false">IF(N247="snížená",J247,0)</f>
        <v>0</v>
      </c>
      <c r="BG247" s="203" t="n">
        <f aca="false">IF(N247="zákl. přenesená",J247,0)</f>
        <v>0</v>
      </c>
      <c r="BH247" s="203" t="n">
        <f aca="false">IF(N247="sníž. přenesená",J247,0)</f>
        <v>0</v>
      </c>
      <c r="BI247" s="203" t="n">
        <f aca="false">IF(N247="nulová",J247,0)</f>
        <v>0</v>
      </c>
      <c r="BJ247" s="3" t="s">
        <v>86</v>
      </c>
      <c r="BK247" s="203" t="n">
        <f aca="false">ROUND(I247*H247,2)</f>
        <v>0</v>
      </c>
      <c r="BL247" s="3" t="s">
        <v>150</v>
      </c>
      <c r="BM247" s="202" t="s">
        <v>397</v>
      </c>
    </row>
    <row r="248" customFormat="false" ht="12.8" hidden="false" customHeight="false" outlineLevel="0" collapsed="false">
      <c r="A248" s="22"/>
      <c r="B248" s="23"/>
      <c r="C248" s="22"/>
      <c r="D248" s="204" t="s">
        <v>159</v>
      </c>
      <c r="E248" s="22"/>
      <c r="F248" s="205" t="s">
        <v>398</v>
      </c>
      <c r="G248" s="22"/>
      <c r="H248" s="22"/>
      <c r="I248" s="117"/>
      <c r="J248" s="22"/>
      <c r="K248" s="22"/>
      <c r="L248" s="23"/>
      <c r="M248" s="206"/>
      <c r="N248" s="207"/>
      <c r="O248" s="60"/>
      <c r="P248" s="60"/>
      <c r="Q248" s="60"/>
      <c r="R248" s="60"/>
      <c r="S248" s="60"/>
      <c r="T248" s="61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T248" s="3" t="s">
        <v>159</v>
      </c>
      <c r="AU248" s="3" t="s">
        <v>165</v>
      </c>
    </row>
    <row r="249" s="212" customFormat="true" ht="12.8" hidden="false" customHeight="false" outlineLevel="0" collapsed="false">
      <c r="B249" s="213"/>
      <c r="D249" s="204" t="s">
        <v>260</v>
      </c>
      <c r="E249" s="214"/>
      <c r="F249" s="215" t="s">
        <v>399</v>
      </c>
      <c r="H249" s="214"/>
      <c r="I249" s="216"/>
      <c r="L249" s="213"/>
      <c r="M249" s="217"/>
      <c r="N249" s="218"/>
      <c r="O249" s="218"/>
      <c r="P249" s="218"/>
      <c r="Q249" s="218"/>
      <c r="R249" s="218"/>
      <c r="S249" s="218"/>
      <c r="T249" s="219"/>
      <c r="AT249" s="214" t="s">
        <v>260</v>
      </c>
      <c r="AU249" s="214" t="s">
        <v>165</v>
      </c>
      <c r="AV249" s="212" t="s">
        <v>86</v>
      </c>
      <c r="AW249" s="212" t="s">
        <v>34</v>
      </c>
      <c r="AX249" s="212" t="s">
        <v>79</v>
      </c>
      <c r="AY249" s="214" t="s">
        <v>151</v>
      </c>
    </row>
    <row r="250" s="220" customFormat="true" ht="12.8" hidden="false" customHeight="false" outlineLevel="0" collapsed="false">
      <c r="B250" s="221"/>
      <c r="D250" s="204" t="s">
        <v>260</v>
      </c>
      <c r="E250" s="222"/>
      <c r="F250" s="223" t="s">
        <v>400</v>
      </c>
      <c r="H250" s="224" t="n">
        <v>0.998</v>
      </c>
      <c r="I250" s="225"/>
      <c r="L250" s="221"/>
      <c r="M250" s="226"/>
      <c r="N250" s="227"/>
      <c r="O250" s="227"/>
      <c r="P250" s="227"/>
      <c r="Q250" s="227"/>
      <c r="R250" s="227"/>
      <c r="S250" s="227"/>
      <c r="T250" s="228"/>
      <c r="AT250" s="222" t="s">
        <v>260</v>
      </c>
      <c r="AU250" s="222" t="s">
        <v>165</v>
      </c>
      <c r="AV250" s="220" t="s">
        <v>88</v>
      </c>
      <c r="AW250" s="220" t="s">
        <v>34</v>
      </c>
      <c r="AX250" s="220" t="s">
        <v>79</v>
      </c>
      <c r="AY250" s="222" t="s">
        <v>151</v>
      </c>
    </row>
    <row r="251" s="220" customFormat="true" ht="12.8" hidden="false" customHeight="false" outlineLevel="0" collapsed="false">
      <c r="B251" s="221"/>
      <c r="D251" s="204" t="s">
        <v>260</v>
      </c>
      <c r="E251" s="222"/>
      <c r="F251" s="223" t="s">
        <v>401</v>
      </c>
      <c r="H251" s="224" t="n">
        <v>0.175</v>
      </c>
      <c r="I251" s="225"/>
      <c r="L251" s="221"/>
      <c r="M251" s="226"/>
      <c r="N251" s="227"/>
      <c r="O251" s="227"/>
      <c r="P251" s="227"/>
      <c r="Q251" s="227"/>
      <c r="R251" s="227"/>
      <c r="S251" s="227"/>
      <c r="T251" s="228"/>
      <c r="AT251" s="222" t="s">
        <v>260</v>
      </c>
      <c r="AU251" s="222" t="s">
        <v>165</v>
      </c>
      <c r="AV251" s="220" t="s">
        <v>88</v>
      </c>
      <c r="AW251" s="220" t="s">
        <v>34</v>
      </c>
      <c r="AX251" s="220" t="s">
        <v>79</v>
      </c>
      <c r="AY251" s="222" t="s">
        <v>151</v>
      </c>
    </row>
    <row r="252" s="220" customFormat="true" ht="12.8" hidden="false" customHeight="false" outlineLevel="0" collapsed="false">
      <c r="B252" s="221"/>
      <c r="D252" s="204" t="s">
        <v>260</v>
      </c>
      <c r="E252" s="222"/>
      <c r="F252" s="223" t="s">
        <v>402</v>
      </c>
      <c r="H252" s="224" t="n">
        <v>0.096</v>
      </c>
      <c r="I252" s="225"/>
      <c r="L252" s="221"/>
      <c r="M252" s="226"/>
      <c r="N252" s="227"/>
      <c r="O252" s="227"/>
      <c r="P252" s="227"/>
      <c r="Q252" s="227"/>
      <c r="R252" s="227"/>
      <c r="S252" s="227"/>
      <c r="T252" s="228"/>
      <c r="AT252" s="222" t="s">
        <v>260</v>
      </c>
      <c r="AU252" s="222" t="s">
        <v>165</v>
      </c>
      <c r="AV252" s="220" t="s">
        <v>88</v>
      </c>
      <c r="AW252" s="220" t="s">
        <v>34</v>
      </c>
      <c r="AX252" s="220" t="s">
        <v>79</v>
      </c>
      <c r="AY252" s="222" t="s">
        <v>151</v>
      </c>
    </row>
    <row r="253" s="212" customFormat="true" ht="12.8" hidden="false" customHeight="false" outlineLevel="0" collapsed="false">
      <c r="B253" s="213"/>
      <c r="D253" s="204" t="s">
        <v>260</v>
      </c>
      <c r="E253" s="214"/>
      <c r="F253" s="215" t="s">
        <v>403</v>
      </c>
      <c r="H253" s="214"/>
      <c r="I253" s="216"/>
      <c r="L253" s="213"/>
      <c r="M253" s="217"/>
      <c r="N253" s="218"/>
      <c r="O253" s="218"/>
      <c r="P253" s="218"/>
      <c r="Q253" s="218"/>
      <c r="R253" s="218"/>
      <c r="S253" s="218"/>
      <c r="T253" s="219"/>
      <c r="AT253" s="214" t="s">
        <v>260</v>
      </c>
      <c r="AU253" s="214" t="s">
        <v>165</v>
      </c>
      <c r="AV253" s="212" t="s">
        <v>86</v>
      </c>
      <c r="AW253" s="212" t="s">
        <v>34</v>
      </c>
      <c r="AX253" s="212" t="s">
        <v>79</v>
      </c>
      <c r="AY253" s="214" t="s">
        <v>151</v>
      </c>
    </row>
    <row r="254" s="220" customFormat="true" ht="12.8" hidden="false" customHeight="false" outlineLevel="0" collapsed="false">
      <c r="B254" s="221"/>
      <c r="D254" s="204" t="s">
        <v>260</v>
      </c>
      <c r="E254" s="222"/>
      <c r="F254" s="223" t="s">
        <v>404</v>
      </c>
      <c r="H254" s="224" t="n">
        <v>1.148</v>
      </c>
      <c r="I254" s="225"/>
      <c r="L254" s="221"/>
      <c r="M254" s="226"/>
      <c r="N254" s="227"/>
      <c r="O254" s="227"/>
      <c r="P254" s="227"/>
      <c r="Q254" s="227"/>
      <c r="R254" s="227"/>
      <c r="S254" s="227"/>
      <c r="T254" s="228"/>
      <c r="AT254" s="222" t="s">
        <v>260</v>
      </c>
      <c r="AU254" s="222" t="s">
        <v>165</v>
      </c>
      <c r="AV254" s="220" t="s">
        <v>88</v>
      </c>
      <c r="AW254" s="220" t="s">
        <v>34</v>
      </c>
      <c r="AX254" s="220" t="s">
        <v>79</v>
      </c>
      <c r="AY254" s="222" t="s">
        <v>151</v>
      </c>
    </row>
    <row r="255" s="229" customFormat="true" ht="12.8" hidden="false" customHeight="false" outlineLevel="0" collapsed="false">
      <c r="B255" s="230"/>
      <c r="D255" s="204" t="s">
        <v>260</v>
      </c>
      <c r="E255" s="231"/>
      <c r="F255" s="232" t="s">
        <v>263</v>
      </c>
      <c r="H255" s="233" t="n">
        <v>2.417</v>
      </c>
      <c r="I255" s="234"/>
      <c r="L255" s="230"/>
      <c r="M255" s="235"/>
      <c r="N255" s="236"/>
      <c r="O255" s="236"/>
      <c r="P255" s="236"/>
      <c r="Q255" s="236"/>
      <c r="R255" s="236"/>
      <c r="S255" s="236"/>
      <c r="T255" s="237"/>
      <c r="AT255" s="231" t="s">
        <v>260</v>
      </c>
      <c r="AU255" s="231" t="s">
        <v>165</v>
      </c>
      <c r="AV255" s="229" t="s">
        <v>150</v>
      </c>
      <c r="AW255" s="229" t="s">
        <v>34</v>
      </c>
      <c r="AX255" s="229" t="s">
        <v>86</v>
      </c>
      <c r="AY255" s="231" t="s">
        <v>151</v>
      </c>
    </row>
    <row r="256" s="27" customFormat="true" ht="16.5" hidden="false" customHeight="true" outlineLevel="0" collapsed="false">
      <c r="A256" s="22"/>
      <c r="B256" s="190"/>
      <c r="C256" s="191" t="s">
        <v>405</v>
      </c>
      <c r="D256" s="191" t="s">
        <v>154</v>
      </c>
      <c r="E256" s="192" t="s">
        <v>406</v>
      </c>
      <c r="F256" s="193" t="s">
        <v>407</v>
      </c>
      <c r="G256" s="194" t="s">
        <v>408</v>
      </c>
      <c r="H256" s="195" t="n">
        <v>0.005</v>
      </c>
      <c r="I256" s="196"/>
      <c r="J256" s="197" t="n">
        <f aca="false">ROUND(I256*H256,2)</f>
        <v>0</v>
      </c>
      <c r="K256" s="193" t="s">
        <v>257</v>
      </c>
      <c r="L256" s="23"/>
      <c r="M256" s="198"/>
      <c r="N256" s="199" t="s">
        <v>44</v>
      </c>
      <c r="O256" s="60"/>
      <c r="P256" s="200" t="n">
        <f aca="false">O256*H256</f>
        <v>0</v>
      </c>
      <c r="Q256" s="200" t="n">
        <v>1.06277</v>
      </c>
      <c r="R256" s="200" t="n">
        <f aca="false">Q256*H256</f>
        <v>0.00531385</v>
      </c>
      <c r="S256" s="200" t="n">
        <v>0</v>
      </c>
      <c r="T256" s="20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202" t="s">
        <v>150</v>
      </c>
      <c r="AT256" s="202" t="s">
        <v>154</v>
      </c>
      <c r="AU256" s="202" t="s">
        <v>165</v>
      </c>
      <c r="AY256" s="3" t="s">
        <v>151</v>
      </c>
      <c r="BE256" s="203" t="n">
        <f aca="false">IF(N256="základní",J256,0)</f>
        <v>0</v>
      </c>
      <c r="BF256" s="203" t="n">
        <f aca="false">IF(N256="snížená",J256,0)</f>
        <v>0</v>
      </c>
      <c r="BG256" s="203" t="n">
        <f aca="false">IF(N256="zákl. přenesená",J256,0)</f>
        <v>0</v>
      </c>
      <c r="BH256" s="203" t="n">
        <f aca="false">IF(N256="sníž. přenesená",J256,0)</f>
        <v>0</v>
      </c>
      <c r="BI256" s="203" t="n">
        <f aca="false">IF(N256="nulová",J256,0)</f>
        <v>0</v>
      </c>
      <c r="BJ256" s="3" t="s">
        <v>86</v>
      </c>
      <c r="BK256" s="203" t="n">
        <f aca="false">ROUND(I256*H256,2)</f>
        <v>0</v>
      </c>
      <c r="BL256" s="3" t="s">
        <v>150</v>
      </c>
      <c r="BM256" s="202" t="s">
        <v>409</v>
      </c>
    </row>
    <row r="257" customFormat="false" ht="12.8" hidden="false" customHeight="false" outlineLevel="0" collapsed="false">
      <c r="A257" s="22"/>
      <c r="B257" s="23"/>
      <c r="C257" s="22"/>
      <c r="D257" s="204" t="s">
        <v>159</v>
      </c>
      <c r="E257" s="22"/>
      <c r="F257" s="205" t="s">
        <v>410</v>
      </c>
      <c r="G257" s="22"/>
      <c r="H257" s="22"/>
      <c r="I257" s="117"/>
      <c r="J257" s="22"/>
      <c r="K257" s="22"/>
      <c r="L257" s="23"/>
      <c r="M257" s="206"/>
      <c r="N257" s="207"/>
      <c r="O257" s="60"/>
      <c r="P257" s="60"/>
      <c r="Q257" s="60"/>
      <c r="R257" s="60"/>
      <c r="S257" s="60"/>
      <c r="T257" s="61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T257" s="3" t="s">
        <v>159</v>
      </c>
      <c r="AU257" s="3" t="s">
        <v>165</v>
      </c>
    </row>
    <row r="258" s="220" customFormat="true" ht="12.8" hidden="false" customHeight="false" outlineLevel="0" collapsed="false">
      <c r="B258" s="221"/>
      <c r="D258" s="204" t="s">
        <v>260</v>
      </c>
      <c r="E258" s="222"/>
      <c r="F258" s="223" t="s">
        <v>411</v>
      </c>
      <c r="H258" s="224" t="n">
        <v>0.005</v>
      </c>
      <c r="I258" s="225"/>
      <c r="L258" s="221"/>
      <c r="M258" s="226"/>
      <c r="N258" s="227"/>
      <c r="O258" s="227"/>
      <c r="P258" s="227"/>
      <c r="Q258" s="227"/>
      <c r="R258" s="227"/>
      <c r="S258" s="227"/>
      <c r="T258" s="228"/>
      <c r="AT258" s="222" t="s">
        <v>260</v>
      </c>
      <c r="AU258" s="222" t="s">
        <v>165</v>
      </c>
      <c r="AV258" s="220" t="s">
        <v>88</v>
      </c>
      <c r="AW258" s="220" t="s">
        <v>34</v>
      </c>
      <c r="AX258" s="220" t="s">
        <v>79</v>
      </c>
      <c r="AY258" s="222" t="s">
        <v>151</v>
      </c>
    </row>
    <row r="259" s="229" customFormat="true" ht="12.8" hidden="false" customHeight="false" outlineLevel="0" collapsed="false">
      <c r="B259" s="230"/>
      <c r="D259" s="204" t="s">
        <v>260</v>
      </c>
      <c r="E259" s="231"/>
      <c r="F259" s="232" t="s">
        <v>263</v>
      </c>
      <c r="H259" s="233" t="n">
        <v>0.005</v>
      </c>
      <c r="I259" s="234"/>
      <c r="L259" s="230"/>
      <c r="M259" s="235"/>
      <c r="N259" s="236"/>
      <c r="O259" s="236"/>
      <c r="P259" s="236"/>
      <c r="Q259" s="236"/>
      <c r="R259" s="236"/>
      <c r="S259" s="236"/>
      <c r="T259" s="237"/>
      <c r="AT259" s="231" t="s">
        <v>260</v>
      </c>
      <c r="AU259" s="231" t="s">
        <v>165</v>
      </c>
      <c r="AV259" s="229" t="s">
        <v>150</v>
      </c>
      <c r="AW259" s="229" t="s">
        <v>34</v>
      </c>
      <c r="AX259" s="229" t="s">
        <v>86</v>
      </c>
      <c r="AY259" s="231" t="s">
        <v>151</v>
      </c>
    </row>
    <row r="260" s="27" customFormat="true" ht="21.75" hidden="false" customHeight="true" outlineLevel="0" collapsed="false">
      <c r="A260" s="22"/>
      <c r="B260" s="190"/>
      <c r="C260" s="191" t="s">
        <v>412</v>
      </c>
      <c r="D260" s="191" t="s">
        <v>154</v>
      </c>
      <c r="E260" s="192" t="s">
        <v>413</v>
      </c>
      <c r="F260" s="193" t="s">
        <v>414</v>
      </c>
      <c r="G260" s="194" t="s">
        <v>300</v>
      </c>
      <c r="H260" s="195" t="n">
        <v>0.12</v>
      </c>
      <c r="I260" s="196"/>
      <c r="J260" s="197" t="n">
        <f aca="false">ROUND(I260*H260,2)</f>
        <v>0</v>
      </c>
      <c r="K260" s="193" t="s">
        <v>257</v>
      </c>
      <c r="L260" s="23"/>
      <c r="M260" s="198"/>
      <c r="N260" s="199" t="s">
        <v>44</v>
      </c>
      <c r="O260" s="60"/>
      <c r="P260" s="200" t="n">
        <f aca="false">O260*H260</f>
        <v>0</v>
      </c>
      <c r="Q260" s="200" t="n">
        <v>0.105</v>
      </c>
      <c r="R260" s="200" t="n">
        <f aca="false">Q260*H260</f>
        <v>0.0126</v>
      </c>
      <c r="S260" s="200" t="n">
        <v>0</v>
      </c>
      <c r="T260" s="20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202" t="s">
        <v>150</v>
      </c>
      <c r="AT260" s="202" t="s">
        <v>154</v>
      </c>
      <c r="AU260" s="202" t="s">
        <v>165</v>
      </c>
      <c r="AY260" s="3" t="s">
        <v>151</v>
      </c>
      <c r="BE260" s="203" t="n">
        <f aca="false">IF(N260="základní",J260,0)</f>
        <v>0</v>
      </c>
      <c r="BF260" s="203" t="n">
        <f aca="false">IF(N260="snížená",J260,0)</f>
        <v>0</v>
      </c>
      <c r="BG260" s="203" t="n">
        <f aca="false">IF(N260="zákl. přenesená",J260,0)</f>
        <v>0</v>
      </c>
      <c r="BH260" s="203" t="n">
        <f aca="false">IF(N260="sníž. přenesená",J260,0)</f>
        <v>0</v>
      </c>
      <c r="BI260" s="203" t="n">
        <f aca="false">IF(N260="nulová",J260,0)</f>
        <v>0</v>
      </c>
      <c r="BJ260" s="3" t="s">
        <v>86</v>
      </c>
      <c r="BK260" s="203" t="n">
        <f aca="false">ROUND(I260*H260,2)</f>
        <v>0</v>
      </c>
      <c r="BL260" s="3" t="s">
        <v>150</v>
      </c>
      <c r="BM260" s="202" t="s">
        <v>415</v>
      </c>
    </row>
    <row r="261" customFormat="false" ht="12.8" hidden="false" customHeight="false" outlineLevel="0" collapsed="false">
      <c r="A261" s="22"/>
      <c r="B261" s="23"/>
      <c r="C261" s="22"/>
      <c r="D261" s="204" t="s">
        <v>159</v>
      </c>
      <c r="E261" s="22"/>
      <c r="F261" s="205" t="s">
        <v>416</v>
      </c>
      <c r="G261" s="22"/>
      <c r="H261" s="22"/>
      <c r="I261" s="117"/>
      <c r="J261" s="22"/>
      <c r="K261" s="22"/>
      <c r="L261" s="23"/>
      <c r="M261" s="206"/>
      <c r="N261" s="207"/>
      <c r="O261" s="60"/>
      <c r="P261" s="60"/>
      <c r="Q261" s="60"/>
      <c r="R261" s="60"/>
      <c r="S261" s="60"/>
      <c r="T261" s="61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T261" s="3" t="s">
        <v>159</v>
      </c>
      <c r="AU261" s="3" t="s">
        <v>165</v>
      </c>
    </row>
    <row r="262" s="212" customFormat="true" ht="12.8" hidden="false" customHeight="false" outlineLevel="0" collapsed="false">
      <c r="B262" s="213"/>
      <c r="D262" s="204" t="s">
        <v>260</v>
      </c>
      <c r="E262" s="214"/>
      <c r="F262" s="215" t="s">
        <v>291</v>
      </c>
      <c r="H262" s="214"/>
      <c r="I262" s="216"/>
      <c r="L262" s="213"/>
      <c r="M262" s="217"/>
      <c r="N262" s="218"/>
      <c r="O262" s="218"/>
      <c r="P262" s="218"/>
      <c r="Q262" s="218"/>
      <c r="R262" s="218"/>
      <c r="S262" s="218"/>
      <c r="T262" s="219"/>
      <c r="AT262" s="214" t="s">
        <v>260</v>
      </c>
      <c r="AU262" s="214" t="s">
        <v>165</v>
      </c>
      <c r="AV262" s="212" t="s">
        <v>86</v>
      </c>
      <c r="AW262" s="212" t="s">
        <v>34</v>
      </c>
      <c r="AX262" s="212" t="s">
        <v>79</v>
      </c>
      <c r="AY262" s="214" t="s">
        <v>151</v>
      </c>
    </row>
    <row r="263" s="220" customFormat="true" ht="12.8" hidden="false" customHeight="false" outlineLevel="0" collapsed="false">
      <c r="B263" s="221"/>
      <c r="D263" s="204" t="s">
        <v>260</v>
      </c>
      <c r="E263" s="222"/>
      <c r="F263" s="223" t="s">
        <v>417</v>
      </c>
      <c r="H263" s="224" t="n">
        <v>0.12</v>
      </c>
      <c r="I263" s="225"/>
      <c r="L263" s="221"/>
      <c r="M263" s="226"/>
      <c r="N263" s="227"/>
      <c r="O263" s="227"/>
      <c r="P263" s="227"/>
      <c r="Q263" s="227"/>
      <c r="R263" s="227"/>
      <c r="S263" s="227"/>
      <c r="T263" s="228"/>
      <c r="AT263" s="222" t="s">
        <v>260</v>
      </c>
      <c r="AU263" s="222" t="s">
        <v>165</v>
      </c>
      <c r="AV263" s="220" t="s">
        <v>88</v>
      </c>
      <c r="AW263" s="220" t="s">
        <v>34</v>
      </c>
      <c r="AX263" s="220" t="s">
        <v>79</v>
      </c>
      <c r="AY263" s="222" t="s">
        <v>151</v>
      </c>
    </row>
    <row r="264" s="229" customFormat="true" ht="12.8" hidden="false" customHeight="false" outlineLevel="0" collapsed="false">
      <c r="B264" s="230"/>
      <c r="D264" s="204" t="s">
        <v>260</v>
      </c>
      <c r="E264" s="231"/>
      <c r="F264" s="232" t="s">
        <v>263</v>
      </c>
      <c r="H264" s="233" t="n">
        <v>0.12</v>
      </c>
      <c r="I264" s="234"/>
      <c r="L264" s="230"/>
      <c r="M264" s="235"/>
      <c r="N264" s="236"/>
      <c r="O264" s="236"/>
      <c r="P264" s="236"/>
      <c r="Q264" s="236"/>
      <c r="R264" s="236"/>
      <c r="S264" s="236"/>
      <c r="T264" s="237"/>
      <c r="AT264" s="231" t="s">
        <v>260</v>
      </c>
      <c r="AU264" s="231" t="s">
        <v>165</v>
      </c>
      <c r="AV264" s="229" t="s">
        <v>150</v>
      </c>
      <c r="AW264" s="229" t="s">
        <v>34</v>
      </c>
      <c r="AX264" s="229" t="s">
        <v>86</v>
      </c>
      <c r="AY264" s="231" t="s">
        <v>151</v>
      </c>
    </row>
    <row r="265" s="176" customFormat="true" ht="22.8" hidden="false" customHeight="true" outlineLevel="0" collapsed="false">
      <c r="B265" s="177"/>
      <c r="D265" s="178" t="s">
        <v>78</v>
      </c>
      <c r="E265" s="188" t="s">
        <v>194</v>
      </c>
      <c r="F265" s="188" t="s">
        <v>418</v>
      </c>
      <c r="I265" s="180"/>
      <c r="J265" s="189" t="n">
        <f aca="false">BK265</f>
        <v>0</v>
      </c>
      <c r="L265" s="177"/>
      <c r="M265" s="182"/>
      <c r="N265" s="183"/>
      <c r="O265" s="183"/>
      <c r="P265" s="184" t="n">
        <f aca="false">P266+P283+P297</f>
        <v>0</v>
      </c>
      <c r="Q265" s="183"/>
      <c r="R265" s="184" t="n">
        <f aca="false">R266+R283+R297</f>
        <v>0.173254</v>
      </c>
      <c r="S265" s="183"/>
      <c r="T265" s="185" t="n">
        <f aca="false">T266+T283+T297</f>
        <v>95.248405</v>
      </c>
      <c r="AR265" s="178" t="s">
        <v>86</v>
      </c>
      <c r="AT265" s="186" t="s">
        <v>78</v>
      </c>
      <c r="AU265" s="186" t="s">
        <v>86</v>
      </c>
      <c r="AY265" s="178" t="s">
        <v>151</v>
      </c>
      <c r="BK265" s="187" t="n">
        <f aca="false">BK266+BK283+BK297</f>
        <v>0</v>
      </c>
    </row>
    <row r="266" s="176" customFormat="true" ht="20.9" hidden="false" customHeight="true" outlineLevel="0" collapsed="false">
      <c r="B266" s="177"/>
      <c r="D266" s="178" t="s">
        <v>78</v>
      </c>
      <c r="E266" s="188" t="s">
        <v>419</v>
      </c>
      <c r="F266" s="188" t="s">
        <v>420</v>
      </c>
      <c r="I266" s="180"/>
      <c r="J266" s="189" t="n">
        <f aca="false">BK266</f>
        <v>0</v>
      </c>
      <c r="L266" s="177"/>
      <c r="M266" s="182"/>
      <c r="N266" s="183"/>
      <c r="O266" s="183"/>
      <c r="P266" s="184" t="n">
        <f aca="false">SUM(P267:P282)</f>
        <v>0</v>
      </c>
      <c r="Q266" s="183"/>
      <c r="R266" s="184" t="n">
        <f aca="false">SUM(R267:R282)</f>
        <v>0.077154</v>
      </c>
      <c r="S266" s="183"/>
      <c r="T266" s="185" t="n">
        <f aca="false">SUM(T267:T282)</f>
        <v>0</v>
      </c>
      <c r="AR266" s="178" t="s">
        <v>86</v>
      </c>
      <c r="AT266" s="186" t="s">
        <v>78</v>
      </c>
      <c r="AU266" s="186" t="s">
        <v>88</v>
      </c>
      <c r="AY266" s="178" t="s">
        <v>151</v>
      </c>
      <c r="BK266" s="187" t="n">
        <f aca="false">SUM(BK267:BK282)</f>
        <v>0</v>
      </c>
    </row>
    <row r="267" s="27" customFormat="true" ht="21.75" hidden="false" customHeight="true" outlineLevel="0" collapsed="false">
      <c r="A267" s="22"/>
      <c r="B267" s="190"/>
      <c r="C267" s="191" t="s">
        <v>421</v>
      </c>
      <c r="D267" s="191" t="s">
        <v>154</v>
      </c>
      <c r="E267" s="192" t="s">
        <v>422</v>
      </c>
      <c r="F267" s="193" t="s">
        <v>423</v>
      </c>
      <c r="G267" s="194" t="s">
        <v>300</v>
      </c>
      <c r="H267" s="195" t="n">
        <v>112</v>
      </c>
      <c r="I267" s="196"/>
      <c r="J267" s="197" t="n">
        <f aca="false">ROUND(I267*H267,2)</f>
        <v>0</v>
      </c>
      <c r="K267" s="193" t="s">
        <v>257</v>
      </c>
      <c r="L267" s="23"/>
      <c r="M267" s="198"/>
      <c r="N267" s="199" t="s">
        <v>44</v>
      </c>
      <c r="O267" s="60"/>
      <c r="P267" s="200" t="n">
        <f aca="false">O267*H267</f>
        <v>0</v>
      </c>
      <c r="Q267" s="200" t="n">
        <v>0</v>
      </c>
      <c r="R267" s="200" t="n">
        <f aca="false">Q267*H267</f>
        <v>0</v>
      </c>
      <c r="S267" s="200" t="n">
        <v>0</v>
      </c>
      <c r="T267" s="20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202" t="s">
        <v>150</v>
      </c>
      <c r="AT267" s="202" t="s">
        <v>154</v>
      </c>
      <c r="AU267" s="202" t="s">
        <v>165</v>
      </c>
      <c r="AY267" s="3" t="s">
        <v>151</v>
      </c>
      <c r="BE267" s="203" t="n">
        <f aca="false">IF(N267="základní",J267,0)</f>
        <v>0</v>
      </c>
      <c r="BF267" s="203" t="n">
        <f aca="false">IF(N267="snížená",J267,0)</f>
        <v>0</v>
      </c>
      <c r="BG267" s="203" t="n">
        <f aca="false">IF(N267="zákl. přenesená",J267,0)</f>
        <v>0</v>
      </c>
      <c r="BH267" s="203" t="n">
        <f aca="false">IF(N267="sníž. přenesená",J267,0)</f>
        <v>0</v>
      </c>
      <c r="BI267" s="203" t="n">
        <f aca="false">IF(N267="nulová",J267,0)</f>
        <v>0</v>
      </c>
      <c r="BJ267" s="3" t="s">
        <v>86</v>
      </c>
      <c r="BK267" s="203" t="n">
        <f aca="false">ROUND(I267*H267,2)</f>
        <v>0</v>
      </c>
      <c r="BL267" s="3" t="s">
        <v>150</v>
      </c>
      <c r="BM267" s="202" t="s">
        <v>424</v>
      </c>
    </row>
    <row r="268" customFormat="false" ht="12.8" hidden="false" customHeight="false" outlineLevel="0" collapsed="false">
      <c r="A268" s="22"/>
      <c r="B268" s="23"/>
      <c r="C268" s="22"/>
      <c r="D268" s="204" t="s">
        <v>159</v>
      </c>
      <c r="E268" s="22"/>
      <c r="F268" s="205" t="s">
        <v>425</v>
      </c>
      <c r="G268" s="22"/>
      <c r="H268" s="22"/>
      <c r="I268" s="117"/>
      <c r="J268" s="22"/>
      <c r="K268" s="22"/>
      <c r="L268" s="23"/>
      <c r="M268" s="206"/>
      <c r="N268" s="207"/>
      <c r="O268" s="60"/>
      <c r="P268" s="60"/>
      <c r="Q268" s="60"/>
      <c r="R268" s="60"/>
      <c r="S268" s="60"/>
      <c r="T268" s="61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T268" s="3" t="s">
        <v>159</v>
      </c>
      <c r="AU268" s="3" t="s">
        <v>165</v>
      </c>
    </row>
    <row r="269" s="220" customFormat="true" ht="12.8" hidden="false" customHeight="false" outlineLevel="0" collapsed="false">
      <c r="B269" s="221"/>
      <c r="D269" s="204" t="s">
        <v>260</v>
      </c>
      <c r="E269" s="222"/>
      <c r="F269" s="223" t="s">
        <v>426</v>
      </c>
      <c r="H269" s="224" t="n">
        <v>112</v>
      </c>
      <c r="I269" s="225"/>
      <c r="L269" s="221"/>
      <c r="M269" s="226"/>
      <c r="N269" s="227"/>
      <c r="O269" s="227"/>
      <c r="P269" s="227"/>
      <c r="Q269" s="227"/>
      <c r="R269" s="227"/>
      <c r="S269" s="227"/>
      <c r="T269" s="228"/>
      <c r="AT269" s="222" t="s">
        <v>260</v>
      </c>
      <c r="AU269" s="222" t="s">
        <v>165</v>
      </c>
      <c r="AV269" s="220" t="s">
        <v>88</v>
      </c>
      <c r="AW269" s="220" t="s">
        <v>34</v>
      </c>
      <c r="AX269" s="220" t="s">
        <v>79</v>
      </c>
      <c r="AY269" s="222" t="s">
        <v>151</v>
      </c>
    </row>
    <row r="270" s="229" customFormat="true" ht="12.8" hidden="false" customHeight="false" outlineLevel="0" collapsed="false">
      <c r="B270" s="230"/>
      <c r="D270" s="204" t="s">
        <v>260</v>
      </c>
      <c r="E270" s="231"/>
      <c r="F270" s="232" t="s">
        <v>263</v>
      </c>
      <c r="H270" s="233" t="n">
        <v>112</v>
      </c>
      <c r="I270" s="234"/>
      <c r="L270" s="230"/>
      <c r="M270" s="235"/>
      <c r="N270" s="236"/>
      <c r="O270" s="236"/>
      <c r="P270" s="236"/>
      <c r="Q270" s="236"/>
      <c r="R270" s="236"/>
      <c r="S270" s="236"/>
      <c r="T270" s="237"/>
      <c r="AT270" s="231" t="s">
        <v>260</v>
      </c>
      <c r="AU270" s="231" t="s">
        <v>165</v>
      </c>
      <c r="AV270" s="229" t="s">
        <v>150</v>
      </c>
      <c r="AW270" s="229" t="s">
        <v>34</v>
      </c>
      <c r="AX270" s="229" t="s">
        <v>86</v>
      </c>
      <c r="AY270" s="231" t="s">
        <v>151</v>
      </c>
    </row>
    <row r="271" s="27" customFormat="true" ht="21.75" hidden="false" customHeight="true" outlineLevel="0" collapsed="false">
      <c r="A271" s="22"/>
      <c r="B271" s="190"/>
      <c r="C271" s="191" t="s">
        <v>427</v>
      </c>
      <c r="D271" s="191" t="s">
        <v>154</v>
      </c>
      <c r="E271" s="192" t="s">
        <v>428</v>
      </c>
      <c r="F271" s="193" t="s">
        <v>429</v>
      </c>
      <c r="G271" s="194" t="s">
        <v>300</v>
      </c>
      <c r="H271" s="195" t="n">
        <v>5040</v>
      </c>
      <c r="I271" s="196"/>
      <c r="J271" s="197" t="n">
        <f aca="false">ROUND(I271*H271,2)</f>
        <v>0</v>
      </c>
      <c r="K271" s="193" t="s">
        <v>257</v>
      </c>
      <c r="L271" s="23"/>
      <c r="M271" s="198"/>
      <c r="N271" s="199" t="s">
        <v>44</v>
      </c>
      <c r="O271" s="60"/>
      <c r="P271" s="200" t="n">
        <f aca="false">O271*H271</f>
        <v>0</v>
      </c>
      <c r="Q271" s="200" t="n">
        <v>0</v>
      </c>
      <c r="R271" s="200" t="n">
        <f aca="false">Q271*H271</f>
        <v>0</v>
      </c>
      <c r="S271" s="200" t="n">
        <v>0</v>
      </c>
      <c r="T271" s="20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202" t="s">
        <v>150</v>
      </c>
      <c r="AT271" s="202" t="s">
        <v>154</v>
      </c>
      <c r="AU271" s="202" t="s">
        <v>165</v>
      </c>
      <c r="AY271" s="3" t="s">
        <v>151</v>
      </c>
      <c r="BE271" s="203" t="n">
        <f aca="false">IF(N271="základní",J271,0)</f>
        <v>0</v>
      </c>
      <c r="BF271" s="203" t="n">
        <f aca="false">IF(N271="snížená",J271,0)</f>
        <v>0</v>
      </c>
      <c r="BG271" s="203" t="n">
        <f aca="false">IF(N271="zákl. přenesená",J271,0)</f>
        <v>0</v>
      </c>
      <c r="BH271" s="203" t="n">
        <f aca="false">IF(N271="sníž. přenesená",J271,0)</f>
        <v>0</v>
      </c>
      <c r="BI271" s="203" t="n">
        <f aca="false">IF(N271="nulová",J271,0)</f>
        <v>0</v>
      </c>
      <c r="BJ271" s="3" t="s">
        <v>86</v>
      </c>
      <c r="BK271" s="203" t="n">
        <f aca="false">ROUND(I271*H271,2)</f>
        <v>0</v>
      </c>
      <c r="BL271" s="3" t="s">
        <v>150</v>
      </c>
      <c r="BM271" s="202" t="s">
        <v>430</v>
      </c>
    </row>
    <row r="272" customFormat="false" ht="12.8" hidden="false" customHeight="false" outlineLevel="0" collapsed="false">
      <c r="A272" s="22"/>
      <c r="B272" s="23"/>
      <c r="C272" s="22"/>
      <c r="D272" s="204" t="s">
        <v>159</v>
      </c>
      <c r="E272" s="22"/>
      <c r="F272" s="205" t="s">
        <v>431</v>
      </c>
      <c r="G272" s="22"/>
      <c r="H272" s="22"/>
      <c r="I272" s="117"/>
      <c r="J272" s="22"/>
      <c r="K272" s="22"/>
      <c r="L272" s="23"/>
      <c r="M272" s="206"/>
      <c r="N272" s="207"/>
      <c r="O272" s="60"/>
      <c r="P272" s="60"/>
      <c r="Q272" s="60"/>
      <c r="R272" s="60"/>
      <c r="S272" s="60"/>
      <c r="T272" s="61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T272" s="3" t="s">
        <v>159</v>
      </c>
      <c r="AU272" s="3" t="s">
        <v>165</v>
      </c>
    </row>
    <row r="273" s="220" customFormat="true" ht="12.8" hidden="false" customHeight="false" outlineLevel="0" collapsed="false">
      <c r="B273" s="221"/>
      <c r="D273" s="204" t="s">
        <v>260</v>
      </c>
      <c r="E273" s="222"/>
      <c r="F273" s="223" t="s">
        <v>432</v>
      </c>
      <c r="H273" s="224" t="n">
        <v>5040</v>
      </c>
      <c r="I273" s="225"/>
      <c r="L273" s="221"/>
      <c r="M273" s="226"/>
      <c r="N273" s="227"/>
      <c r="O273" s="227"/>
      <c r="P273" s="227"/>
      <c r="Q273" s="227"/>
      <c r="R273" s="227"/>
      <c r="S273" s="227"/>
      <c r="T273" s="228"/>
      <c r="AT273" s="222" t="s">
        <v>260</v>
      </c>
      <c r="AU273" s="222" t="s">
        <v>165</v>
      </c>
      <c r="AV273" s="220" t="s">
        <v>88</v>
      </c>
      <c r="AW273" s="220" t="s">
        <v>34</v>
      </c>
      <c r="AX273" s="220" t="s">
        <v>79</v>
      </c>
      <c r="AY273" s="222" t="s">
        <v>151</v>
      </c>
    </row>
    <row r="274" s="229" customFormat="true" ht="12.8" hidden="false" customHeight="false" outlineLevel="0" collapsed="false">
      <c r="B274" s="230"/>
      <c r="D274" s="204" t="s">
        <v>260</v>
      </c>
      <c r="E274" s="231"/>
      <c r="F274" s="232" t="s">
        <v>263</v>
      </c>
      <c r="H274" s="233" t="n">
        <v>5040</v>
      </c>
      <c r="I274" s="234"/>
      <c r="L274" s="230"/>
      <c r="M274" s="235"/>
      <c r="N274" s="236"/>
      <c r="O274" s="236"/>
      <c r="P274" s="236"/>
      <c r="Q274" s="236"/>
      <c r="R274" s="236"/>
      <c r="S274" s="236"/>
      <c r="T274" s="237"/>
      <c r="AT274" s="231" t="s">
        <v>260</v>
      </c>
      <c r="AU274" s="231" t="s">
        <v>165</v>
      </c>
      <c r="AV274" s="229" t="s">
        <v>150</v>
      </c>
      <c r="AW274" s="229" t="s">
        <v>34</v>
      </c>
      <c r="AX274" s="229" t="s">
        <v>86</v>
      </c>
      <c r="AY274" s="231" t="s">
        <v>151</v>
      </c>
    </row>
    <row r="275" s="27" customFormat="true" ht="21.75" hidden="false" customHeight="true" outlineLevel="0" collapsed="false">
      <c r="A275" s="22"/>
      <c r="B275" s="190"/>
      <c r="C275" s="191" t="s">
        <v>433</v>
      </c>
      <c r="D275" s="191" t="s">
        <v>154</v>
      </c>
      <c r="E275" s="192" t="s">
        <v>434</v>
      </c>
      <c r="F275" s="193" t="s">
        <v>435</v>
      </c>
      <c r="G275" s="194" t="s">
        <v>300</v>
      </c>
      <c r="H275" s="195" t="n">
        <v>112</v>
      </c>
      <c r="I275" s="196"/>
      <c r="J275" s="197" t="n">
        <f aca="false">ROUND(I275*H275,2)</f>
        <v>0</v>
      </c>
      <c r="K275" s="193" t="s">
        <v>257</v>
      </c>
      <c r="L275" s="23"/>
      <c r="M275" s="198"/>
      <c r="N275" s="199" t="s">
        <v>44</v>
      </c>
      <c r="O275" s="60"/>
      <c r="P275" s="200" t="n">
        <f aca="false">O275*H275</f>
        <v>0</v>
      </c>
      <c r="Q275" s="200" t="n">
        <v>0</v>
      </c>
      <c r="R275" s="200" t="n">
        <f aca="false">Q275*H275</f>
        <v>0</v>
      </c>
      <c r="S275" s="200" t="n">
        <v>0</v>
      </c>
      <c r="T275" s="20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202" t="s">
        <v>150</v>
      </c>
      <c r="AT275" s="202" t="s">
        <v>154</v>
      </c>
      <c r="AU275" s="202" t="s">
        <v>165</v>
      </c>
      <c r="AY275" s="3" t="s">
        <v>151</v>
      </c>
      <c r="BE275" s="203" t="n">
        <f aca="false">IF(N275="základní",J275,0)</f>
        <v>0</v>
      </c>
      <c r="BF275" s="203" t="n">
        <f aca="false">IF(N275="snížená",J275,0)</f>
        <v>0</v>
      </c>
      <c r="BG275" s="203" t="n">
        <f aca="false">IF(N275="zákl. přenesená",J275,0)</f>
        <v>0</v>
      </c>
      <c r="BH275" s="203" t="n">
        <f aca="false">IF(N275="sníž. přenesená",J275,0)</f>
        <v>0</v>
      </c>
      <c r="BI275" s="203" t="n">
        <f aca="false">IF(N275="nulová",J275,0)</f>
        <v>0</v>
      </c>
      <c r="BJ275" s="3" t="s">
        <v>86</v>
      </c>
      <c r="BK275" s="203" t="n">
        <f aca="false">ROUND(I275*H275,2)</f>
        <v>0</v>
      </c>
      <c r="BL275" s="3" t="s">
        <v>150</v>
      </c>
      <c r="BM275" s="202" t="s">
        <v>436</v>
      </c>
    </row>
    <row r="276" customFormat="false" ht="12.8" hidden="false" customHeight="false" outlineLevel="0" collapsed="false">
      <c r="A276" s="22"/>
      <c r="B276" s="23"/>
      <c r="C276" s="22"/>
      <c r="D276" s="204" t="s">
        <v>159</v>
      </c>
      <c r="E276" s="22"/>
      <c r="F276" s="205" t="s">
        <v>437</v>
      </c>
      <c r="G276" s="22"/>
      <c r="H276" s="22"/>
      <c r="I276" s="117"/>
      <c r="J276" s="22"/>
      <c r="K276" s="22"/>
      <c r="L276" s="23"/>
      <c r="M276" s="206"/>
      <c r="N276" s="207"/>
      <c r="O276" s="60"/>
      <c r="P276" s="60"/>
      <c r="Q276" s="60"/>
      <c r="R276" s="60"/>
      <c r="S276" s="60"/>
      <c r="T276" s="61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T276" s="3" t="s">
        <v>159</v>
      </c>
      <c r="AU276" s="3" t="s">
        <v>165</v>
      </c>
    </row>
    <row r="277" customFormat="false" ht="21.75" hidden="false" customHeight="true" outlineLevel="0" collapsed="false">
      <c r="A277" s="22"/>
      <c r="B277" s="190"/>
      <c r="C277" s="191" t="s">
        <v>438</v>
      </c>
      <c r="D277" s="191" t="s">
        <v>154</v>
      </c>
      <c r="E277" s="192" t="s">
        <v>439</v>
      </c>
      <c r="F277" s="193" t="s">
        <v>440</v>
      </c>
      <c r="G277" s="194" t="s">
        <v>300</v>
      </c>
      <c r="H277" s="195" t="n">
        <v>367.4</v>
      </c>
      <c r="I277" s="196"/>
      <c r="J277" s="197" t="n">
        <f aca="false">ROUND(I277*H277,2)</f>
        <v>0</v>
      </c>
      <c r="K277" s="193" t="s">
        <v>257</v>
      </c>
      <c r="L277" s="23"/>
      <c r="M277" s="198"/>
      <c r="N277" s="199" t="s">
        <v>44</v>
      </c>
      <c r="O277" s="60"/>
      <c r="P277" s="200" t="n">
        <f aca="false">O277*H277</f>
        <v>0</v>
      </c>
      <c r="Q277" s="200" t="n">
        <v>0.00021</v>
      </c>
      <c r="R277" s="200" t="n">
        <f aca="false">Q277*H277</f>
        <v>0.077154</v>
      </c>
      <c r="S277" s="200" t="n">
        <v>0</v>
      </c>
      <c r="T277" s="20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202" t="s">
        <v>150</v>
      </c>
      <c r="AT277" s="202" t="s">
        <v>154</v>
      </c>
      <c r="AU277" s="202" t="s">
        <v>165</v>
      </c>
      <c r="AY277" s="3" t="s">
        <v>151</v>
      </c>
      <c r="BE277" s="203" t="n">
        <f aca="false">IF(N277="základní",J277,0)</f>
        <v>0</v>
      </c>
      <c r="BF277" s="203" t="n">
        <f aca="false">IF(N277="snížená",J277,0)</f>
        <v>0</v>
      </c>
      <c r="BG277" s="203" t="n">
        <f aca="false">IF(N277="zákl. přenesená",J277,0)</f>
        <v>0</v>
      </c>
      <c r="BH277" s="203" t="n">
        <f aca="false">IF(N277="sníž. přenesená",J277,0)</f>
        <v>0</v>
      </c>
      <c r="BI277" s="203" t="n">
        <f aca="false">IF(N277="nulová",J277,0)</f>
        <v>0</v>
      </c>
      <c r="BJ277" s="3" t="s">
        <v>86</v>
      </c>
      <c r="BK277" s="203" t="n">
        <f aca="false">ROUND(I277*H277,2)</f>
        <v>0</v>
      </c>
      <c r="BL277" s="3" t="s">
        <v>150</v>
      </c>
      <c r="BM277" s="202" t="s">
        <v>441</v>
      </c>
    </row>
    <row r="278" customFormat="false" ht="12.8" hidden="false" customHeight="false" outlineLevel="0" collapsed="false">
      <c r="A278" s="22"/>
      <c r="B278" s="23"/>
      <c r="C278" s="22"/>
      <c r="D278" s="204" t="s">
        <v>159</v>
      </c>
      <c r="E278" s="22"/>
      <c r="F278" s="205" t="s">
        <v>442</v>
      </c>
      <c r="G278" s="22"/>
      <c r="H278" s="22"/>
      <c r="I278" s="117"/>
      <c r="J278" s="22"/>
      <c r="K278" s="22"/>
      <c r="L278" s="23"/>
      <c r="M278" s="206"/>
      <c r="N278" s="207"/>
      <c r="O278" s="60"/>
      <c r="P278" s="60"/>
      <c r="Q278" s="60"/>
      <c r="R278" s="60"/>
      <c r="S278" s="60"/>
      <c r="T278" s="61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T278" s="3" t="s">
        <v>159</v>
      </c>
      <c r="AU278" s="3" t="s">
        <v>165</v>
      </c>
    </row>
    <row r="279" s="220" customFormat="true" ht="12.8" hidden="false" customHeight="false" outlineLevel="0" collapsed="false">
      <c r="B279" s="221"/>
      <c r="D279" s="204" t="s">
        <v>260</v>
      </c>
      <c r="E279" s="222"/>
      <c r="F279" s="223" t="s">
        <v>443</v>
      </c>
      <c r="H279" s="224" t="n">
        <v>357.4</v>
      </c>
      <c r="I279" s="225"/>
      <c r="L279" s="221"/>
      <c r="M279" s="226"/>
      <c r="N279" s="227"/>
      <c r="O279" s="227"/>
      <c r="P279" s="227"/>
      <c r="Q279" s="227"/>
      <c r="R279" s="227"/>
      <c r="S279" s="227"/>
      <c r="T279" s="228"/>
      <c r="AT279" s="222" t="s">
        <v>260</v>
      </c>
      <c r="AU279" s="222" t="s">
        <v>165</v>
      </c>
      <c r="AV279" s="220" t="s">
        <v>88</v>
      </c>
      <c r="AW279" s="220" t="s">
        <v>34</v>
      </c>
      <c r="AX279" s="220" t="s">
        <v>79</v>
      </c>
      <c r="AY279" s="222" t="s">
        <v>151</v>
      </c>
    </row>
    <row r="280" s="212" customFormat="true" ht="12.8" hidden="false" customHeight="false" outlineLevel="0" collapsed="false">
      <c r="B280" s="213"/>
      <c r="D280" s="204" t="s">
        <v>260</v>
      </c>
      <c r="E280" s="214"/>
      <c r="F280" s="215" t="s">
        <v>444</v>
      </c>
      <c r="H280" s="214"/>
      <c r="I280" s="216"/>
      <c r="L280" s="213"/>
      <c r="M280" s="217"/>
      <c r="N280" s="218"/>
      <c r="O280" s="218"/>
      <c r="P280" s="218"/>
      <c r="Q280" s="218"/>
      <c r="R280" s="218"/>
      <c r="S280" s="218"/>
      <c r="T280" s="219"/>
      <c r="AT280" s="214" t="s">
        <v>260</v>
      </c>
      <c r="AU280" s="214" t="s">
        <v>165</v>
      </c>
      <c r="AV280" s="212" t="s">
        <v>86</v>
      </c>
      <c r="AW280" s="212" t="s">
        <v>34</v>
      </c>
      <c r="AX280" s="212" t="s">
        <v>79</v>
      </c>
      <c r="AY280" s="214" t="s">
        <v>151</v>
      </c>
    </row>
    <row r="281" s="220" customFormat="true" ht="12.8" hidden="false" customHeight="false" outlineLevel="0" collapsed="false">
      <c r="B281" s="221"/>
      <c r="D281" s="204" t="s">
        <v>260</v>
      </c>
      <c r="E281" s="222"/>
      <c r="F281" s="223" t="s">
        <v>445</v>
      </c>
      <c r="H281" s="224" t="n">
        <v>10</v>
      </c>
      <c r="I281" s="225"/>
      <c r="L281" s="221"/>
      <c r="M281" s="226"/>
      <c r="N281" s="227"/>
      <c r="O281" s="227"/>
      <c r="P281" s="227"/>
      <c r="Q281" s="227"/>
      <c r="R281" s="227"/>
      <c r="S281" s="227"/>
      <c r="T281" s="228"/>
      <c r="AT281" s="222" t="s">
        <v>260</v>
      </c>
      <c r="AU281" s="222" t="s">
        <v>165</v>
      </c>
      <c r="AV281" s="220" t="s">
        <v>88</v>
      </c>
      <c r="AW281" s="220" t="s">
        <v>34</v>
      </c>
      <c r="AX281" s="220" t="s">
        <v>79</v>
      </c>
      <c r="AY281" s="222" t="s">
        <v>151</v>
      </c>
    </row>
    <row r="282" s="229" customFormat="true" ht="12.8" hidden="false" customHeight="false" outlineLevel="0" collapsed="false">
      <c r="B282" s="230"/>
      <c r="D282" s="204" t="s">
        <v>260</v>
      </c>
      <c r="E282" s="231"/>
      <c r="F282" s="232" t="s">
        <v>263</v>
      </c>
      <c r="H282" s="233" t="n">
        <v>367.4</v>
      </c>
      <c r="I282" s="234"/>
      <c r="L282" s="230"/>
      <c r="M282" s="235"/>
      <c r="N282" s="236"/>
      <c r="O282" s="236"/>
      <c r="P282" s="236"/>
      <c r="Q282" s="236"/>
      <c r="R282" s="236"/>
      <c r="S282" s="236"/>
      <c r="T282" s="237"/>
      <c r="AT282" s="231" t="s">
        <v>260</v>
      </c>
      <c r="AU282" s="231" t="s">
        <v>165</v>
      </c>
      <c r="AV282" s="229" t="s">
        <v>150</v>
      </c>
      <c r="AW282" s="229" t="s">
        <v>34</v>
      </c>
      <c r="AX282" s="229" t="s">
        <v>86</v>
      </c>
      <c r="AY282" s="231" t="s">
        <v>151</v>
      </c>
    </row>
    <row r="283" s="176" customFormat="true" ht="20.9" hidden="false" customHeight="true" outlineLevel="0" collapsed="false">
      <c r="B283" s="177"/>
      <c r="D283" s="178" t="s">
        <v>78</v>
      </c>
      <c r="E283" s="188" t="s">
        <v>446</v>
      </c>
      <c r="F283" s="188" t="s">
        <v>447</v>
      </c>
      <c r="I283" s="180"/>
      <c r="J283" s="189" t="n">
        <f aca="false">BK283</f>
        <v>0</v>
      </c>
      <c r="L283" s="177"/>
      <c r="M283" s="182"/>
      <c r="N283" s="183"/>
      <c r="O283" s="183"/>
      <c r="P283" s="184" t="n">
        <f aca="false">SUM(P284:P296)</f>
        <v>0</v>
      </c>
      <c r="Q283" s="183"/>
      <c r="R283" s="184" t="n">
        <f aca="false">SUM(R284:R296)</f>
        <v>0.01204</v>
      </c>
      <c r="S283" s="183"/>
      <c r="T283" s="185" t="n">
        <f aca="false">SUM(T284:T296)</f>
        <v>0</v>
      </c>
      <c r="AR283" s="178" t="s">
        <v>86</v>
      </c>
      <c r="AT283" s="186" t="s">
        <v>78</v>
      </c>
      <c r="AU283" s="186" t="s">
        <v>88</v>
      </c>
      <c r="AY283" s="178" t="s">
        <v>151</v>
      </c>
      <c r="BK283" s="187" t="n">
        <f aca="false">SUM(BK284:BK296)</f>
        <v>0</v>
      </c>
    </row>
    <row r="284" s="27" customFormat="true" ht="21.75" hidden="false" customHeight="true" outlineLevel="0" collapsed="false">
      <c r="A284" s="22"/>
      <c r="B284" s="190"/>
      <c r="C284" s="191" t="s">
        <v>448</v>
      </c>
      <c r="D284" s="191" t="s">
        <v>154</v>
      </c>
      <c r="E284" s="192" t="s">
        <v>449</v>
      </c>
      <c r="F284" s="193" t="s">
        <v>450</v>
      </c>
      <c r="G284" s="194" t="s">
        <v>300</v>
      </c>
      <c r="H284" s="195" t="n">
        <v>198</v>
      </c>
      <c r="I284" s="196"/>
      <c r="J284" s="197" t="n">
        <f aca="false">ROUND(I284*H284,2)</f>
        <v>0</v>
      </c>
      <c r="K284" s="193" t="s">
        <v>257</v>
      </c>
      <c r="L284" s="23"/>
      <c r="M284" s="198"/>
      <c r="N284" s="199" t="s">
        <v>44</v>
      </c>
      <c r="O284" s="60"/>
      <c r="P284" s="200" t="n">
        <f aca="false">O284*H284</f>
        <v>0</v>
      </c>
      <c r="Q284" s="200" t="n">
        <v>4E-005</v>
      </c>
      <c r="R284" s="200" t="n">
        <f aca="false">Q284*H284</f>
        <v>0.00792</v>
      </c>
      <c r="S284" s="200" t="n">
        <v>0</v>
      </c>
      <c r="T284" s="20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202" t="s">
        <v>150</v>
      </c>
      <c r="AT284" s="202" t="s">
        <v>154</v>
      </c>
      <c r="AU284" s="202" t="s">
        <v>165</v>
      </c>
      <c r="AY284" s="3" t="s">
        <v>151</v>
      </c>
      <c r="BE284" s="203" t="n">
        <f aca="false">IF(N284="základní",J284,0)</f>
        <v>0</v>
      </c>
      <c r="BF284" s="203" t="n">
        <f aca="false">IF(N284="snížená",J284,0)</f>
        <v>0</v>
      </c>
      <c r="BG284" s="203" t="n">
        <f aca="false">IF(N284="zákl. přenesená",J284,0)</f>
        <v>0</v>
      </c>
      <c r="BH284" s="203" t="n">
        <f aca="false">IF(N284="sníž. přenesená",J284,0)</f>
        <v>0</v>
      </c>
      <c r="BI284" s="203" t="n">
        <f aca="false">IF(N284="nulová",J284,0)</f>
        <v>0</v>
      </c>
      <c r="BJ284" s="3" t="s">
        <v>86</v>
      </c>
      <c r="BK284" s="203" t="n">
        <f aca="false">ROUND(I284*H284,2)</f>
        <v>0</v>
      </c>
      <c r="BL284" s="3" t="s">
        <v>150</v>
      </c>
      <c r="BM284" s="202" t="s">
        <v>451</v>
      </c>
    </row>
    <row r="285" customFormat="false" ht="12.8" hidden="false" customHeight="false" outlineLevel="0" collapsed="false">
      <c r="A285" s="22"/>
      <c r="B285" s="23"/>
      <c r="C285" s="22"/>
      <c r="D285" s="204" t="s">
        <v>159</v>
      </c>
      <c r="E285" s="22"/>
      <c r="F285" s="205" t="s">
        <v>452</v>
      </c>
      <c r="G285" s="22"/>
      <c r="H285" s="22"/>
      <c r="I285" s="117"/>
      <c r="J285" s="22"/>
      <c r="K285" s="22"/>
      <c r="L285" s="23"/>
      <c r="M285" s="206"/>
      <c r="N285" s="207"/>
      <c r="O285" s="60"/>
      <c r="P285" s="60"/>
      <c r="Q285" s="60"/>
      <c r="R285" s="60"/>
      <c r="S285" s="60"/>
      <c r="T285" s="61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T285" s="3" t="s">
        <v>159</v>
      </c>
      <c r="AU285" s="3" t="s">
        <v>165</v>
      </c>
    </row>
    <row r="286" s="220" customFormat="true" ht="12.8" hidden="false" customHeight="false" outlineLevel="0" collapsed="false">
      <c r="B286" s="221"/>
      <c r="D286" s="204" t="s">
        <v>260</v>
      </c>
      <c r="E286" s="222"/>
      <c r="F286" s="223" t="s">
        <v>453</v>
      </c>
      <c r="H286" s="224" t="n">
        <v>198</v>
      </c>
      <c r="I286" s="225"/>
      <c r="L286" s="221"/>
      <c r="M286" s="226"/>
      <c r="N286" s="227"/>
      <c r="O286" s="227"/>
      <c r="P286" s="227"/>
      <c r="Q286" s="227"/>
      <c r="R286" s="227"/>
      <c r="S286" s="227"/>
      <c r="T286" s="228"/>
      <c r="AT286" s="222" t="s">
        <v>260</v>
      </c>
      <c r="AU286" s="222" t="s">
        <v>165</v>
      </c>
      <c r="AV286" s="220" t="s">
        <v>88</v>
      </c>
      <c r="AW286" s="220" t="s">
        <v>34</v>
      </c>
      <c r="AX286" s="220" t="s">
        <v>79</v>
      </c>
      <c r="AY286" s="222" t="s">
        <v>151</v>
      </c>
    </row>
    <row r="287" s="229" customFormat="true" ht="12.8" hidden="false" customHeight="false" outlineLevel="0" collapsed="false">
      <c r="B287" s="230"/>
      <c r="D287" s="204" t="s">
        <v>260</v>
      </c>
      <c r="E287" s="231"/>
      <c r="F287" s="232" t="s">
        <v>263</v>
      </c>
      <c r="H287" s="233" t="n">
        <v>198</v>
      </c>
      <c r="I287" s="234"/>
      <c r="L287" s="230"/>
      <c r="M287" s="235"/>
      <c r="N287" s="236"/>
      <c r="O287" s="236"/>
      <c r="P287" s="236"/>
      <c r="Q287" s="236"/>
      <c r="R287" s="236"/>
      <c r="S287" s="236"/>
      <c r="T287" s="237"/>
      <c r="AT287" s="231" t="s">
        <v>260</v>
      </c>
      <c r="AU287" s="231" t="s">
        <v>165</v>
      </c>
      <c r="AV287" s="229" t="s">
        <v>150</v>
      </c>
      <c r="AW287" s="229" t="s">
        <v>34</v>
      </c>
      <c r="AX287" s="229" t="s">
        <v>86</v>
      </c>
      <c r="AY287" s="231" t="s">
        <v>151</v>
      </c>
    </row>
    <row r="288" s="27" customFormat="true" ht="21.75" hidden="false" customHeight="true" outlineLevel="0" collapsed="false">
      <c r="A288" s="22"/>
      <c r="B288" s="190"/>
      <c r="C288" s="191" t="s">
        <v>454</v>
      </c>
      <c r="D288" s="191" t="s">
        <v>154</v>
      </c>
      <c r="E288" s="192" t="s">
        <v>455</v>
      </c>
      <c r="F288" s="193" t="s">
        <v>456</v>
      </c>
      <c r="G288" s="194" t="s">
        <v>285</v>
      </c>
      <c r="H288" s="195" t="n">
        <v>12</v>
      </c>
      <c r="I288" s="196"/>
      <c r="J288" s="197" t="n">
        <f aca="false">ROUND(I288*H288,2)</f>
        <v>0</v>
      </c>
      <c r="K288" s="193" t="s">
        <v>257</v>
      </c>
      <c r="L288" s="23"/>
      <c r="M288" s="198"/>
      <c r="N288" s="199" t="s">
        <v>44</v>
      </c>
      <c r="O288" s="60"/>
      <c r="P288" s="200" t="n">
        <f aca="false">O288*H288</f>
        <v>0</v>
      </c>
      <c r="Q288" s="200" t="n">
        <v>1E-005</v>
      </c>
      <c r="R288" s="200" t="n">
        <f aca="false">Q288*H288</f>
        <v>0.00012</v>
      </c>
      <c r="S288" s="200" t="n">
        <v>0</v>
      </c>
      <c r="T288" s="20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202" t="s">
        <v>150</v>
      </c>
      <c r="AT288" s="202" t="s">
        <v>154</v>
      </c>
      <c r="AU288" s="202" t="s">
        <v>165</v>
      </c>
      <c r="AY288" s="3" t="s">
        <v>151</v>
      </c>
      <c r="BE288" s="203" t="n">
        <f aca="false">IF(N288="základní",J288,0)</f>
        <v>0</v>
      </c>
      <c r="BF288" s="203" t="n">
        <f aca="false">IF(N288="snížená",J288,0)</f>
        <v>0</v>
      </c>
      <c r="BG288" s="203" t="n">
        <f aca="false">IF(N288="zákl. přenesená",J288,0)</f>
        <v>0</v>
      </c>
      <c r="BH288" s="203" t="n">
        <f aca="false">IF(N288="sníž. přenesená",J288,0)</f>
        <v>0</v>
      </c>
      <c r="BI288" s="203" t="n">
        <f aca="false">IF(N288="nulová",J288,0)</f>
        <v>0</v>
      </c>
      <c r="BJ288" s="3" t="s">
        <v>86</v>
      </c>
      <c r="BK288" s="203" t="n">
        <f aca="false">ROUND(I288*H288,2)</f>
        <v>0</v>
      </c>
      <c r="BL288" s="3" t="s">
        <v>150</v>
      </c>
      <c r="BM288" s="202" t="s">
        <v>457</v>
      </c>
    </row>
    <row r="289" customFormat="false" ht="12.8" hidden="false" customHeight="false" outlineLevel="0" collapsed="false">
      <c r="A289" s="22"/>
      <c r="B289" s="23"/>
      <c r="C289" s="22"/>
      <c r="D289" s="204" t="s">
        <v>159</v>
      </c>
      <c r="E289" s="22"/>
      <c r="F289" s="205" t="s">
        <v>458</v>
      </c>
      <c r="G289" s="22"/>
      <c r="H289" s="22"/>
      <c r="I289" s="117"/>
      <c r="J289" s="22"/>
      <c r="K289" s="22"/>
      <c r="L289" s="23"/>
      <c r="M289" s="206"/>
      <c r="N289" s="207"/>
      <c r="O289" s="60"/>
      <c r="P289" s="60"/>
      <c r="Q289" s="60"/>
      <c r="R289" s="60"/>
      <c r="S289" s="60"/>
      <c r="T289" s="61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T289" s="3" t="s">
        <v>159</v>
      </c>
      <c r="AU289" s="3" t="s">
        <v>165</v>
      </c>
    </row>
    <row r="290" s="212" customFormat="true" ht="12.8" hidden="false" customHeight="false" outlineLevel="0" collapsed="false">
      <c r="B290" s="213"/>
      <c r="D290" s="204" t="s">
        <v>260</v>
      </c>
      <c r="E290" s="214"/>
      <c r="F290" s="215" t="s">
        <v>459</v>
      </c>
      <c r="H290" s="214"/>
      <c r="I290" s="216"/>
      <c r="L290" s="213"/>
      <c r="M290" s="217"/>
      <c r="N290" s="218"/>
      <c r="O290" s="218"/>
      <c r="P290" s="218"/>
      <c r="Q290" s="218"/>
      <c r="R290" s="218"/>
      <c r="S290" s="218"/>
      <c r="T290" s="219"/>
      <c r="AT290" s="214" t="s">
        <v>260</v>
      </c>
      <c r="AU290" s="214" t="s">
        <v>165</v>
      </c>
      <c r="AV290" s="212" t="s">
        <v>86</v>
      </c>
      <c r="AW290" s="212" t="s">
        <v>34</v>
      </c>
      <c r="AX290" s="212" t="s">
        <v>79</v>
      </c>
      <c r="AY290" s="214" t="s">
        <v>151</v>
      </c>
    </row>
    <row r="291" s="220" customFormat="true" ht="12.8" hidden="false" customHeight="false" outlineLevel="0" collapsed="false">
      <c r="B291" s="221"/>
      <c r="D291" s="204" t="s">
        <v>260</v>
      </c>
      <c r="E291" s="222"/>
      <c r="F291" s="223" t="s">
        <v>460</v>
      </c>
      <c r="H291" s="224" t="n">
        <v>12</v>
      </c>
      <c r="I291" s="225"/>
      <c r="L291" s="221"/>
      <c r="M291" s="226"/>
      <c r="N291" s="227"/>
      <c r="O291" s="227"/>
      <c r="P291" s="227"/>
      <c r="Q291" s="227"/>
      <c r="R291" s="227"/>
      <c r="S291" s="227"/>
      <c r="T291" s="228"/>
      <c r="AT291" s="222" t="s">
        <v>260</v>
      </c>
      <c r="AU291" s="222" t="s">
        <v>165</v>
      </c>
      <c r="AV291" s="220" t="s">
        <v>88</v>
      </c>
      <c r="AW291" s="220" t="s">
        <v>34</v>
      </c>
      <c r="AX291" s="220" t="s">
        <v>79</v>
      </c>
      <c r="AY291" s="222" t="s">
        <v>151</v>
      </c>
    </row>
    <row r="292" s="229" customFormat="true" ht="12.8" hidden="false" customHeight="false" outlineLevel="0" collapsed="false">
      <c r="B292" s="230"/>
      <c r="D292" s="204" t="s">
        <v>260</v>
      </c>
      <c r="E292" s="231"/>
      <c r="F292" s="232" t="s">
        <v>263</v>
      </c>
      <c r="H292" s="233" t="n">
        <v>12</v>
      </c>
      <c r="I292" s="234"/>
      <c r="L292" s="230"/>
      <c r="M292" s="235"/>
      <c r="N292" s="236"/>
      <c r="O292" s="236"/>
      <c r="P292" s="236"/>
      <c r="Q292" s="236"/>
      <c r="R292" s="236"/>
      <c r="S292" s="236"/>
      <c r="T292" s="237"/>
      <c r="AT292" s="231" t="s">
        <v>260</v>
      </c>
      <c r="AU292" s="231" t="s">
        <v>165</v>
      </c>
      <c r="AV292" s="229" t="s">
        <v>150</v>
      </c>
      <c r="AW292" s="229" t="s">
        <v>34</v>
      </c>
      <c r="AX292" s="229" t="s">
        <v>86</v>
      </c>
      <c r="AY292" s="231" t="s">
        <v>151</v>
      </c>
    </row>
    <row r="293" s="27" customFormat="true" ht="21.75" hidden="false" customHeight="true" outlineLevel="0" collapsed="false">
      <c r="A293" s="22"/>
      <c r="B293" s="190"/>
      <c r="C293" s="238" t="s">
        <v>461</v>
      </c>
      <c r="D293" s="238" t="s">
        <v>462</v>
      </c>
      <c r="E293" s="239" t="s">
        <v>463</v>
      </c>
      <c r="F293" s="240" t="s">
        <v>464</v>
      </c>
      <c r="G293" s="241" t="s">
        <v>408</v>
      </c>
      <c r="H293" s="242" t="n">
        <v>0.004</v>
      </c>
      <c r="I293" s="243"/>
      <c r="J293" s="244" t="n">
        <f aca="false">ROUND(I293*H293,2)</f>
        <v>0</v>
      </c>
      <c r="K293" s="240" t="s">
        <v>257</v>
      </c>
      <c r="L293" s="245"/>
      <c r="M293" s="246"/>
      <c r="N293" s="247" t="s">
        <v>44</v>
      </c>
      <c r="O293" s="60"/>
      <c r="P293" s="200" t="n">
        <f aca="false">O293*H293</f>
        <v>0</v>
      </c>
      <c r="Q293" s="200" t="n">
        <v>1</v>
      </c>
      <c r="R293" s="200" t="n">
        <f aca="false">Q293*H293</f>
        <v>0.004</v>
      </c>
      <c r="S293" s="200" t="n">
        <v>0</v>
      </c>
      <c r="T293" s="20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202" t="s">
        <v>189</v>
      </c>
      <c r="AT293" s="202" t="s">
        <v>462</v>
      </c>
      <c r="AU293" s="202" t="s">
        <v>165</v>
      </c>
      <c r="AY293" s="3" t="s">
        <v>151</v>
      </c>
      <c r="BE293" s="203" t="n">
        <f aca="false">IF(N293="základní",J293,0)</f>
        <v>0</v>
      </c>
      <c r="BF293" s="203" t="n">
        <f aca="false">IF(N293="snížená",J293,0)</f>
        <v>0</v>
      </c>
      <c r="BG293" s="203" t="n">
        <f aca="false">IF(N293="zákl. přenesená",J293,0)</f>
        <v>0</v>
      </c>
      <c r="BH293" s="203" t="n">
        <f aca="false">IF(N293="sníž. přenesená",J293,0)</f>
        <v>0</v>
      </c>
      <c r="BI293" s="203" t="n">
        <f aca="false">IF(N293="nulová",J293,0)</f>
        <v>0</v>
      </c>
      <c r="BJ293" s="3" t="s">
        <v>86</v>
      </c>
      <c r="BK293" s="203" t="n">
        <f aca="false">ROUND(I293*H293,2)</f>
        <v>0</v>
      </c>
      <c r="BL293" s="3" t="s">
        <v>150</v>
      </c>
      <c r="BM293" s="202" t="s">
        <v>465</v>
      </c>
    </row>
    <row r="294" customFormat="false" ht="12.8" hidden="false" customHeight="false" outlineLevel="0" collapsed="false">
      <c r="A294" s="22"/>
      <c r="B294" s="23"/>
      <c r="C294" s="22"/>
      <c r="D294" s="204" t="s">
        <v>159</v>
      </c>
      <c r="E294" s="22"/>
      <c r="F294" s="205" t="s">
        <v>464</v>
      </c>
      <c r="G294" s="22"/>
      <c r="H294" s="22"/>
      <c r="I294" s="117"/>
      <c r="J294" s="22"/>
      <c r="K294" s="22"/>
      <c r="L294" s="23"/>
      <c r="M294" s="206"/>
      <c r="N294" s="207"/>
      <c r="O294" s="60"/>
      <c r="P294" s="60"/>
      <c r="Q294" s="60"/>
      <c r="R294" s="60"/>
      <c r="S294" s="60"/>
      <c r="T294" s="61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T294" s="3" t="s">
        <v>159</v>
      </c>
      <c r="AU294" s="3" t="s">
        <v>165</v>
      </c>
    </row>
    <row r="295" s="220" customFormat="true" ht="12.8" hidden="false" customHeight="false" outlineLevel="0" collapsed="false">
      <c r="B295" s="221"/>
      <c r="D295" s="204" t="s">
        <v>260</v>
      </c>
      <c r="E295" s="222"/>
      <c r="F295" s="223" t="s">
        <v>466</v>
      </c>
      <c r="H295" s="224" t="n">
        <v>0.004</v>
      </c>
      <c r="I295" s="225"/>
      <c r="L295" s="221"/>
      <c r="M295" s="226"/>
      <c r="N295" s="227"/>
      <c r="O295" s="227"/>
      <c r="P295" s="227"/>
      <c r="Q295" s="227"/>
      <c r="R295" s="227"/>
      <c r="S295" s="227"/>
      <c r="T295" s="228"/>
      <c r="AT295" s="222" t="s">
        <v>260</v>
      </c>
      <c r="AU295" s="222" t="s">
        <v>165</v>
      </c>
      <c r="AV295" s="220" t="s">
        <v>88</v>
      </c>
      <c r="AW295" s="220" t="s">
        <v>34</v>
      </c>
      <c r="AX295" s="220" t="s">
        <v>79</v>
      </c>
      <c r="AY295" s="222" t="s">
        <v>151</v>
      </c>
    </row>
    <row r="296" s="229" customFormat="true" ht="12.8" hidden="false" customHeight="false" outlineLevel="0" collapsed="false">
      <c r="B296" s="230"/>
      <c r="D296" s="204" t="s">
        <v>260</v>
      </c>
      <c r="E296" s="231"/>
      <c r="F296" s="232" t="s">
        <v>263</v>
      </c>
      <c r="H296" s="233" t="n">
        <v>0.004</v>
      </c>
      <c r="I296" s="234"/>
      <c r="L296" s="230"/>
      <c r="M296" s="235"/>
      <c r="N296" s="236"/>
      <c r="O296" s="236"/>
      <c r="P296" s="236"/>
      <c r="Q296" s="236"/>
      <c r="R296" s="236"/>
      <c r="S296" s="236"/>
      <c r="T296" s="237"/>
      <c r="AT296" s="231" t="s">
        <v>260</v>
      </c>
      <c r="AU296" s="231" t="s">
        <v>165</v>
      </c>
      <c r="AV296" s="229" t="s">
        <v>150</v>
      </c>
      <c r="AW296" s="229" t="s">
        <v>34</v>
      </c>
      <c r="AX296" s="229" t="s">
        <v>86</v>
      </c>
      <c r="AY296" s="231" t="s">
        <v>151</v>
      </c>
    </row>
    <row r="297" s="176" customFormat="true" ht="20.9" hidden="false" customHeight="true" outlineLevel="0" collapsed="false">
      <c r="B297" s="177"/>
      <c r="D297" s="178" t="s">
        <v>78</v>
      </c>
      <c r="E297" s="188" t="s">
        <v>467</v>
      </c>
      <c r="F297" s="188" t="s">
        <v>468</v>
      </c>
      <c r="I297" s="180"/>
      <c r="J297" s="189" t="n">
        <f aca="false">BK297</f>
        <v>0</v>
      </c>
      <c r="L297" s="177"/>
      <c r="M297" s="182"/>
      <c r="N297" s="183"/>
      <c r="O297" s="183"/>
      <c r="P297" s="184" t="n">
        <f aca="false">SUM(P298:P386)</f>
        <v>0</v>
      </c>
      <c r="Q297" s="183"/>
      <c r="R297" s="184" t="n">
        <f aca="false">SUM(R298:R386)</f>
        <v>0.08406</v>
      </c>
      <c r="S297" s="183"/>
      <c r="T297" s="185" t="n">
        <f aca="false">SUM(T298:T386)</f>
        <v>95.248405</v>
      </c>
      <c r="AR297" s="178" t="s">
        <v>86</v>
      </c>
      <c r="AT297" s="186" t="s">
        <v>78</v>
      </c>
      <c r="AU297" s="186" t="s">
        <v>88</v>
      </c>
      <c r="AY297" s="178" t="s">
        <v>151</v>
      </c>
      <c r="BK297" s="187" t="n">
        <f aca="false">SUM(BK298:BK386)</f>
        <v>0</v>
      </c>
    </row>
    <row r="298" s="27" customFormat="true" ht="16.5" hidden="false" customHeight="true" outlineLevel="0" collapsed="false">
      <c r="A298" s="22"/>
      <c r="B298" s="190"/>
      <c r="C298" s="191" t="s">
        <v>469</v>
      </c>
      <c r="D298" s="191" t="s">
        <v>154</v>
      </c>
      <c r="E298" s="192" t="s">
        <v>470</v>
      </c>
      <c r="F298" s="193" t="s">
        <v>471</v>
      </c>
      <c r="G298" s="194" t="s">
        <v>256</v>
      </c>
      <c r="H298" s="195" t="n">
        <v>18.375</v>
      </c>
      <c r="I298" s="196"/>
      <c r="J298" s="197" t="n">
        <f aca="false">ROUND(I298*H298,2)</f>
        <v>0</v>
      </c>
      <c r="K298" s="193" t="s">
        <v>257</v>
      </c>
      <c r="L298" s="23"/>
      <c r="M298" s="198"/>
      <c r="N298" s="199" t="s">
        <v>44</v>
      </c>
      <c r="O298" s="60"/>
      <c r="P298" s="200" t="n">
        <f aca="false">O298*H298</f>
        <v>0</v>
      </c>
      <c r="Q298" s="200" t="n">
        <v>0</v>
      </c>
      <c r="R298" s="200" t="n">
        <f aca="false">Q298*H298</f>
        <v>0</v>
      </c>
      <c r="S298" s="200" t="n">
        <v>1.671</v>
      </c>
      <c r="T298" s="201" t="n">
        <f aca="false">S298*H298</f>
        <v>30.704625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202" t="s">
        <v>150</v>
      </c>
      <c r="AT298" s="202" t="s">
        <v>154</v>
      </c>
      <c r="AU298" s="202" t="s">
        <v>165</v>
      </c>
      <c r="AY298" s="3" t="s">
        <v>151</v>
      </c>
      <c r="BE298" s="203" t="n">
        <f aca="false">IF(N298="základní",J298,0)</f>
        <v>0</v>
      </c>
      <c r="BF298" s="203" t="n">
        <f aca="false">IF(N298="snížená",J298,0)</f>
        <v>0</v>
      </c>
      <c r="BG298" s="203" t="n">
        <f aca="false">IF(N298="zákl. přenesená",J298,0)</f>
        <v>0</v>
      </c>
      <c r="BH298" s="203" t="n">
        <f aca="false">IF(N298="sníž. přenesená",J298,0)</f>
        <v>0</v>
      </c>
      <c r="BI298" s="203" t="n">
        <f aca="false">IF(N298="nulová",J298,0)</f>
        <v>0</v>
      </c>
      <c r="BJ298" s="3" t="s">
        <v>86</v>
      </c>
      <c r="BK298" s="203" t="n">
        <f aca="false">ROUND(I298*H298,2)</f>
        <v>0</v>
      </c>
      <c r="BL298" s="3" t="s">
        <v>150</v>
      </c>
      <c r="BM298" s="202" t="s">
        <v>472</v>
      </c>
    </row>
    <row r="299" customFormat="false" ht="12.8" hidden="false" customHeight="false" outlineLevel="0" collapsed="false">
      <c r="A299" s="22"/>
      <c r="B299" s="23"/>
      <c r="C299" s="22"/>
      <c r="D299" s="204" t="s">
        <v>159</v>
      </c>
      <c r="E299" s="22"/>
      <c r="F299" s="205" t="s">
        <v>473</v>
      </c>
      <c r="G299" s="22"/>
      <c r="H299" s="22"/>
      <c r="I299" s="117"/>
      <c r="J299" s="22"/>
      <c r="K299" s="22"/>
      <c r="L299" s="23"/>
      <c r="M299" s="206"/>
      <c r="N299" s="207"/>
      <c r="O299" s="60"/>
      <c r="P299" s="60"/>
      <c r="Q299" s="60"/>
      <c r="R299" s="60"/>
      <c r="S299" s="60"/>
      <c r="T299" s="61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T299" s="3" t="s">
        <v>159</v>
      </c>
      <c r="AU299" s="3" t="s">
        <v>165</v>
      </c>
    </row>
    <row r="300" s="212" customFormat="true" ht="12.8" hidden="false" customHeight="false" outlineLevel="0" collapsed="false">
      <c r="B300" s="213"/>
      <c r="D300" s="204" t="s">
        <v>260</v>
      </c>
      <c r="E300" s="214"/>
      <c r="F300" s="215" t="s">
        <v>279</v>
      </c>
      <c r="H300" s="214"/>
      <c r="I300" s="216"/>
      <c r="L300" s="213"/>
      <c r="M300" s="217"/>
      <c r="N300" s="218"/>
      <c r="O300" s="218"/>
      <c r="P300" s="218"/>
      <c r="Q300" s="218"/>
      <c r="R300" s="218"/>
      <c r="S300" s="218"/>
      <c r="T300" s="219"/>
      <c r="AT300" s="214" t="s">
        <v>260</v>
      </c>
      <c r="AU300" s="214" t="s">
        <v>165</v>
      </c>
      <c r="AV300" s="212" t="s">
        <v>86</v>
      </c>
      <c r="AW300" s="212" t="s">
        <v>34</v>
      </c>
      <c r="AX300" s="212" t="s">
        <v>79</v>
      </c>
      <c r="AY300" s="214" t="s">
        <v>151</v>
      </c>
    </row>
    <row r="301" s="220" customFormat="true" ht="12.8" hidden="false" customHeight="false" outlineLevel="0" collapsed="false">
      <c r="B301" s="221"/>
      <c r="D301" s="204" t="s">
        <v>260</v>
      </c>
      <c r="E301" s="222"/>
      <c r="F301" s="223" t="s">
        <v>280</v>
      </c>
      <c r="H301" s="224" t="n">
        <v>2.695</v>
      </c>
      <c r="I301" s="225"/>
      <c r="L301" s="221"/>
      <c r="M301" s="226"/>
      <c r="N301" s="227"/>
      <c r="O301" s="227"/>
      <c r="P301" s="227"/>
      <c r="Q301" s="227"/>
      <c r="R301" s="227"/>
      <c r="S301" s="227"/>
      <c r="T301" s="228"/>
      <c r="AT301" s="222" t="s">
        <v>260</v>
      </c>
      <c r="AU301" s="222" t="s">
        <v>165</v>
      </c>
      <c r="AV301" s="220" t="s">
        <v>88</v>
      </c>
      <c r="AW301" s="220" t="s">
        <v>34</v>
      </c>
      <c r="AX301" s="220" t="s">
        <v>79</v>
      </c>
      <c r="AY301" s="222" t="s">
        <v>151</v>
      </c>
    </row>
    <row r="302" s="212" customFormat="true" ht="12.8" hidden="false" customHeight="false" outlineLevel="0" collapsed="false">
      <c r="B302" s="213"/>
      <c r="D302" s="204" t="s">
        <v>260</v>
      </c>
      <c r="E302" s="214"/>
      <c r="F302" s="215" t="s">
        <v>281</v>
      </c>
      <c r="H302" s="214"/>
      <c r="I302" s="216"/>
      <c r="L302" s="213"/>
      <c r="M302" s="217"/>
      <c r="N302" s="218"/>
      <c r="O302" s="218"/>
      <c r="P302" s="218"/>
      <c r="Q302" s="218"/>
      <c r="R302" s="218"/>
      <c r="S302" s="218"/>
      <c r="T302" s="219"/>
      <c r="AT302" s="214" t="s">
        <v>260</v>
      </c>
      <c r="AU302" s="214" t="s">
        <v>165</v>
      </c>
      <c r="AV302" s="212" t="s">
        <v>86</v>
      </c>
      <c r="AW302" s="212" t="s">
        <v>34</v>
      </c>
      <c r="AX302" s="212" t="s">
        <v>79</v>
      </c>
      <c r="AY302" s="214" t="s">
        <v>151</v>
      </c>
    </row>
    <row r="303" s="220" customFormat="true" ht="12.8" hidden="false" customHeight="false" outlineLevel="0" collapsed="false">
      <c r="B303" s="221"/>
      <c r="D303" s="204" t="s">
        <v>260</v>
      </c>
      <c r="E303" s="222"/>
      <c r="F303" s="223" t="s">
        <v>282</v>
      </c>
      <c r="H303" s="224" t="n">
        <v>15.68</v>
      </c>
      <c r="I303" s="225"/>
      <c r="L303" s="221"/>
      <c r="M303" s="226"/>
      <c r="N303" s="227"/>
      <c r="O303" s="227"/>
      <c r="P303" s="227"/>
      <c r="Q303" s="227"/>
      <c r="R303" s="227"/>
      <c r="S303" s="227"/>
      <c r="T303" s="228"/>
      <c r="AT303" s="222" t="s">
        <v>260</v>
      </c>
      <c r="AU303" s="222" t="s">
        <v>165</v>
      </c>
      <c r="AV303" s="220" t="s">
        <v>88</v>
      </c>
      <c r="AW303" s="220" t="s">
        <v>34</v>
      </c>
      <c r="AX303" s="220" t="s">
        <v>79</v>
      </c>
      <c r="AY303" s="222" t="s">
        <v>151</v>
      </c>
    </row>
    <row r="304" s="229" customFormat="true" ht="12.8" hidden="false" customHeight="false" outlineLevel="0" collapsed="false">
      <c r="B304" s="230"/>
      <c r="D304" s="204" t="s">
        <v>260</v>
      </c>
      <c r="E304" s="231"/>
      <c r="F304" s="232" t="s">
        <v>263</v>
      </c>
      <c r="H304" s="233" t="n">
        <v>18.375</v>
      </c>
      <c r="I304" s="234"/>
      <c r="L304" s="230"/>
      <c r="M304" s="235"/>
      <c r="N304" s="236"/>
      <c r="O304" s="236"/>
      <c r="P304" s="236"/>
      <c r="Q304" s="236"/>
      <c r="R304" s="236"/>
      <c r="S304" s="236"/>
      <c r="T304" s="237"/>
      <c r="AT304" s="231" t="s">
        <v>260</v>
      </c>
      <c r="AU304" s="231" t="s">
        <v>165</v>
      </c>
      <c r="AV304" s="229" t="s">
        <v>150</v>
      </c>
      <c r="AW304" s="229" t="s">
        <v>34</v>
      </c>
      <c r="AX304" s="229" t="s">
        <v>86</v>
      </c>
      <c r="AY304" s="231" t="s">
        <v>151</v>
      </c>
    </row>
    <row r="305" s="27" customFormat="true" ht="33" hidden="false" customHeight="true" outlineLevel="0" collapsed="false">
      <c r="A305" s="22"/>
      <c r="B305" s="190"/>
      <c r="C305" s="191" t="s">
        <v>474</v>
      </c>
      <c r="D305" s="191" t="s">
        <v>154</v>
      </c>
      <c r="E305" s="192" t="s">
        <v>475</v>
      </c>
      <c r="F305" s="193" t="s">
        <v>476</v>
      </c>
      <c r="G305" s="194" t="s">
        <v>256</v>
      </c>
      <c r="H305" s="195" t="n">
        <v>0.2</v>
      </c>
      <c r="I305" s="196"/>
      <c r="J305" s="197" t="n">
        <f aca="false">ROUND(I305*H305,2)</f>
        <v>0</v>
      </c>
      <c r="K305" s="193" t="s">
        <v>257</v>
      </c>
      <c r="L305" s="23"/>
      <c r="M305" s="198"/>
      <c r="N305" s="199" t="s">
        <v>44</v>
      </c>
      <c r="O305" s="60"/>
      <c r="P305" s="200" t="n">
        <f aca="false">O305*H305</f>
        <v>0</v>
      </c>
      <c r="Q305" s="200" t="n">
        <v>0</v>
      </c>
      <c r="R305" s="200" t="n">
        <f aca="false">Q305*H305</f>
        <v>0</v>
      </c>
      <c r="S305" s="200" t="n">
        <v>2.2</v>
      </c>
      <c r="T305" s="201" t="n">
        <f aca="false">S305*H305</f>
        <v>0.44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202" t="s">
        <v>150</v>
      </c>
      <c r="AT305" s="202" t="s">
        <v>154</v>
      </c>
      <c r="AU305" s="202" t="s">
        <v>165</v>
      </c>
      <c r="AY305" s="3" t="s">
        <v>151</v>
      </c>
      <c r="BE305" s="203" t="n">
        <f aca="false">IF(N305="základní",J305,0)</f>
        <v>0</v>
      </c>
      <c r="BF305" s="203" t="n">
        <f aca="false">IF(N305="snížená",J305,0)</f>
        <v>0</v>
      </c>
      <c r="BG305" s="203" t="n">
        <f aca="false">IF(N305="zákl. přenesená",J305,0)</f>
        <v>0</v>
      </c>
      <c r="BH305" s="203" t="n">
        <f aca="false">IF(N305="sníž. přenesená",J305,0)</f>
        <v>0</v>
      </c>
      <c r="BI305" s="203" t="n">
        <f aca="false">IF(N305="nulová",J305,0)</f>
        <v>0</v>
      </c>
      <c r="BJ305" s="3" t="s">
        <v>86</v>
      </c>
      <c r="BK305" s="203" t="n">
        <f aca="false">ROUND(I305*H305,2)</f>
        <v>0</v>
      </c>
      <c r="BL305" s="3" t="s">
        <v>150</v>
      </c>
      <c r="BM305" s="202" t="s">
        <v>477</v>
      </c>
    </row>
    <row r="306" customFormat="false" ht="12.8" hidden="false" customHeight="false" outlineLevel="0" collapsed="false">
      <c r="A306" s="22"/>
      <c r="B306" s="23"/>
      <c r="C306" s="22"/>
      <c r="D306" s="204" t="s">
        <v>159</v>
      </c>
      <c r="E306" s="22"/>
      <c r="F306" s="205" t="s">
        <v>478</v>
      </c>
      <c r="G306" s="22"/>
      <c r="H306" s="22"/>
      <c r="I306" s="117"/>
      <c r="J306" s="22"/>
      <c r="K306" s="22"/>
      <c r="L306" s="23"/>
      <c r="M306" s="206"/>
      <c r="N306" s="207"/>
      <c r="O306" s="60"/>
      <c r="P306" s="60"/>
      <c r="Q306" s="60"/>
      <c r="R306" s="60"/>
      <c r="S306" s="60"/>
      <c r="T306" s="61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T306" s="3" t="s">
        <v>159</v>
      </c>
      <c r="AU306" s="3" t="s">
        <v>165</v>
      </c>
    </row>
    <row r="307" s="212" customFormat="true" ht="12.8" hidden="false" customHeight="false" outlineLevel="0" collapsed="false">
      <c r="B307" s="213"/>
      <c r="D307" s="204" t="s">
        <v>260</v>
      </c>
      <c r="E307" s="214"/>
      <c r="F307" s="215" t="s">
        <v>392</v>
      </c>
      <c r="H307" s="214"/>
      <c r="I307" s="216"/>
      <c r="L307" s="213"/>
      <c r="M307" s="217"/>
      <c r="N307" s="218"/>
      <c r="O307" s="218"/>
      <c r="P307" s="218"/>
      <c r="Q307" s="218"/>
      <c r="R307" s="218"/>
      <c r="S307" s="218"/>
      <c r="T307" s="219"/>
      <c r="AT307" s="214" t="s">
        <v>260</v>
      </c>
      <c r="AU307" s="214" t="s">
        <v>165</v>
      </c>
      <c r="AV307" s="212" t="s">
        <v>86</v>
      </c>
      <c r="AW307" s="212" t="s">
        <v>34</v>
      </c>
      <c r="AX307" s="212" t="s">
        <v>79</v>
      </c>
      <c r="AY307" s="214" t="s">
        <v>151</v>
      </c>
    </row>
    <row r="308" s="220" customFormat="true" ht="12.8" hidden="false" customHeight="false" outlineLevel="0" collapsed="false">
      <c r="B308" s="221"/>
      <c r="D308" s="204" t="s">
        <v>260</v>
      </c>
      <c r="E308" s="222"/>
      <c r="F308" s="223" t="s">
        <v>393</v>
      </c>
      <c r="H308" s="224" t="n">
        <v>0.2</v>
      </c>
      <c r="I308" s="225"/>
      <c r="L308" s="221"/>
      <c r="M308" s="226"/>
      <c r="N308" s="227"/>
      <c r="O308" s="227"/>
      <c r="P308" s="227"/>
      <c r="Q308" s="227"/>
      <c r="R308" s="227"/>
      <c r="S308" s="227"/>
      <c r="T308" s="228"/>
      <c r="AT308" s="222" t="s">
        <v>260</v>
      </c>
      <c r="AU308" s="222" t="s">
        <v>165</v>
      </c>
      <c r="AV308" s="220" t="s">
        <v>88</v>
      </c>
      <c r="AW308" s="220" t="s">
        <v>34</v>
      </c>
      <c r="AX308" s="220" t="s">
        <v>79</v>
      </c>
      <c r="AY308" s="222" t="s">
        <v>151</v>
      </c>
    </row>
    <row r="309" s="229" customFormat="true" ht="12.8" hidden="false" customHeight="false" outlineLevel="0" collapsed="false">
      <c r="B309" s="230"/>
      <c r="D309" s="204" t="s">
        <v>260</v>
      </c>
      <c r="E309" s="231"/>
      <c r="F309" s="232" t="s">
        <v>263</v>
      </c>
      <c r="H309" s="233" t="n">
        <v>0.2</v>
      </c>
      <c r="I309" s="234"/>
      <c r="L309" s="230"/>
      <c r="M309" s="235"/>
      <c r="N309" s="236"/>
      <c r="O309" s="236"/>
      <c r="P309" s="236"/>
      <c r="Q309" s="236"/>
      <c r="R309" s="236"/>
      <c r="S309" s="236"/>
      <c r="T309" s="237"/>
      <c r="AT309" s="231" t="s">
        <v>260</v>
      </c>
      <c r="AU309" s="231" t="s">
        <v>165</v>
      </c>
      <c r="AV309" s="229" t="s">
        <v>150</v>
      </c>
      <c r="AW309" s="229" t="s">
        <v>34</v>
      </c>
      <c r="AX309" s="229" t="s">
        <v>86</v>
      </c>
      <c r="AY309" s="231" t="s">
        <v>151</v>
      </c>
    </row>
    <row r="310" s="27" customFormat="true" ht="33" hidden="false" customHeight="true" outlineLevel="0" collapsed="false">
      <c r="A310" s="22"/>
      <c r="B310" s="190"/>
      <c r="C310" s="191" t="s">
        <v>479</v>
      </c>
      <c r="D310" s="191" t="s">
        <v>154</v>
      </c>
      <c r="E310" s="192" t="s">
        <v>480</v>
      </c>
      <c r="F310" s="193" t="s">
        <v>481</v>
      </c>
      <c r="G310" s="194" t="s">
        <v>256</v>
      </c>
      <c r="H310" s="195" t="n">
        <v>1.269</v>
      </c>
      <c r="I310" s="196"/>
      <c r="J310" s="197" t="n">
        <f aca="false">ROUND(I310*H310,2)</f>
        <v>0</v>
      </c>
      <c r="K310" s="193" t="s">
        <v>257</v>
      </c>
      <c r="L310" s="23"/>
      <c r="M310" s="198"/>
      <c r="N310" s="199" t="s">
        <v>44</v>
      </c>
      <c r="O310" s="60"/>
      <c r="P310" s="200" t="n">
        <f aca="false">O310*H310</f>
        <v>0</v>
      </c>
      <c r="Q310" s="200" t="n">
        <v>0</v>
      </c>
      <c r="R310" s="200" t="n">
        <f aca="false">Q310*H310</f>
        <v>0</v>
      </c>
      <c r="S310" s="200" t="n">
        <v>2.2</v>
      </c>
      <c r="T310" s="201" t="n">
        <f aca="false">S310*H310</f>
        <v>2.7918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202" t="s">
        <v>150</v>
      </c>
      <c r="AT310" s="202" t="s">
        <v>154</v>
      </c>
      <c r="AU310" s="202" t="s">
        <v>165</v>
      </c>
      <c r="AY310" s="3" t="s">
        <v>151</v>
      </c>
      <c r="BE310" s="203" t="n">
        <f aca="false">IF(N310="základní",J310,0)</f>
        <v>0</v>
      </c>
      <c r="BF310" s="203" t="n">
        <f aca="false">IF(N310="snížená",J310,0)</f>
        <v>0</v>
      </c>
      <c r="BG310" s="203" t="n">
        <f aca="false">IF(N310="zákl. přenesená",J310,0)</f>
        <v>0</v>
      </c>
      <c r="BH310" s="203" t="n">
        <f aca="false">IF(N310="sníž. přenesená",J310,0)</f>
        <v>0</v>
      </c>
      <c r="BI310" s="203" t="n">
        <f aca="false">IF(N310="nulová",J310,0)</f>
        <v>0</v>
      </c>
      <c r="BJ310" s="3" t="s">
        <v>86</v>
      </c>
      <c r="BK310" s="203" t="n">
        <f aca="false">ROUND(I310*H310,2)</f>
        <v>0</v>
      </c>
      <c r="BL310" s="3" t="s">
        <v>150</v>
      </c>
      <c r="BM310" s="202" t="s">
        <v>482</v>
      </c>
    </row>
    <row r="311" customFormat="false" ht="12.8" hidden="false" customHeight="false" outlineLevel="0" collapsed="false">
      <c r="A311" s="22"/>
      <c r="B311" s="23"/>
      <c r="C311" s="22"/>
      <c r="D311" s="204" t="s">
        <v>159</v>
      </c>
      <c r="E311" s="22"/>
      <c r="F311" s="205" t="s">
        <v>483</v>
      </c>
      <c r="G311" s="22"/>
      <c r="H311" s="22"/>
      <c r="I311" s="117"/>
      <c r="J311" s="22"/>
      <c r="K311" s="22"/>
      <c r="L311" s="23"/>
      <c r="M311" s="206"/>
      <c r="N311" s="207"/>
      <c r="O311" s="60"/>
      <c r="P311" s="60"/>
      <c r="Q311" s="60"/>
      <c r="R311" s="60"/>
      <c r="S311" s="60"/>
      <c r="T311" s="61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T311" s="3" t="s">
        <v>159</v>
      </c>
      <c r="AU311" s="3" t="s">
        <v>165</v>
      </c>
    </row>
    <row r="312" s="212" customFormat="true" ht="12.8" hidden="false" customHeight="false" outlineLevel="0" collapsed="false">
      <c r="B312" s="213"/>
      <c r="D312" s="204" t="s">
        <v>260</v>
      </c>
      <c r="E312" s="214"/>
      <c r="F312" s="215" t="s">
        <v>399</v>
      </c>
      <c r="H312" s="214"/>
      <c r="I312" s="216"/>
      <c r="L312" s="213"/>
      <c r="M312" s="217"/>
      <c r="N312" s="218"/>
      <c r="O312" s="218"/>
      <c r="P312" s="218"/>
      <c r="Q312" s="218"/>
      <c r="R312" s="218"/>
      <c r="S312" s="218"/>
      <c r="T312" s="219"/>
      <c r="AT312" s="214" t="s">
        <v>260</v>
      </c>
      <c r="AU312" s="214" t="s">
        <v>165</v>
      </c>
      <c r="AV312" s="212" t="s">
        <v>86</v>
      </c>
      <c r="AW312" s="212" t="s">
        <v>34</v>
      </c>
      <c r="AX312" s="212" t="s">
        <v>79</v>
      </c>
      <c r="AY312" s="214" t="s">
        <v>151</v>
      </c>
    </row>
    <row r="313" s="220" customFormat="true" ht="12.8" hidden="false" customHeight="false" outlineLevel="0" collapsed="false">
      <c r="B313" s="221"/>
      <c r="D313" s="204" t="s">
        <v>260</v>
      </c>
      <c r="E313" s="222"/>
      <c r="F313" s="223" t="s">
        <v>400</v>
      </c>
      <c r="H313" s="224" t="n">
        <v>0.998</v>
      </c>
      <c r="I313" s="225"/>
      <c r="L313" s="221"/>
      <c r="M313" s="226"/>
      <c r="N313" s="227"/>
      <c r="O313" s="227"/>
      <c r="P313" s="227"/>
      <c r="Q313" s="227"/>
      <c r="R313" s="227"/>
      <c r="S313" s="227"/>
      <c r="T313" s="228"/>
      <c r="AT313" s="222" t="s">
        <v>260</v>
      </c>
      <c r="AU313" s="222" t="s">
        <v>165</v>
      </c>
      <c r="AV313" s="220" t="s">
        <v>88</v>
      </c>
      <c r="AW313" s="220" t="s">
        <v>34</v>
      </c>
      <c r="AX313" s="220" t="s">
        <v>79</v>
      </c>
      <c r="AY313" s="222" t="s">
        <v>151</v>
      </c>
    </row>
    <row r="314" s="220" customFormat="true" ht="12.8" hidden="false" customHeight="false" outlineLevel="0" collapsed="false">
      <c r="B314" s="221"/>
      <c r="D314" s="204" t="s">
        <v>260</v>
      </c>
      <c r="E314" s="222"/>
      <c r="F314" s="223" t="s">
        <v>401</v>
      </c>
      <c r="H314" s="224" t="n">
        <v>0.175</v>
      </c>
      <c r="I314" s="225"/>
      <c r="L314" s="221"/>
      <c r="M314" s="226"/>
      <c r="N314" s="227"/>
      <c r="O314" s="227"/>
      <c r="P314" s="227"/>
      <c r="Q314" s="227"/>
      <c r="R314" s="227"/>
      <c r="S314" s="227"/>
      <c r="T314" s="228"/>
      <c r="AT314" s="222" t="s">
        <v>260</v>
      </c>
      <c r="AU314" s="222" t="s">
        <v>165</v>
      </c>
      <c r="AV314" s="220" t="s">
        <v>88</v>
      </c>
      <c r="AW314" s="220" t="s">
        <v>34</v>
      </c>
      <c r="AX314" s="220" t="s">
        <v>79</v>
      </c>
      <c r="AY314" s="222" t="s">
        <v>151</v>
      </c>
    </row>
    <row r="315" s="220" customFormat="true" ht="12.8" hidden="false" customHeight="false" outlineLevel="0" collapsed="false">
      <c r="B315" s="221"/>
      <c r="D315" s="204" t="s">
        <v>260</v>
      </c>
      <c r="E315" s="222"/>
      <c r="F315" s="223" t="s">
        <v>402</v>
      </c>
      <c r="H315" s="224" t="n">
        <v>0.096</v>
      </c>
      <c r="I315" s="225"/>
      <c r="L315" s="221"/>
      <c r="M315" s="226"/>
      <c r="N315" s="227"/>
      <c r="O315" s="227"/>
      <c r="P315" s="227"/>
      <c r="Q315" s="227"/>
      <c r="R315" s="227"/>
      <c r="S315" s="227"/>
      <c r="T315" s="228"/>
      <c r="AT315" s="222" t="s">
        <v>260</v>
      </c>
      <c r="AU315" s="222" t="s">
        <v>165</v>
      </c>
      <c r="AV315" s="220" t="s">
        <v>88</v>
      </c>
      <c r="AW315" s="220" t="s">
        <v>34</v>
      </c>
      <c r="AX315" s="220" t="s">
        <v>79</v>
      </c>
      <c r="AY315" s="222" t="s">
        <v>151</v>
      </c>
    </row>
    <row r="316" s="229" customFormat="true" ht="12.8" hidden="false" customHeight="false" outlineLevel="0" collapsed="false">
      <c r="B316" s="230"/>
      <c r="D316" s="204" t="s">
        <v>260</v>
      </c>
      <c r="E316" s="231"/>
      <c r="F316" s="232" t="s">
        <v>263</v>
      </c>
      <c r="H316" s="233" t="n">
        <v>1.269</v>
      </c>
      <c r="I316" s="234"/>
      <c r="L316" s="230"/>
      <c r="M316" s="235"/>
      <c r="N316" s="236"/>
      <c r="O316" s="236"/>
      <c r="P316" s="236"/>
      <c r="Q316" s="236"/>
      <c r="R316" s="236"/>
      <c r="S316" s="236"/>
      <c r="T316" s="237"/>
      <c r="AT316" s="231" t="s">
        <v>260</v>
      </c>
      <c r="AU316" s="231" t="s">
        <v>165</v>
      </c>
      <c r="AV316" s="229" t="s">
        <v>150</v>
      </c>
      <c r="AW316" s="229" t="s">
        <v>34</v>
      </c>
      <c r="AX316" s="229" t="s">
        <v>86</v>
      </c>
      <c r="AY316" s="231" t="s">
        <v>151</v>
      </c>
    </row>
    <row r="317" s="27" customFormat="true" ht="33" hidden="false" customHeight="true" outlineLevel="0" collapsed="false">
      <c r="A317" s="22"/>
      <c r="B317" s="190"/>
      <c r="C317" s="191" t="s">
        <v>484</v>
      </c>
      <c r="D317" s="191" t="s">
        <v>154</v>
      </c>
      <c r="E317" s="192" t="s">
        <v>485</v>
      </c>
      <c r="F317" s="193" t="s">
        <v>486</v>
      </c>
      <c r="G317" s="194" t="s">
        <v>256</v>
      </c>
      <c r="H317" s="195" t="n">
        <v>1.903</v>
      </c>
      <c r="I317" s="196"/>
      <c r="J317" s="197" t="n">
        <f aca="false">ROUND(I317*H317,2)</f>
        <v>0</v>
      </c>
      <c r="K317" s="193" t="s">
        <v>257</v>
      </c>
      <c r="L317" s="23"/>
      <c r="M317" s="198"/>
      <c r="N317" s="199" t="s">
        <v>44</v>
      </c>
      <c r="O317" s="60"/>
      <c r="P317" s="200" t="n">
        <f aca="false">O317*H317</f>
        <v>0</v>
      </c>
      <c r="Q317" s="200" t="n">
        <v>0</v>
      </c>
      <c r="R317" s="200" t="n">
        <f aca="false">Q317*H317</f>
        <v>0</v>
      </c>
      <c r="S317" s="200" t="n">
        <v>2.2</v>
      </c>
      <c r="T317" s="201" t="n">
        <f aca="false">S317*H317</f>
        <v>4.1866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202" t="s">
        <v>150</v>
      </c>
      <c r="AT317" s="202" t="s">
        <v>154</v>
      </c>
      <c r="AU317" s="202" t="s">
        <v>165</v>
      </c>
      <c r="AY317" s="3" t="s">
        <v>151</v>
      </c>
      <c r="BE317" s="203" t="n">
        <f aca="false">IF(N317="základní",J317,0)</f>
        <v>0</v>
      </c>
      <c r="BF317" s="203" t="n">
        <f aca="false">IF(N317="snížená",J317,0)</f>
        <v>0</v>
      </c>
      <c r="BG317" s="203" t="n">
        <f aca="false">IF(N317="zákl. přenesená",J317,0)</f>
        <v>0</v>
      </c>
      <c r="BH317" s="203" t="n">
        <f aca="false">IF(N317="sníž. přenesená",J317,0)</f>
        <v>0</v>
      </c>
      <c r="BI317" s="203" t="n">
        <f aca="false">IF(N317="nulová",J317,0)</f>
        <v>0</v>
      </c>
      <c r="BJ317" s="3" t="s">
        <v>86</v>
      </c>
      <c r="BK317" s="203" t="n">
        <f aca="false">ROUND(I317*H317,2)</f>
        <v>0</v>
      </c>
      <c r="BL317" s="3" t="s">
        <v>150</v>
      </c>
      <c r="BM317" s="202" t="s">
        <v>487</v>
      </c>
    </row>
    <row r="318" customFormat="false" ht="12.8" hidden="false" customHeight="false" outlineLevel="0" collapsed="false">
      <c r="A318" s="22"/>
      <c r="B318" s="23"/>
      <c r="C318" s="22"/>
      <c r="D318" s="204" t="s">
        <v>159</v>
      </c>
      <c r="E318" s="22"/>
      <c r="F318" s="205" t="s">
        <v>488</v>
      </c>
      <c r="G318" s="22"/>
      <c r="H318" s="22"/>
      <c r="I318" s="117"/>
      <c r="J318" s="22"/>
      <c r="K318" s="22"/>
      <c r="L318" s="23"/>
      <c r="M318" s="206"/>
      <c r="N318" s="207"/>
      <c r="O318" s="60"/>
      <c r="P318" s="60"/>
      <c r="Q318" s="60"/>
      <c r="R318" s="60"/>
      <c r="S318" s="60"/>
      <c r="T318" s="61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T318" s="3" t="s">
        <v>159</v>
      </c>
      <c r="AU318" s="3" t="s">
        <v>165</v>
      </c>
    </row>
    <row r="319" s="212" customFormat="true" ht="12.8" hidden="false" customHeight="false" outlineLevel="0" collapsed="false">
      <c r="B319" s="213"/>
      <c r="D319" s="204" t="s">
        <v>260</v>
      </c>
      <c r="E319" s="214"/>
      <c r="F319" s="215" t="s">
        <v>489</v>
      </c>
      <c r="H319" s="214"/>
      <c r="I319" s="216"/>
      <c r="L319" s="213"/>
      <c r="M319" s="217"/>
      <c r="N319" s="218"/>
      <c r="O319" s="218"/>
      <c r="P319" s="218"/>
      <c r="Q319" s="218"/>
      <c r="R319" s="218"/>
      <c r="S319" s="218"/>
      <c r="T319" s="219"/>
      <c r="AT319" s="214" t="s">
        <v>260</v>
      </c>
      <c r="AU319" s="214" t="s">
        <v>165</v>
      </c>
      <c r="AV319" s="212" t="s">
        <v>86</v>
      </c>
      <c r="AW319" s="212" t="s">
        <v>34</v>
      </c>
      <c r="AX319" s="212" t="s">
        <v>79</v>
      </c>
      <c r="AY319" s="214" t="s">
        <v>151</v>
      </c>
    </row>
    <row r="320" s="220" customFormat="true" ht="12.8" hidden="false" customHeight="false" outlineLevel="0" collapsed="false">
      <c r="B320" s="221"/>
      <c r="D320" s="204" t="s">
        <v>260</v>
      </c>
      <c r="E320" s="222"/>
      <c r="F320" s="223" t="s">
        <v>490</v>
      </c>
      <c r="H320" s="224" t="n">
        <v>1.496</v>
      </c>
      <c r="I320" s="225"/>
      <c r="L320" s="221"/>
      <c r="M320" s="226"/>
      <c r="N320" s="227"/>
      <c r="O320" s="227"/>
      <c r="P320" s="227"/>
      <c r="Q320" s="227"/>
      <c r="R320" s="227"/>
      <c r="S320" s="227"/>
      <c r="T320" s="228"/>
      <c r="AT320" s="222" t="s">
        <v>260</v>
      </c>
      <c r="AU320" s="222" t="s">
        <v>165</v>
      </c>
      <c r="AV320" s="220" t="s">
        <v>88</v>
      </c>
      <c r="AW320" s="220" t="s">
        <v>34</v>
      </c>
      <c r="AX320" s="220" t="s">
        <v>79</v>
      </c>
      <c r="AY320" s="222" t="s">
        <v>151</v>
      </c>
    </row>
    <row r="321" s="220" customFormat="true" ht="12.8" hidden="false" customHeight="false" outlineLevel="0" collapsed="false">
      <c r="B321" s="221"/>
      <c r="D321" s="204" t="s">
        <v>260</v>
      </c>
      <c r="E321" s="222"/>
      <c r="F321" s="223" t="s">
        <v>491</v>
      </c>
      <c r="H321" s="224" t="n">
        <v>0.263</v>
      </c>
      <c r="I321" s="225"/>
      <c r="L321" s="221"/>
      <c r="M321" s="226"/>
      <c r="N321" s="227"/>
      <c r="O321" s="227"/>
      <c r="P321" s="227"/>
      <c r="Q321" s="227"/>
      <c r="R321" s="227"/>
      <c r="S321" s="227"/>
      <c r="T321" s="228"/>
      <c r="AT321" s="222" t="s">
        <v>260</v>
      </c>
      <c r="AU321" s="222" t="s">
        <v>165</v>
      </c>
      <c r="AV321" s="220" t="s">
        <v>88</v>
      </c>
      <c r="AW321" s="220" t="s">
        <v>34</v>
      </c>
      <c r="AX321" s="220" t="s">
        <v>79</v>
      </c>
      <c r="AY321" s="222" t="s">
        <v>151</v>
      </c>
    </row>
    <row r="322" s="220" customFormat="true" ht="12.8" hidden="false" customHeight="false" outlineLevel="0" collapsed="false">
      <c r="B322" s="221"/>
      <c r="D322" s="204" t="s">
        <v>260</v>
      </c>
      <c r="E322" s="222"/>
      <c r="F322" s="223" t="s">
        <v>492</v>
      </c>
      <c r="H322" s="224" t="n">
        <v>0.144</v>
      </c>
      <c r="I322" s="225"/>
      <c r="L322" s="221"/>
      <c r="M322" s="226"/>
      <c r="N322" s="227"/>
      <c r="O322" s="227"/>
      <c r="P322" s="227"/>
      <c r="Q322" s="227"/>
      <c r="R322" s="227"/>
      <c r="S322" s="227"/>
      <c r="T322" s="228"/>
      <c r="AT322" s="222" t="s">
        <v>260</v>
      </c>
      <c r="AU322" s="222" t="s">
        <v>165</v>
      </c>
      <c r="AV322" s="220" t="s">
        <v>88</v>
      </c>
      <c r="AW322" s="220" t="s">
        <v>34</v>
      </c>
      <c r="AX322" s="220" t="s">
        <v>79</v>
      </c>
      <c r="AY322" s="222" t="s">
        <v>151</v>
      </c>
    </row>
    <row r="323" s="229" customFormat="true" ht="12.8" hidden="false" customHeight="false" outlineLevel="0" collapsed="false">
      <c r="B323" s="230"/>
      <c r="D323" s="204" t="s">
        <v>260</v>
      </c>
      <c r="E323" s="231"/>
      <c r="F323" s="232" t="s">
        <v>263</v>
      </c>
      <c r="H323" s="233" t="n">
        <v>1.903</v>
      </c>
      <c r="I323" s="234"/>
      <c r="L323" s="230"/>
      <c r="M323" s="235"/>
      <c r="N323" s="236"/>
      <c r="O323" s="236"/>
      <c r="P323" s="236"/>
      <c r="Q323" s="236"/>
      <c r="R323" s="236"/>
      <c r="S323" s="236"/>
      <c r="T323" s="237"/>
      <c r="AT323" s="231" t="s">
        <v>260</v>
      </c>
      <c r="AU323" s="231" t="s">
        <v>165</v>
      </c>
      <c r="AV323" s="229" t="s">
        <v>150</v>
      </c>
      <c r="AW323" s="229" t="s">
        <v>34</v>
      </c>
      <c r="AX323" s="229" t="s">
        <v>86</v>
      </c>
      <c r="AY323" s="231" t="s">
        <v>151</v>
      </c>
    </row>
    <row r="324" s="27" customFormat="true" ht="21.75" hidden="false" customHeight="true" outlineLevel="0" collapsed="false">
      <c r="A324" s="22"/>
      <c r="B324" s="190"/>
      <c r="C324" s="191" t="s">
        <v>493</v>
      </c>
      <c r="D324" s="191" t="s">
        <v>154</v>
      </c>
      <c r="E324" s="192" t="s">
        <v>494</v>
      </c>
      <c r="F324" s="193" t="s">
        <v>495</v>
      </c>
      <c r="G324" s="194" t="s">
        <v>300</v>
      </c>
      <c r="H324" s="195" t="n">
        <v>44</v>
      </c>
      <c r="I324" s="196"/>
      <c r="J324" s="197" t="n">
        <f aca="false">ROUND(I324*H324,2)</f>
        <v>0</v>
      </c>
      <c r="K324" s="193" t="s">
        <v>257</v>
      </c>
      <c r="L324" s="23"/>
      <c r="M324" s="198"/>
      <c r="N324" s="199" t="s">
        <v>44</v>
      </c>
      <c r="O324" s="60"/>
      <c r="P324" s="200" t="n">
        <f aca="false">O324*H324</f>
        <v>0</v>
      </c>
      <c r="Q324" s="200" t="n">
        <v>0</v>
      </c>
      <c r="R324" s="200" t="n">
        <f aca="false">Q324*H324</f>
        <v>0</v>
      </c>
      <c r="S324" s="200" t="n">
        <v>0.09</v>
      </c>
      <c r="T324" s="201" t="n">
        <f aca="false">S324*H324</f>
        <v>3.96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202" t="s">
        <v>150</v>
      </c>
      <c r="AT324" s="202" t="s">
        <v>154</v>
      </c>
      <c r="AU324" s="202" t="s">
        <v>165</v>
      </c>
      <c r="AY324" s="3" t="s">
        <v>151</v>
      </c>
      <c r="BE324" s="203" t="n">
        <f aca="false">IF(N324="základní",J324,0)</f>
        <v>0</v>
      </c>
      <c r="BF324" s="203" t="n">
        <f aca="false">IF(N324="snížená",J324,0)</f>
        <v>0</v>
      </c>
      <c r="BG324" s="203" t="n">
        <f aca="false">IF(N324="zákl. přenesená",J324,0)</f>
        <v>0</v>
      </c>
      <c r="BH324" s="203" t="n">
        <f aca="false">IF(N324="sníž. přenesená",J324,0)</f>
        <v>0</v>
      </c>
      <c r="BI324" s="203" t="n">
        <f aca="false">IF(N324="nulová",J324,0)</f>
        <v>0</v>
      </c>
      <c r="BJ324" s="3" t="s">
        <v>86</v>
      </c>
      <c r="BK324" s="203" t="n">
        <f aca="false">ROUND(I324*H324,2)</f>
        <v>0</v>
      </c>
      <c r="BL324" s="3" t="s">
        <v>150</v>
      </c>
      <c r="BM324" s="202" t="s">
        <v>496</v>
      </c>
    </row>
    <row r="325" customFormat="false" ht="12.8" hidden="false" customHeight="false" outlineLevel="0" collapsed="false">
      <c r="A325" s="22"/>
      <c r="B325" s="23"/>
      <c r="C325" s="22"/>
      <c r="D325" s="204" t="s">
        <v>159</v>
      </c>
      <c r="E325" s="22"/>
      <c r="F325" s="205" t="s">
        <v>497</v>
      </c>
      <c r="G325" s="22"/>
      <c r="H325" s="22"/>
      <c r="I325" s="117"/>
      <c r="J325" s="22"/>
      <c r="K325" s="22"/>
      <c r="L325" s="23"/>
      <c r="M325" s="206"/>
      <c r="N325" s="207"/>
      <c r="O325" s="60"/>
      <c r="P325" s="60"/>
      <c r="Q325" s="60"/>
      <c r="R325" s="60"/>
      <c r="S325" s="60"/>
      <c r="T325" s="61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T325" s="3" t="s">
        <v>159</v>
      </c>
      <c r="AU325" s="3" t="s">
        <v>165</v>
      </c>
    </row>
    <row r="326" s="220" customFormat="true" ht="12.8" hidden="false" customHeight="false" outlineLevel="0" collapsed="false">
      <c r="B326" s="221"/>
      <c r="D326" s="204" t="s">
        <v>260</v>
      </c>
      <c r="E326" s="222"/>
      <c r="F326" s="223" t="s">
        <v>498</v>
      </c>
      <c r="H326" s="224" t="n">
        <v>44</v>
      </c>
      <c r="I326" s="225"/>
      <c r="L326" s="221"/>
      <c r="M326" s="226"/>
      <c r="N326" s="227"/>
      <c r="O326" s="227"/>
      <c r="P326" s="227"/>
      <c r="Q326" s="227"/>
      <c r="R326" s="227"/>
      <c r="S326" s="227"/>
      <c r="T326" s="228"/>
      <c r="AT326" s="222" t="s">
        <v>260</v>
      </c>
      <c r="AU326" s="222" t="s">
        <v>165</v>
      </c>
      <c r="AV326" s="220" t="s">
        <v>88</v>
      </c>
      <c r="AW326" s="220" t="s">
        <v>34</v>
      </c>
      <c r="AX326" s="220" t="s">
        <v>79</v>
      </c>
      <c r="AY326" s="222" t="s">
        <v>151</v>
      </c>
    </row>
    <row r="327" s="229" customFormat="true" ht="12.8" hidden="false" customHeight="false" outlineLevel="0" collapsed="false">
      <c r="B327" s="230"/>
      <c r="D327" s="204" t="s">
        <v>260</v>
      </c>
      <c r="E327" s="231"/>
      <c r="F327" s="232" t="s">
        <v>263</v>
      </c>
      <c r="H327" s="233" t="n">
        <v>44</v>
      </c>
      <c r="I327" s="234"/>
      <c r="L327" s="230"/>
      <c r="M327" s="235"/>
      <c r="N327" s="236"/>
      <c r="O327" s="236"/>
      <c r="P327" s="236"/>
      <c r="Q327" s="236"/>
      <c r="R327" s="236"/>
      <c r="S327" s="236"/>
      <c r="T327" s="237"/>
      <c r="AT327" s="231" t="s">
        <v>260</v>
      </c>
      <c r="AU327" s="231" t="s">
        <v>165</v>
      </c>
      <c r="AV327" s="229" t="s">
        <v>150</v>
      </c>
      <c r="AW327" s="229" t="s">
        <v>34</v>
      </c>
      <c r="AX327" s="229" t="s">
        <v>86</v>
      </c>
      <c r="AY327" s="231" t="s">
        <v>151</v>
      </c>
    </row>
    <row r="328" s="27" customFormat="true" ht="16.5" hidden="false" customHeight="true" outlineLevel="0" collapsed="false">
      <c r="A328" s="22"/>
      <c r="B328" s="190"/>
      <c r="C328" s="191" t="s">
        <v>499</v>
      </c>
      <c r="D328" s="191" t="s">
        <v>154</v>
      </c>
      <c r="E328" s="192" t="s">
        <v>500</v>
      </c>
      <c r="F328" s="193" t="s">
        <v>501</v>
      </c>
      <c r="G328" s="194" t="s">
        <v>300</v>
      </c>
      <c r="H328" s="195" t="n">
        <v>44</v>
      </c>
      <c r="I328" s="196"/>
      <c r="J328" s="197" t="n">
        <f aca="false">ROUND(I328*H328,2)</f>
        <v>0</v>
      </c>
      <c r="K328" s="193" t="s">
        <v>502</v>
      </c>
      <c r="L328" s="23"/>
      <c r="M328" s="198"/>
      <c r="N328" s="199" t="s">
        <v>44</v>
      </c>
      <c r="O328" s="60"/>
      <c r="P328" s="200" t="n">
        <f aca="false">O328*H328</f>
        <v>0</v>
      </c>
      <c r="Q328" s="200" t="n">
        <v>0</v>
      </c>
      <c r="R328" s="200" t="n">
        <f aca="false">Q328*H328</f>
        <v>0</v>
      </c>
      <c r="S328" s="200" t="n">
        <v>0.007</v>
      </c>
      <c r="T328" s="201" t="n">
        <f aca="false">S328*H328</f>
        <v>0.308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202" t="s">
        <v>150</v>
      </c>
      <c r="AT328" s="202" t="s">
        <v>154</v>
      </c>
      <c r="AU328" s="202" t="s">
        <v>165</v>
      </c>
      <c r="AY328" s="3" t="s">
        <v>151</v>
      </c>
      <c r="BE328" s="203" t="n">
        <f aca="false">IF(N328="základní",J328,0)</f>
        <v>0</v>
      </c>
      <c r="BF328" s="203" t="n">
        <f aca="false">IF(N328="snížená",J328,0)</f>
        <v>0</v>
      </c>
      <c r="BG328" s="203" t="n">
        <f aca="false">IF(N328="zákl. přenesená",J328,0)</f>
        <v>0</v>
      </c>
      <c r="BH328" s="203" t="n">
        <f aca="false">IF(N328="sníž. přenesená",J328,0)</f>
        <v>0</v>
      </c>
      <c r="BI328" s="203" t="n">
        <f aca="false">IF(N328="nulová",J328,0)</f>
        <v>0</v>
      </c>
      <c r="BJ328" s="3" t="s">
        <v>86</v>
      </c>
      <c r="BK328" s="203" t="n">
        <f aca="false">ROUND(I328*H328,2)</f>
        <v>0</v>
      </c>
      <c r="BL328" s="3" t="s">
        <v>150</v>
      </c>
      <c r="BM328" s="202" t="s">
        <v>503</v>
      </c>
    </row>
    <row r="329" customFormat="false" ht="12.8" hidden="false" customHeight="false" outlineLevel="0" collapsed="false">
      <c r="A329" s="22"/>
      <c r="B329" s="23"/>
      <c r="C329" s="22"/>
      <c r="D329" s="204" t="s">
        <v>159</v>
      </c>
      <c r="E329" s="22"/>
      <c r="F329" s="205" t="s">
        <v>501</v>
      </c>
      <c r="G329" s="22"/>
      <c r="H329" s="22"/>
      <c r="I329" s="117"/>
      <c r="J329" s="22"/>
      <c r="K329" s="22"/>
      <c r="L329" s="23"/>
      <c r="M329" s="206"/>
      <c r="N329" s="207"/>
      <c r="O329" s="60"/>
      <c r="P329" s="60"/>
      <c r="Q329" s="60"/>
      <c r="R329" s="60"/>
      <c r="S329" s="60"/>
      <c r="T329" s="61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T329" s="3" t="s">
        <v>159</v>
      </c>
      <c r="AU329" s="3" t="s">
        <v>165</v>
      </c>
    </row>
    <row r="330" customFormat="false" ht="21.75" hidden="false" customHeight="true" outlineLevel="0" collapsed="false">
      <c r="A330" s="22"/>
      <c r="B330" s="190"/>
      <c r="C330" s="191" t="s">
        <v>504</v>
      </c>
      <c r="D330" s="191" t="s">
        <v>154</v>
      </c>
      <c r="E330" s="192" t="s">
        <v>505</v>
      </c>
      <c r="F330" s="193" t="s">
        <v>506</v>
      </c>
      <c r="G330" s="194" t="s">
        <v>300</v>
      </c>
      <c r="H330" s="195" t="n">
        <v>44</v>
      </c>
      <c r="I330" s="196"/>
      <c r="J330" s="197" t="n">
        <f aca="false">ROUND(I330*H330,2)</f>
        <v>0</v>
      </c>
      <c r="K330" s="193" t="s">
        <v>502</v>
      </c>
      <c r="L330" s="23"/>
      <c r="M330" s="198"/>
      <c r="N330" s="199" t="s">
        <v>44</v>
      </c>
      <c r="O330" s="60"/>
      <c r="P330" s="200" t="n">
        <f aca="false">O330*H330</f>
        <v>0</v>
      </c>
      <c r="Q330" s="200" t="n">
        <v>0</v>
      </c>
      <c r="R330" s="200" t="n">
        <f aca="false">Q330*H330</f>
        <v>0</v>
      </c>
      <c r="S330" s="200" t="n">
        <v>0.002</v>
      </c>
      <c r="T330" s="201" t="n">
        <f aca="false">S330*H330</f>
        <v>0.088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202" t="s">
        <v>150</v>
      </c>
      <c r="AT330" s="202" t="s">
        <v>154</v>
      </c>
      <c r="AU330" s="202" t="s">
        <v>165</v>
      </c>
      <c r="AY330" s="3" t="s">
        <v>151</v>
      </c>
      <c r="BE330" s="203" t="n">
        <f aca="false">IF(N330="základní",J330,0)</f>
        <v>0</v>
      </c>
      <c r="BF330" s="203" t="n">
        <f aca="false">IF(N330="snížená",J330,0)</f>
        <v>0</v>
      </c>
      <c r="BG330" s="203" t="n">
        <f aca="false">IF(N330="zákl. přenesená",J330,0)</f>
        <v>0</v>
      </c>
      <c r="BH330" s="203" t="n">
        <f aca="false">IF(N330="sníž. přenesená",J330,0)</f>
        <v>0</v>
      </c>
      <c r="BI330" s="203" t="n">
        <f aca="false">IF(N330="nulová",J330,0)</f>
        <v>0</v>
      </c>
      <c r="BJ330" s="3" t="s">
        <v>86</v>
      </c>
      <c r="BK330" s="203" t="n">
        <f aca="false">ROUND(I330*H330,2)</f>
        <v>0</v>
      </c>
      <c r="BL330" s="3" t="s">
        <v>150</v>
      </c>
      <c r="BM330" s="202" t="s">
        <v>507</v>
      </c>
    </row>
    <row r="331" customFormat="false" ht="12.8" hidden="false" customHeight="false" outlineLevel="0" collapsed="false">
      <c r="A331" s="22"/>
      <c r="B331" s="23"/>
      <c r="C331" s="22"/>
      <c r="D331" s="204" t="s">
        <v>159</v>
      </c>
      <c r="E331" s="22"/>
      <c r="F331" s="205" t="s">
        <v>508</v>
      </c>
      <c r="G331" s="22"/>
      <c r="H331" s="22"/>
      <c r="I331" s="117"/>
      <c r="J331" s="22"/>
      <c r="K331" s="22"/>
      <c r="L331" s="23"/>
      <c r="M331" s="206"/>
      <c r="N331" s="207"/>
      <c r="O331" s="60"/>
      <c r="P331" s="60"/>
      <c r="Q331" s="60"/>
      <c r="R331" s="60"/>
      <c r="S331" s="60"/>
      <c r="T331" s="61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T331" s="3" t="s">
        <v>159</v>
      </c>
      <c r="AU331" s="3" t="s">
        <v>165</v>
      </c>
    </row>
    <row r="332" customFormat="false" ht="21.75" hidden="false" customHeight="true" outlineLevel="0" collapsed="false">
      <c r="A332" s="22"/>
      <c r="B332" s="190"/>
      <c r="C332" s="191" t="s">
        <v>509</v>
      </c>
      <c r="D332" s="191" t="s">
        <v>154</v>
      </c>
      <c r="E332" s="192" t="s">
        <v>510</v>
      </c>
      <c r="F332" s="193" t="s">
        <v>511</v>
      </c>
      <c r="G332" s="194" t="s">
        <v>300</v>
      </c>
      <c r="H332" s="195" t="n">
        <v>0.48</v>
      </c>
      <c r="I332" s="196"/>
      <c r="J332" s="197" t="n">
        <f aca="false">ROUND(I332*H332,2)</f>
        <v>0</v>
      </c>
      <c r="K332" s="193" t="s">
        <v>257</v>
      </c>
      <c r="L332" s="23"/>
      <c r="M332" s="198"/>
      <c r="N332" s="199" t="s">
        <v>44</v>
      </c>
      <c r="O332" s="60"/>
      <c r="P332" s="200" t="n">
        <f aca="false">O332*H332</f>
        <v>0</v>
      </c>
      <c r="Q332" s="200" t="n">
        <v>0</v>
      </c>
      <c r="R332" s="200" t="n">
        <f aca="false">Q332*H332</f>
        <v>0</v>
      </c>
      <c r="S332" s="200" t="n">
        <v>0.055</v>
      </c>
      <c r="T332" s="201" t="n">
        <f aca="false">S332*H332</f>
        <v>0.0264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202" t="s">
        <v>150</v>
      </c>
      <c r="AT332" s="202" t="s">
        <v>154</v>
      </c>
      <c r="AU332" s="202" t="s">
        <v>165</v>
      </c>
      <c r="AY332" s="3" t="s">
        <v>151</v>
      </c>
      <c r="BE332" s="203" t="n">
        <f aca="false">IF(N332="základní",J332,0)</f>
        <v>0</v>
      </c>
      <c r="BF332" s="203" t="n">
        <f aca="false">IF(N332="snížená",J332,0)</f>
        <v>0</v>
      </c>
      <c r="BG332" s="203" t="n">
        <f aca="false">IF(N332="zákl. přenesená",J332,0)</f>
        <v>0</v>
      </c>
      <c r="BH332" s="203" t="n">
        <f aca="false">IF(N332="sníž. přenesená",J332,0)</f>
        <v>0</v>
      </c>
      <c r="BI332" s="203" t="n">
        <f aca="false">IF(N332="nulová",J332,0)</f>
        <v>0</v>
      </c>
      <c r="BJ332" s="3" t="s">
        <v>86</v>
      </c>
      <c r="BK332" s="203" t="n">
        <f aca="false">ROUND(I332*H332,2)</f>
        <v>0</v>
      </c>
      <c r="BL332" s="3" t="s">
        <v>150</v>
      </c>
      <c r="BM332" s="202" t="s">
        <v>512</v>
      </c>
    </row>
    <row r="333" customFormat="false" ht="12.8" hidden="false" customHeight="false" outlineLevel="0" collapsed="false">
      <c r="A333" s="22"/>
      <c r="B333" s="23"/>
      <c r="C333" s="22"/>
      <c r="D333" s="204" t="s">
        <v>159</v>
      </c>
      <c r="E333" s="22"/>
      <c r="F333" s="205" t="s">
        <v>513</v>
      </c>
      <c r="G333" s="22"/>
      <c r="H333" s="22"/>
      <c r="I333" s="117"/>
      <c r="J333" s="22"/>
      <c r="K333" s="22"/>
      <c r="L333" s="23"/>
      <c r="M333" s="206"/>
      <c r="N333" s="207"/>
      <c r="O333" s="60"/>
      <c r="P333" s="60"/>
      <c r="Q333" s="60"/>
      <c r="R333" s="60"/>
      <c r="S333" s="60"/>
      <c r="T333" s="61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T333" s="3" t="s">
        <v>159</v>
      </c>
      <c r="AU333" s="3" t="s">
        <v>165</v>
      </c>
    </row>
    <row r="334" s="212" customFormat="true" ht="12.8" hidden="false" customHeight="false" outlineLevel="0" collapsed="false">
      <c r="B334" s="213"/>
      <c r="D334" s="204" t="s">
        <v>260</v>
      </c>
      <c r="E334" s="214"/>
      <c r="F334" s="215" t="s">
        <v>514</v>
      </c>
      <c r="H334" s="214"/>
      <c r="I334" s="216"/>
      <c r="L334" s="213"/>
      <c r="M334" s="217"/>
      <c r="N334" s="218"/>
      <c r="O334" s="218"/>
      <c r="P334" s="218"/>
      <c r="Q334" s="218"/>
      <c r="R334" s="218"/>
      <c r="S334" s="218"/>
      <c r="T334" s="219"/>
      <c r="AT334" s="214" t="s">
        <v>260</v>
      </c>
      <c r="AU334" s="214" t="s">
        <v>165</v>
      </c>
      <c r="AV334" s="212" t="s">
        <v>86</v>
      </c>
      <c r="AW334" s="212" t="s">
        <v>34</v>
      </c>
      <c r="AX334" s="212" t="s">
        <v>79</v>
      </c>
      <c r="AY334" s="214" t="s">
        <v>151</v>
      </c>
    </row>
    <row r="335" s="220" customFormat="true" ht="12.8" hidden="false" customHeight="false" outlineLevel="0" collapsed="false">
      <c r="B335" s="221"/>
      <c r="D335" s="204" t="s">
        <v>260</v>
      </c>
      <c r="E335" s="222"/>
      <c r="F335" s="223" t="s">
        <v>515</v>
      </c>
      <c r="H335" s="224" t="n">
        <v>0.48</v>
      </c>
      <c r="I335" s="225"/>
      <c r="L335" s="221"/>
      <c r="M335" s="226"/>
      <c r="N335" s="227"/>
      <c r="O335" s="227"/>
      <c r="P335" s="227"/>
      <c r="Q335" s="227"/>
      <c r="R335" s="227"/>
      <c r="S335" s="227"/>
      <c r="T335" s="228"/>
      <c r="AT335" s="222" t="s">
        <v>260</v>
      </c>
      <c r="AU335" s="222" t="s">
        <v>165</v>
      </c>
      <c r="AV335" s="220" t="s">
        <v>88</v>
      </c>
      <c r="AW335" s="220" t="s">
        <v>34</v>
      </c>
      <c r="AX335" s="220" t="s">
        <v>79</v>
      </c>
      <c r="AY335" s="222" t="s">
        <v>151</v>
      </c>
    </row>
    <row r="336" s="229" customFormat="true" ht="12.8" hidden="false" customHeight="false" outlineLevel="0" collapsed="false">
      <c r="B336" s="230"/>
      <c r="D336" s="204" t="s">
        <v>260</v>
      </c>
      <c r="E336" s="231"/>
      <c r="F336" s="232" t="s">
        <v>263</v>
      </c>
      <c r="H336" s="233" t="n">
        <v>0.48</v>
      </c>
      <c r="I336" s="234"/>
      <c r="L336" s="230"/>
      <c r="M336" s="235"/>
      <c r="N336" s="236"/>
      <c r="O336" s="236"/>
      <c r="P336" s="236"/>
      <c r="Q336" s="236"/>
      <c r="R336" s="236"/>
      <c r="S336" s="236"/>
      <c r="T336" s="237"/>
      <c r="AT336" s="231" t="s">
        <v>260</v>
      </c>
      <c r="AU336" s="231" t="s">
        <v>165</v>
      </c>
      <c r="AV336" s="229" t="s">
        <v>150</v>
      </c>
      <c r="AW336" s="229" t="s">
        <v>34</v>
      </c>
      <c r="AX336" s="229" t="s">
        <v>86</v>
      </c>
      <c r="AY336" s="231" t="s">
        <v>151</v>
      </c>
    </row>
    <row r="337" s="27" customFormat="true" ht="21.75" hidden="false" customHeight="true" outlineLevel="0" collapsed="false">
      <c r="A337" s="22"/>
      <c r="B337" s="190"/>
      <c r="C337" s="191" t="s">
        <v>516</v>
      </c>
      <c r="D337" s="191" t="s">
        <v>154</v>
      </c>
      <c r="E337" s="192" t="s">
        <v>517</v>
      </c>
      <c r="F337" s="193" t="s">
        <v>518</v>
      </c>
      <c r="G337" s="194" t="s">
        <v>256</v>
      </c>
      <c r="H337" s="195" t="n">
        <v>0.288</v>
      </c>
      <c r="I337" s="196"/>
      <c r="J337" s="197" t="n">
        <f aca="false">ROUND(I337*H337,2)</f>
        <v>0</v>
      </c>
      <c r="K337" s="193" t="s">
        <v>257</v>
      </c>
      <c r="L337" s="23"/>
      <c r="M337" s="198"/>
      <c r="N337" s="199" t="s">
        <v>44</v>
      </c>
      <c r="O337" s="60"/>
      <c r="P337" s="200" t="n">
        <f aca="false">O337*H337</f>
        <v>0</v>
      </c>
      <c r="Q337" s="200" t="n">
        <v>0</v>
      </c>
      <c r="R337" s="200" t="n">
        <f aca="false">Q337*H337</f>
        <v>0</v>
      </c>
      <c r="S337" s="200" t="n">
        <v>1.8</v>
      </c>
      <c r="T337" s="201" t="n">
        <f aca="false">S337*H337</f>
        <v>0.5184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202" t="s">
        <v>150</v>
      </c>
      <c r="AT337" s="202" t="s">
        <v>154</v>
      </c>
      <c r="AU337" s="202" t="s">
        <v>165</v>
      </c>
      <c r="AY337" s="3" t="s">
        <v>151</v>
      </c>
      <c r="BE337" s="203" t="n">
        <f aca="false">IF(N337="základní",J337,0)</f>
        <v>0</v>
      </c>
      <c r="BF337" s="203" t="n">
        <f aca="false">IF(N337="snížená",J337,0)</f>
        <v>0</v>
      </c>
      <c r="BG337" s="203" t="n">
        <f aca="false">IF(N337="zákl. přenesená",J337,0)</f>
        <v>0</v>
      </c>
      <c r="BH337" s="203" t="n">
        <f aca="false">IF(N337="sníž. přenesená",J337,0)</f>
        <v>0</v>
      </c>
      <c r="BI337" s="203" t="n">
        <f aca="false">IF(N337="nulová",J337,0)</f>
        <v>0</v>
      </c>
      <c r="BJ337" s="3" t="s">
        <v>86</v>
      </c>
      <c r="BK337" s="203" t="n">
        <f aca="false">ROUND(I337*H337,2)</f>
        <v>0</v>
      </c>
      <c r="BL337" s="3" t="s">
        <v>150</v>
      </c>
      <c r="BM337" s="202" t="s">
        <v>519</v>
      </c>
    </row>
    <row r="338" customFormat="false" ht="12.8" hidden="false" customHeight="false" outlineLevel="0" collapsed="false">
      <c r="A338" s="22"/>
      <c r="B338" s="23"/>
      <c r="C338" s="22"/>
      <c r="D338" s="204" t="s">
        <v>159</v>
      </c>
      <c r="E338" s="22"/>
      <c r="F338" s="205" t="s">
        <v>520</v>
      </c>
      <c r="G338" s="22"/>
      <c r="H338" s="22"/>
      <c r="I338" s="117"/>
      <c r="J338" s="22"/>
      <c r="K338" s="22"/>
      <c r="L338" s="23"/>
      <c r="M338" s="206"/>
      <c r="N338" s="207"/>
      <c r="O338" s="60"/>
      <c r="P338" s="60"/>
      <c r="Q338" s="60"/>
      <c r="R338" s="60"/>
      <c r="S338" s="60"/>
      <c r="T338" s="61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T338" s="3" t="s">
        <v>159</v>
      </c>
      <c r="AU338" s="3" t="s">
        <v>165</v>
      </c>
    </row>
    <row r="339" s="220" customFormat="true" ht="12.8" hidden="false" customHeight="false" outlineLevel="0" collapsed="false">
      <c r="B339" s="221"/>
      <c r="D339" s="204" t="s">
        <v>260</v>
      </c>
      <c r="E339" s="222"/>
      <c r="F339" s="223" t="s">
        <v>521</v>
      </c>
      <c r="H339" s="224" t="n">
        <v>0.288</v>
      </c>
      <c r="I339" s="225"/>
      <c r="L339" s="221"/>
      <c r="M339" s="226"/>
      <c r="N339" s="227"/>
      <c r="O339" s="227"/>
      <c r="P339" s="227"/>
      <c r="Q339" s="227"/>
      <c r="R339" s="227"/>
      <c r="S339" s="227"/>
      <c r="T339" s="228"/>
      <c r="AT339" s="222" t="s">
        <v>260</v>
      </c>
      <c r="AU339" s="222" t="s">
        <v>165</v>
      </c>
      <c r="AV339" s="220" t="s">
        <v>88</v>
      </c>
      <c r="AW339" s="220" t="s">
        <v>34</v>
      </c>
      <c r="AX339" s="220" t="s">
        <v>79</v>
      </c>
      <c r="AY339" s="222" t="s">
        <v>151</v>
      </c>
    </row>
    <row r="340" s="229" customFormat="true" ht="12.8" hidden="false" customHeight="false" outlineLevel="0" collapsed="false">
      <c r="B340" s="230"/>
      <c r="D340" s="204" t="s">
        <v>260</v>
      </c>
      <c r="E340" s="231"/>
      <c r="F340" s="232" t="s">
        <v>263</v>
      </c>
      <c r="H340" s="233" t="n">
        <v>0.288</v>
      </c>
      <c r="I340" s="234"/>
      <c r="L340" s="230"/>
      <c r="M340" s="235"/>
      <c r="N340" s="236"/>
      <c r="O340" s="236"/>
      <c r="P340" s="236"/>
      <c r="Q340" s="236"/>
      <c r="R340" s="236"/>
      <c r="S340" s="236"/>
      <c r="T340" s="237"/>
      <c r="AT340" s="231" t="s">
        <v>260</v>
      </c>
      <c r="AU340" s="231" t="s">
        <v>165</v>
      </c>
      <c r="AV340" s="229" t="s">
        <v>150</v>
      </c>
      <c r="AW340" s="229" t="s">
        <v>34</v>
      </c>
      <c r="AX340" s="229" t="s">
        <v>86</v>
      </c>
      <c r="AY340" s="231" t="s">
        <v>151</v>
      </c>
    </row>
    <row r="341" s="27" customFormat="true" ht="21.75" hidden="false" customHeight="true" outlineLevel="0" collapsed="false">
      <c r="A341" s="22"/>
      <c r="B341" s="190"/>
      <c r="C341" s="191" t="s">
        <v>522</v>
      </c>
      <c r="D341" s="191" t="s">
        <v>154</v>
      </c>
      <c r="E341" s="192" t="s">
        <v>523</v>
      </c>
      <c r="F341" s="193" t="s">
        <v>524</v>
      </c>
      <c r="G341" s="194" t="s">
        <v>295</v>
      </c>
      <c r="H341" s="195" t="n">
        <v>1.5</v>
      </c>
      <c r="I341" s="196"/>
      <c r="J341" s="197" t="n">
        <f aca="false">ROUND(I341*H341,2)</f>
        <v>0</v>
      </c>
      <c r="K341" s="193" t="s">
        <v>257</v>
      </c>
      <c r="L341" s="23"/>
      <c r="M341" s="198"/>
      <c r="N341" s="199" t="s">
        <v>44</v>
      </c>
      <c r="O341" s="60"/>
      <c r="P341" s="200" t="n">
        <f aca="false">O341*H341</f>
        <v>0</v>
      </c>
      <c r="Q341" s="200" t="n">
        <v>0</v>
      </c>
      <c r="R341" s="200" t="n">
        <f aca="false">Q341*H341</f>
        <v>0</v>
      </c>
      <c r="S341" s="200" t="n">
        <v>0.101</v>
      </c>
      <c r="T341" s="201" t="n">
        <f aca="false">S341*H341</f>
        <v>0.1515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202" t="s">
        <v>150</v>
      </c>
      <c r="AT341" s="202" t="s">
        <v>154</v>
      </c>
      <c r="AU341" s="202" t="s">
        <v>165</v>
      </c>
      <c r="AY341" s="3" t="s">
        <v>151</v>
      </c>
      <c r="BE341" s="203" t="n">
        <f aca="false">IF(N341="základní",J341,0)</f>
        <v>0</v>
      </c>
      <c r="BF341" s="203" t="n">
        <f aca="false">IF(N341="snížená",J341,0)</f>
        <v>0</v>
      </c>
      <c r="BG341" s="203" t="n">
        <f aca="false">IF(N341="zákl. přenesená",J341,0)</f>
        <v>0</v>
      </c>
      <c r="BH341" s="203" t="n">
        <f aca="false">IF(N341="sníž. přenesená",J341,0)</f>
        <v>0</v>
      </c>
      <c r="BI341" s="203" t="n">
        <f aca="false">IF(N341="nulová",J341,0)</f>
        <v>0</v>
      </c>
      <c r="BJ341" s="3" t="s">
        <v>86</v>
      </c>
      <c r="BK341" s="203" t="n">
        <f aca="false">ROUND(I341*H341,2)</f>
        <v>0</v>
      </c>
      <c r="BL341" s="3" t="s">
        <v>150</v>
      </c>
      <c r="BM341" s="202" t="s">
        <v>525</v>
      </c>
    </row>
    <row r="342" customFormat="false" ht="12.8" hidden="false" customHeight="false" outlineLevel="0" collapsed="false">
      <c r="A342" s="22"/>
      <c r="B342" s="23"/>
      <c r="C342" s="22"/>
      <c r="D342" s="204" t="s">
        <v>159</v>
      </c>
      <c r="E342" s="22"/>
      <c r="F342" s="205" t="s">
        <v>526</v>
      </c>
      <c r="G342" s="22"/>
      <c r="H342" s="22"/>
      <c r="I342" s="117"/>
      <c r="J342" s="22"/>
      <c r="K342" s="22"/>
      <c r="L342" s="23"/>
      <c r="M342" s="206"/>
      <c r="N342" s="207"/>
      <c r="O342" s="60"/>
      <c r="P342" s="60"/>
      <c r="Q342" s="60"/>
      <c r="R342" s="60"/>
      <c r="S342" s="60"/>
      <c r="T342" s="61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T342" s="3" t="s">
        <v>159</v>
      </c>
      <c r="AU342" s="3" t="s">
        <v>165</v>
      </c>
    </row>
    <row r="343" s="212" customFormat="true" ht="12.8" hidden="false" customHeight="false" outlineLevel="0" collapsed="false">
      <c r="B343" s="213"/>
      <c r="D343" s="204" t="s">
        <v>260</v>
      </c>
      <c r="E343" s="214"/>
      <c r="F343" s="215" t="s">
        <v>527</v>
      </c>
      <c r="H343" s="214"/>
      <c r="I343" s="216"/>
      <c r="L343" s="213"/>
      <c r="M343" s="217"/>
      <c r="N343" s="218"/>
      <c r="O343" s="218"/>
      <c r="P343" s="218"/>
      <c r="Q343" s="218"/>
      <c r="R343" s="218"/>
      <c r="S343" s="218"/>
      <c r="T343" s="219"/>
      <c r="AT343" s="214" t="s">
        <v>260</v>
      </c>
      <c r="AU343" s="214" t="s">
        <v>165</v>
      </c>
      <c r="AV343" s="212" t="s">
        <v>86</v>
      </c>
      <c r="AW343" s="212" t="s">
        <v>34</v>
      </c>
      <c r="AX343" s="212" t="s">
        <v>79</v>
      </c>
      <c r="AY343" s="214" t="s">
        <v>151</v>
      </c>
    </row>
    <row r="344" s="220" customFormat="true" ht="12.8" hidden="false" customHeight="false" outlineLevel="0" collapsed="false">
      <c r="B344" s="221"/>
      <c r="D344" s="204" t="s">
        <v>260</v>
      </c>
      <c r="E344" s="222"/>
      <c r="F344" s="223" t="s">
        <v>528</v>
      </c>
      <c r="H344" s="224" t="n">
        <v>1.5</v>
      </c>
      <c r="I344" s="225"/>
      <c r="L344" s="221"/>
      <c r="M344" s="226"/>
      <c r="N344" s="227"/>
      <c r="O344" s="227"/>
      <c r="P344" s="227"/>
      <c r="Q344" s="227"/>
      <c r="R344" s="227"/>
      <c r="S344" s="227"/>
      <c r="T344" s="228"/>
      <c r="AT344" s="222" t="s">
        <v>260</v>
      </c>
      <c r="AU344" s="222" t="s">
        <v>165</v>
      </c>
      <c r="AV344" s="220" t="s">
        <v>88</v>
      </c>
      <c r="AW344" s="220" t="s">
        <v>34</v>
      </c>
      <c r="AX344" s="220" t="s">
        <v>79</v>
      </c>
      <c r="AY344" s="222" t="s">
        <v>151</v>
      </c>
    </row>
    <row r="345" s="229" customFormat="true" ht="12.8" hidden="false" customHeight="false" outlineLevel="0" collapsed="false">
      <c r="B345" s="230"/>
      <c r="D345" s="204" t="s">
        <v>260</v>
      </c>
      <c r="E345" s="231"/>
      <c r="F345" s="232" t="s">
        <v>263</v>
      </c>
      <c r="H345" s="233" t="n">
        <v>1.5</v>
      </c>
      <c r="I345" s="234"/>
      <c r="L345" s="230"/>
      <c r="M345" s="235"/>
      <c r="N345" s="236"/>
      <c r="O345" s="236"/>
      <c r="P345" s="236"/>
      <c r="Q345" s="236"/>
      <c r="R345" s="236"/>
      <c r="S345" s="236"/>
      <c r="T345" s="237"/>
      <c r="AT345" s="231" t="s">
        <v>260</v>
      </c>
      <c r="AU345" s="231" t="s">
        <v>165</v>
      </c>
      <c r="AV345" s="229" t="s">
        <v>150</v>
      </c>
      <c r="AW345" s="229" t="s">
        <v>34</v>
      </c>
      <c r="AX345" s="229" t="s">
        <v>86</v>
      </c>
      <c r="AY345" s="231" t="s">
        <v>151</v>
      </c>
    </row>
    <row r="346" s="27" customFormat="true" ht="21.75" hidden="false" customHeight="true" outlineLevel="0" collapsed="false">
      <c r="A346" s="22"/>
      <c r="B346" s="190"/>
      <c r="C346" s="191" t="s">
        <v>529</v>
      </c>
      <c r="D346" s="191" t="s">
        <v>154</v>
      </c>
      <c r="E346" s="192" t="s">
        <v>530</v>
      </c>
      <c r="F346" s="193" t="s">
        <v>531</v>
      </c>
      <c r="G346" s="194" t="s">
        <v>295</v>
      </c>
      <c r="H346" s="195" t="n">
        <v>1.5</v>
      </c>
      <c r="I346" s="196"/>
      <c r="J346" s="197" t="n">
        <f aca="false">ROUND(I346*H346,2)</f>
        <v>0</v>
      </c>
      <c r="K346" s="193" t="s">
        <v>257</v>
      </c>
      <c r="L346" s="23"/>
      <c r="M346" s="198"/>
      <c r="N346" s="199" t="s">
        <v>44</v>
      </c>
      <c r="O346" s="60"/>
      <c r="P346" s="200" t="n">
        <f aca="false">O346*H346</f>
        <v>0</v>
      </c>
      <c r="Q346" s="200" t="n">
        <v>0</v>
      </c>
      <c r="R346" s="200" t="n">
        <f aca="false">Q346*H346</f>
        <v>0</v>
      </c>
      <c r="S346" s="200" t="n">
        <v>0.04</v>
      </c>
      <c r="T346" s="201" t="n">
        <f aca="false">S346*H346</f>
        <v>0.06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202" t="s">
        <v>150</v>
      </c>
      <c r="AT346" s="202" t="s">
        <v>154</v>
      </c>
      <c r="AU346" s="202" t="s">
        <v>165</v>
      </c>
      <c r="AY346" s="3" t="s">
        <v>151</v>
      </c>
      <c r="BE346" s="203" t="n">
        <f aca="false">IF(N346="základní",J346,0)</f>
        <v>0</v>
      </c>
      <c r="BF346" s="203" t="n">
        <f aca="false">IF(N346="snížená",J346,0)</f>
        <v>0</v>
      </c>
      <c r="BG346" s="203" t="n">
        <f aca="false">IF(N346="zákl. přenesená",J346,0)</f>
        <v>0</v>
      </c>
      <c r="BH346" s="203" t="n">
        <f aca="false">IF(N346="sníž. přenesená",J346,0)</f>
        <v>0</v>
      </c>
      <c r="BI346" s="203" t="n">
        <f aca="false">IF(N346="nulová",J346,0)</f>
        <v>0</v>
      </c>
      <c r="BJ346" s="3" t="s">
        <v>86</v>
      </c>
      <c r="BK346" s="203" t="n">
        <f aca="false">ROUND(I346*H346,2)</f>
        <v>0</v>
      </c>
      <c r="BL346" s="3" t="s">
        <v>150</v>
      </c>
      <c r="BM346" s="202" t="s">
        <v>532</v>
      </c>
    </row>
    <row r="347" customFormat="false" ht="12.8" hidden="false" customHeight="false" outlineLevel="0" collapsed="false">
      <c r="A347" s="22"/>
      <c r="B347" s="23"/>
      <c r="C347" s="22"/>
      <c r="D347" s="204" t="s">
        <v>159</v>
      </c>
      <c r="E347" s="22"/>
      <c r="F347" s="205" t="s">
        <v>533</v>
      </c>
      <c r="G347" s="22"/>
      <c r="H347" s="22"/>
      <c r="I347" s="117"/>
      <c r="J347" s="22"/>
      <c r="K347" s="22"/>
      <c r="L347" s="23"/>
      <c r="M347" s="206"/>
      <c r="N347" s="207"/>
      <c r="O347" s="60"/>
      <c r="P347" s="60"/>
      <c r="Q347" s="60"/>
      <c r="R347" s="60"/>
      <c r="S347" s="60"/>
      <c r="T347" s="61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T347" s="3" t="s">
        <v>159</v>
      </c>
      <c r="AU347" s="3" t="s">
        <v>165</v>
      </c>
    </row>
    <row r="348" customFormat="false" ht="21.75" hidden="false" customHeight="true" outlineLevel="0" collapsed="false">
      <c r="A348" s="22"/>
      <c r="B348" s="190"/>
      <c r="C348" s="191" t="s">
        <v>534</v>
      </c>
      <c r="D348" s="191" t="s">
        <v>154</v>
      </c>
      <c r="E348" s="192" t="s">
        <v>535</v>
      </c>
      <c r="F348" s="193" t="s">
        <v>536</v>
      </c>
      <c r="G348" s="194" t="s">
        <v>295</v>
      </c>
      <c r="H348" s="195" t="n">
        <v>3</v>
      </c>
      <c r="I348" s="196"/>
      <c r="J348" s="197" t="n">
        <f aca="false">ROUND(I348*H348,2)</f>
        <v>0</v>
      </c>
      <c r="K348" s="193" t="s">
        <v>257</v>
      </c>
      <c r="L348" s="23"/>
      <c r="M348" s="198"/>
      <c r="N348" s="199" t="s">
        <v>44</v>
      </c>
      <c r="O348" s="60"/>
      <c r="P348" s="200" t="n">
        <f aca="false">O348*H348</f>
        <v>0</v>
      </c>
      <c r="Q348" s="200" t="n">
        <v>0.02362</v>
      </c>
      <c r="R348" s="200" t="n">
        <f aca="false">Q348*H348</f>
        <v>0.07086</v>
      </c>
      <c r="S348" s="200" t="n">
        <v>0</v>
      </c>
      <c r="T348" s="20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202" t="s">
        <v>150</v>
      </c>
      <c r="AT348" s="202" t="s">
        <v>154</v>
      </c>
      <c r="AU348" s="202" t="s">
        <v>165</v>
      </c>
      <c r="AY348" s="3" t="s">
        <v>151</v>
      </c>
      <c r="BE348" s="203" t="n">
        <f aca="false">IF(N348="základní",J348,0)</f>
        <v>0</v>
      </c>
      <c r="BF348" s="203" t="n">
        <f aca="false">IF(N348="snížená",J348,0)</f>
        <v>0</v>
      </c>
      <c r="BG348" s="203" t="n">
        <f aca="false">IF(N348="zákl. přenesená",J348,0)</f>
        <v>0</v>
      </c>
      <c r="BH348" s="203" t="n">
        <f aca="false">IF(N348="sníž. přenesená",J348,0)</f>
        <v>0</v>
      </c>
      <c r="BI348" s="203" t="n">
        <f aca="false">IF(N348="nulová",J348,0)</f>
        <v>0</v>
      </c>
      <c r="BJ348" s="3" t="s">
        <v>86</v>
      </c>
      <c r="BK348" s="203" t="n">
        <f aca="false">ROUND(I348*H348,2)</f>
        <v>0</v>
      </c>
      <c r="BL348" s="3" t="s">
        <v>150</v>
      </c>
      <c r="BM348" s="202" t="s">
        <v>537</v>
      </c>
    </row>
    <row r="349" customFormat="false" ht="12.8" hidden="false" customHeight="false" outlineLevel="0" collapsed="false">
      <c r="A349" s="22"/>
      <c r="B349" s="23"/>
      <c r="C349" s="22"/>
      <c r="D349" s="204" t="s">
        <v>159</v>
      </c>
      <c r="E349" s="22"/>
      <c r="F349" s="205" t="s">
        <v>538</v>
      </c>
      <c r="G349" s="22"/>
      <c r="H349" s="22"/>
      <c r="I349" s="117"/>
      <c r="J349" s="22"/>
      <c r="K349" s="22"/>
      <c r="L349" s="23"/>
      <c r="M349" s="206"/>
      <c r="N349" s="207"/>
      <c r="O349" s="60"/>
      <c r="P349" s="60"/>
      <c r="Q349" s="60"/>
      <c r="R349" s="60"/>
      <c r="S349" s="60"/>
      <c r="T349" s="61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T349" s="3" t="s">
        <v>159</v>
      </c>
      <c r="AU349" s="3" t="s">
        <v>165</v>
      </c>
    </row>
    <row r="350" s="212" customFormat="true" ht="12.8" hidden="false" customHeight="false" outlineLevel="0" collapsed="false">
      <c r="B350" s="213"/>
      <c r="D350" s="204" t="s">
        <v>260</v>
      </c>
      <c r="E350" s="214"/>
      <c r="F350" s="215" t="s">
        <v>539</v>
      </c>
      <c r="H350" s="214"/>
      <c r="I350" s="216"/>
      <c r="L350" s="213"/>
      <c r="M350" s="217"/>
      <c r="N350" s="218"/>
      <c r="O350" s="218"/>
      <c r="P350" s="218"/>
      <c r="Q350" s="218"/>
      <c r="R350" s="218"/>
      <c r="S350" s="218"/>
      <c r="T350" s="219"/>
      <c r="AT350" s="214" t="s">
        <v>260</v>
      </c>
      <c r="AU350" s="214" t="s">
        <v>165</v>
      </c>
      <c r="AV350" s="212" t="s">
        <v>86</v>
      </c>
      <c r="AW350" s="212" t="s">
        <v>34</v>
      </c>
      <c r="AX350" s="212" t="s">
        <v>79</v>
      </c>
      <c r="AY350" s="214" t="s">
        <v>151</v>
      </c>
    </row>
    <row r="351" s="220" customFormat="true" ht="12.8" hidden="false" customHeight="false" outlineLevel="0" collapsed="false">
      <c r="B351" s="221"/>
      <c r="D351" s="204" t="s">
        <v>260</v>
      </c>
      <c r="E351" s="222"/>
      <c r="F351" s="223" t="s">
        <v>165</v>
      </c>
      <c r="H351" s="224" t="n">
        <v>3</v>
      </c>
      <c r="I351" s="225"/>
      <c r="L351" s="221"/>
      <c r="M351" s="226"/>
      <c r="N351" s="227"/>
      <c r="O351" s="227"/>
      <c r="P351" s="227"/>
      <c r="Q351" s="227"/>
      <c r="R351" s="227"/>
      <c r="S351" s="227"/>
      <c r="T351" s="228"/>
      <c r="AT351" s="222" t="s">
        <v>260</v>
      </c>
      <c r="AU351" s="222" t="s">
        <v>165</v>
      </c>
      <c r="AV351" s="220" t="s">
        <v>88</v>
      </c>
      <c r="AW351" s="220" t="s">
        <v>34</v>
      </c>
      <c r="AX351" s="220" t="s">
        <v>79</v>
      </c>
      <c r="AY351" s="222" t="s">
        <v>151</v>
      </c>
    </row>
    <row r="352" s="229" customFormat="true" ht="12.8" hidden="false" customHeight="false" outlineLevel="0" collapsed="false">
      <c r="B352" s="230"/>
      <c r="D352" s="204" t="s">
        <v>260</v>
      </c>
      <c r="E352" s="231"/>
      <c r="F352" s="232" t="s">
        <v>263</v>
      </c>
      <c r="H352" s="233" t="n">
        <v>3</v>
      </c>
      <c r="I352" s="234"/>
      <c r="L352" s="230"/>
      <c r="M352" s="235"/>
      <c r="N352" s="236"/>
      <c r="O352" s="236"/>
      <c r="P352" s="236"/>
      <c r="Q352" s="236"/>
      <c r="R352" s="236"/>
      <c r="S352" s="236"/>
      <c r="T352" s="237"/>
      <c r="AT352" s="231" t="s">
        <v>260</v>
      </c>
      <c r="AU352" s="231" t="s">
        <v>165</v>
      </c>
      <c r="AV352" s="229" t="s">
        <v>150</v>
      </c>
      <c r="AW352" s="229" t="s">
        <v>34</v>
      </c>
      <c r="AX352" s="229" t="s">
        <v>86</v>
      </c>
      <c r="AY352" s="231" t="s">
        <v>151</v>
      </c>
    </row>
    <row r="353" s="27" customFormat="true" ht="21.75" hidden="false" customHeight="true" outlineLevel="0" collapsed="false">
      <c r="A353" s="22"/>
      <c r="B353" s="190"/>
      <c r="C353" s="191" t="s">
        <v>540</v>
      </c>
      <c r="D353" s="191" t="s">
        <v>154</v>
      </c>
      <c r="E353" s="192" t="s">
        <v>541</v>
      </c>
      <c r="F353" s="193" t="s">
        <v>542</v>
      </c>
      <c r="G353" s="194" t="s">
        <v>295</v>
      </c>
      <c r="H353" s="195" t="n">
        <v>3</v>
      </c>
      <c r="I353" s="196"/>
      <c r="J353" s="197" t="n">
        <f aca="false">ROUND(I353*H353,2)</f>
        <v>0</v>
      </c>
      <c r="K353" s="193" t="s">
        <v>257</v>
      </c>
      <c r="L353" s="23"/>
      <c r="M353" s="198"/>
      <c r="N353" s="199" t="s">
        <v>44</v>
      </c>
      <c r="O353" s="60"/>
      <c r="P353" s="200" t="n">
        <f aca="false">O353*H353</f>
        <v>0</v>
      </c>
      <c r="Q353" s="200" t="n">
        <v>0.0044</v>
      </c>
      <c r="R353" s="200" t="n">
        <f aca="false">Q353*H353</f>
        <v>0.0132</v>
      </c>
      <c r="S353" s="200" t="n">
        <v>0</v>
      </c>
      <c r="T353" s="20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202" t="s">
        <v>150</v>
      </c>
      <c r="AT353" s="202" t="s">
        <v>154</v>
      </c>
      <c r="AU353" s="202" t="s">
        <v>165</v>
      </c>
      <c r="AY353" s="3" t="s">
        <v>151</v>
      </c>
      <c r="BE353" s="203" t="n">
        <f aca="false">IF(N353="základní",J353,0)</f>
        <v>0</v>
      </c>
      <c r="BF353" s="203" t="n">
        <f aca="false">IF(N353="snížená",J353,0)</f>
        <v>0</v>
      </c>
      <c r="BG353" s="203" t="n">
        <f aca="false">IF(N353="zákl. přenesená",J353,0)</f>
        <v>0</v>
      </c>
      <c r="BH353" s="203" t="n">
        <f aca="false">IF(N353="sníž. přenesená",J353,0)</f>
        <v>0</v>
      </c>
      <c r="BI353" s="203" t="n">
        <f aca="false">IF(N353="nulová",J353,0)</f>
        <v>0</v>
      </c>
      <c r="BJ353" s="3" t="s">
        <v>86</v>
      </c>
      <c r="BK353" s="203" t="n">
        <f aca="false">ROUND(I353*H353,2)</f>
        <v>0</v>
      </c>
      <c r="BL353" s="3" t="s">
        <v>150</v>
      </c>
      <c r="BM353" s="202" t="s">
        <v>543</v>
      </c>
    </row>
    <row r="354" customFormat="false" ht="12.8" hidden="false" customHeight="false" outlineLevel="0" collapsed="false">
      <c r="A354" s="22"/>
      <c r="B354" s="23"/>
      <c r="C354" s="22"/>
      <c r="D354" s="204" t="s">
        <v>159</v>
      </c>
      <c r="E354" s="22"/>
      <c r="F354" s="205" t="s">
        <v>544</v>
      </c>
      <c r="G354" s="22"/>
      <c r="H354" s="22"/>
      <c r="I354" s="117"/>
      <c r="J354" s="22"/>
      <c r="K354" s="22"/>
      <c r="L354" s="23"/>
      <c r="M354" s="206"/>
      <c r="N354" s="207"/>
      <c r="O354" s="60"/>
      <c r="P354" s="60"/>
      <c r="Q354" s="60"/>
      <c r="R354" s="60"/>
      <c r="S354" s="60"/>
      <c r="T354" s="61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T354" s="3" t="s">
        <v>159</v>
      </c>
      <c r="AU354" s="3" t="s">
        <v>165</v>
      </c>
    </row>
    <row r="355" customFormat="false" ht="21.75" hidden="false" customHeight="true" outlineLevel="0" collapsed="false">
      <c r="A355" s="22"/>
      <c r="B355" s="190"/>
      <c r="C355" s="191" t="s">
        <v>545</v>
      </c>
      <c r="D355" s="191" t="s">
        <v>154</v>
      </c>
      <c r="E355" s="192" t="s">
        <v>546</v>
      </c>
      <c r="F355" s="193" t="s">
        <v>547</v>
      </c>
      <c r="G355" s="194" t="s">
        <v>295</v>
      </c>
      <c r="H355" s="195" t="n">
        <v>86.28</v>
      </c>
      <c r="I355" s="196"/>
      <c r="J355" s="197" t="n">
        <f aca="false">ROUND(I355*H355,2)</f>
        <v>0</v>
      </c>
      <c r="K355" s="193" t="s">
        <v>257</v>
      </c>
      <c r="L355" s="23"/>
      <c r="M355" s="198"/>
      <c r="N355" s="199" t="s">
        <v>44</v>
      </c>
      <c r="O355" s="60"/>
      <c r="P355" s="200" t="n">
        <f aca="false">O355*H355</f>
        <v>0</v>
      </c>
      <c r="Q355" s="200" t="n">
        <v>0</v>
      </c>
      <c r="R355" s="200" t="n">
        <f aca="false">Q355*H355</f>
        <v>0</v>
      </c>
      <c r="S355" s="200" t="n">
        <v>0</v>
      </c>
      <c r="T355" s="201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202" t="s">
        <v>150</v>
      </c>
      <c r="AT355" s="202" t="s">
        <v>154</v>
      </c>
      <c r="AU355" s="202" t="s">
        <v>165</v>
      </c>
      <c r="AY355" s="3" t="s">
        <v>151</v>
      </c>
      <c r="BE355" s="203" t="n">
        <f aca="false">IF(N355="základní",J355,0)</f>
        <v>0</v>
      </c>
      <c r="BF355" s="203" t="n">
        <f aca="false">IF(N355="snížená",J355,0)</f>
        <v>0</v>
      </c>
      <c r="BG355" s="203" t="n">
        <f aca="false">IF(N355="zákl. přenesená",J355,0)</f>
        <v>0</v>
      </c>
      <c r="BH355" s="203" t="n">
        <f aca="false">IF(N355="sníž. přenesená",J355,0)</f>
        <v>0</v>
      </c>
      <c r="BI355" s="203" t="n">
        <f aca="false">IF(N355="nulová",J355,0)</f>
        <v>0</v>
      </c>
      <c r="BJ355" s="3" t="s">
        <v>86</v>
      </c>
      <c r="BK355" s="203" t="n">
        <f aca="false">ROUND(I355*H355,2)</f>
        <v>0</v>
      </c>
      <c r="BL355" s="3" t="s">
        <v>150</v>
      </c>
      <c r="BM355" s="202" t="s">
        <v>548</v>
      </c>
    </row>
    <row r="356" customFormat="false" ht="12.8" hidden="false" customHeight="false" outlineLevel="0" collapsed="false">
      <c r="A356" s="22"/>
      <c r="B356" s="23"/>
      <c r="C356" s="22"/>
      <c r="D356" s="204" t="s">
        <v>159</v>
      </c>
      <c r="E356" s="22"/>
      <c r="F356" s="205" t="s">
        <v>549</v>
      </c>
      <c r="G356" s="22"/>
      <c r="H356" s="22"/>
      <c r="I356" s="117"/>
      <c r="J356" s="22"/>
      <c r="K356" s="22"/>
      <c r="L356" s="23"/>
      <c r="M356" s="206"/>
      <c r="N356" s="207"/>
      <c r="O356" s="60"/>
      <c r="P356" s="60"/>
      <c r="Q356" s="60"/>
      <c r="R356" s="60"/>
      <c r="S356" s="60"/>
      <c r="T356" s="61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T356" s="3" t="s">
        <v>159</v>
      </c>
      <c r="AU356" s="3" t="s">
        <v>165</v>
      </c>
    </row>
    <row r="357" s="212" customFormat="true" ht="12.8" hidden="false" customHeight="false" outlineLevel="0" collapsed="false">
      <c r="B357" s="213"/>
      <c r="D357" s="204" t="s">
        <v>260</v>
      </c>
      <c r="E357" s="214"/>
      <c r="F357" s="215" t="s">
        <v>550</v>
      </c>
      <c r="H357" s="214"/>
      <c r="I357" s="216"/>
      <c r="L357" s="213"/>
      <c r="M357" s="217"/>
      <c r="N357" s="218"/>
      <c r="O357" s="218"/>
      <c r="P357" s="218"/>
      <c r="Q357" s="218"/>
      <c r="R357" s="218"/>
      <c r="S357" s="218"/>
      <c r="T357" s="219"/>
      <c r="AT357" s="214" t="s">
        <v>260</v>
      </c>
      <c r="AU357" s="214" t="s">
        <v>165</v>
      </c>
      <c r="AV357" s="212" t="s">
        <v>86</v>
      </c>
      <c r="AW357" s="212" t="s">
        <v>34</v>
      </c>
      <c r="AX357" s="212" t="s">
        <v>79</v>
      </c>
      <c r="AY357" s="214" t="s">
        <v>151</v>
      </c>
    </row>
    <row r="358" s="220" customFormat="true" ht="12.8" hidden="false" customHeight="false" outlineLevel="0" collapsed="false">
      <c r="B358" s="221"/>
      <c r="D358" s="204" t="s">
        <v>260</v>
      </c>
      <c r="E358" s="222"/>
      <c r="F358" s="223" t="s">
        <v>551</v>
      </c>
      <c r="H358" s="224" t="n">
        <v>24.2</v>
      </c>
      <c r="I358" s="225"/>
      <c r="L358" s="221"/>
      <c r="M358" s="226"/>
      <c r="N358" s="227"/>
      <c r="O358" s="227"/>
      <c r="P358" s="227"/>
      <c r="Q358" s="227"/>
      <c r="R358" s="227"/>
      <c r="S358" s="227"/>
      <c r="T358" s="228"/>
      <c r="AT358" s="222" t="s">
        <v>260</v>
      </c>
      <c r="AU358" s="222" t="s">
        <v>165</v>
      </c>
      <c r="AV358" s="220" t="s">
        <v>88</v>
      </c>
      <c r="AW358" s="220" t="s">
        <v>34</v>
      </c>
      <c r="AX358" s="220" t="s">
        <v>79</v>
      </c>
      <c r="AY358" s="222" t="s">
        <v>151</v>
      </c>
    </row>
    <row r="359" s="220" customFormat="true" ht="12.8" hidden="false" customHeight="false" outlineLevel="0" collapsed="false">
      <c r="B359" s="221"/>
      <c r="D359" s="204" t="s">
        <v>260</v>
      </c>
      <c r="E359" s="222"/>
      <c r="F359" s="223" t="s">
        <v>552</v>
      </c>
      <c r="H359" s="224" t="n">
        <v>22.88</v>
      </c>
      <c r="I359" s="225"/>
      <c r="L359" s="221"/>
      <c r="M359" s="226"/>
      <c r="N359" s="227"/>
      <c r="O359" s="227"/>
      <c r="P359" s="227"/>
      <c r="Q359" s="227"/>
      <c r="R359" s="227"/>
      <c r="S359" s="227"/>
      <c r="T359" s="228"/>
      <c r="AT359" s="222" t="s">
        <v>260</v>
      </c>
      <c r="AU359" s="222" t="s">
        <v>165</v>
      </c>
      <c r="AV359" s="220" t="s">
        <v>88</v>
      </c>
      <c r="AW359" s="220" t="s">
        <v>34</v>
      </c>
      <c r="AX359" s="220" t="s">
        <v>79</v>
      </c>
      <c r="AY359" s="222" t="s">
        <v>151</v>
      </c>
    </row>
    <row r="360" s="212" customFormat="true" ht="12.8" hidden="false" customHeight="false" outlineLevel="0" collapsed="false">
      <c r="B360" s="213"/>
      <c r="D360" s="204" t="s">
        <v>260</v>
      </c>
      <c r="E360" s="214"/>
      <c r="F360" s="215" t="s">
        <v>553</v>
      </c>
      <c r="H360" s="214"/>
      <c r="I360" s="216"/>
      <c r="L360" s="213"/>
      <c r="M360" s="217"/>
      <c r="N360" s="218"/>
      <c r="O360" s="218"/>
      <c r="P360" s="218"/>
      <c r="Q360" s="218"/>
      <c r="R360" s="218"/>
      <c r="S360" s="218"/>
      <c r="T360" s="219"/>
      <c r="AT360" s="214" t="s">
        <v>260</v>
      </c>
      <c r="AU360" s="214" t="s">
        <v>165</v>
      </c>
      <c r="AV360" s="212" t="s">
        <v>86</v>
      </c>
      <c r="AW360" s="212" t="s">
        <v>34</v>
      </c>
      <c r="AX360" s="212" t="s">
        <v>79</v>
      </c>
      <c r="AY360" s="214" t="s">
        <v>151</v>
      </c>
    </row>
    <row r="361" s="220" customFormat="true" ht="12.8" hidden="false" customHeight="false" outlineLevel="0" collapsed="false">
      <c r="B361" s="221"/>
      <c r="D361" s="204" t="s">
        <v>260</v>
      </c>
      <c r="E361" s="222"/>
      <c r="F361" s="223" t="s">
        <v>554</v>
      </c>
      <c r="H361" s="224" t="n">
        <v>21.9</v>
      </c>
      <c r="I361" s="225"/>
      <c r="L361" s="221"/>
      <c r="M361" s="226"/>
      <c r="N361" s="227"/>
      <c r="O361" s="227"/>
      <c r="P361" s="227"/>
      <c r="Q361" s="227"/>
      <c r="R361" s="227"/>
      <c r="S361" s="227"/>
      <c r="T361" s="228"/>
      <c r="AT361" s="222" t="s">
        <v>260</v>
      </c>
      <c r="AU361" s="222" t="s">
        <v>165</v>
      </c>
      <c r="AV361" s="220" t="s">
        <v>88</v>
      </c>
      <c r="AW361" s="220" t="s">
        <v>34</v>
      </c>
      <c r="AX361" s="220" t="s">
        <v>79</v>
      </c>
      <c r="AY361" s="222" t="s">
        <v>151</v>
      </c>
    </row>
    <row r="362" s="220" customFormat="true" ht="12.8" hidden="false" customHeight="false" outlineLevel="0" collapsed="false">
      <c r="B362" s="221"/>
      <c r="D362" s="204" t="s">
        <v>260</v>
      </c>
      <c r="E362" s="222"/>
      <c r="F362" s="223" t="s">
        <v>555</v>
      </c>
      <c r="H362" s="224" t="n">
        <v>5.3</v>
      </c>
      <c r="I362" s="225"/>
      <c r="L362" s="221"/>
      <c r="M362" s="226"/>
      <c r="N362" s="227"/>
      <c r="O362" s="227"/>
      <c r="P362" s="227"/>
      <c r="Q362" s="227"/>
      <c r="R362" s="227"/>
      <c r="S362" s="227"/>
      <c r="T362" s="228"/>
      <c r="AT362" s="222" t="s">
        <v>260</v>
      </c>
      <c r="AU362" s="222" t="s">
        <v>165</v>
      </c>
      <c r="AV362" s="220" t="s">
        <v>88</v>
      </c>
      <c r="AW362" s="220" t="s">
        <v>34</v>
      </c>
      <c r="AX362" s="220" t="s">
        <v>79</v>
      </c>
      <c r="AY362" s="222" t="s">
        <v>151</v>
      </c>
    </row>
    <row r="363" s="220" customFormat="true" ht="12.8" hidden="false" customHeight="false" outlineLevel="0" collapsed="false">
      <c r="B363" s="221"/>
      <c r="D363" s="204" t="s">
        <v>260</v>
      </c>
      <c r="E363" s="222"/>
      <c r="F363" s="223" t="s">
        <v>556</v>
      </c>
      <c r="H363" s="224" t="n">
        <v>4</v>
      </c>
      <c r="I363" s="225"/>
      <c r="L363" s="221"/>
      <c r="M363" s="226"/>
      <c r="N363" s="227"/>
      <c r="O363" s="227"/>
      <c r="P363" s="227"/>
      <c r="Q363" s="227"/>
      <c r="R363" s="227"/>
      <c r="S363" s="227"/>
      <c r="T363" s="228"/>
      <c r="AT363" s="222" t="s">
        <v>260</v>
      </c>
      <c r="AU363" s="222" t="s">
        <v>165</v>
      </c>
      <c r="AV363" s="220" t="s">
        <v>88</v>
      </c>
      <c r="AW363" s="220" t="s">
        <v>34</v>
      </c>
      <c r="AX363" s="220" t="s">
        <v>79</v>
      </c>
      <c r="AY363" s="222" t="s">
        <v>151</v>
      </c>
    </row>
    <row r="364" s="212" customFormat="true" ht="12.8" hidden="false" customHeight="false" outlineLevel="0" collapsed="false">
      <c r="B364" s="213"/>
      <c r="D364" s="204" t="s">
        <v>260</v>
      </c>
      <c r="E364" s="214"/>
      <c r="F364" s="215" t="s">
        <v>557</v>
      </c>
      <c r="H364" s="214"/>
      <c r="I364" s="216"/>
      <c r="L364" s="213"/>
      <c r="M364" s="217"/>
      <c r="N364" s="218"/>
      <c r="O364" s="218"/>
      <c r="P364" s="218"/>
      <c r="Q364" s="218"/>
      <c r="R364" s="218"/>
      <c r="S364" s="218"/>
      <c r="T364" s="219"/>
      <c r="AT364" s="214" t="s">
        <v>260</v>
      </c>
      <c r="AU364" s="214" t="s">
        <v>165</v>
      </c>
      <c r="AV364" s="212" t="s">
        <v>86</v>
      </c>
      <c r="AW364" s="212" t="s">
        <v>34</v>
      </c>
      <c r="AX364" s="212" t="s">
        <v>79</v>
      </c>
      <c r="AY364" s="214" t="s">
        <v>151</v>
      </c>
    </row>
    <row r="365" s="220" customFormat="true" ht="12.8" hidden="false" customHeight="false" outlineLevel="0" collapsed="false">
      <c r="B365" s="221"/>
      <c r="D365" s="204" t="s">
        <v>260</v>
      </c>
      <c r="E365" s="222"/>
      <c r="F365" s="223" t="s">
        <v>558</v>
      </c>
      <c r="H365" s="224" t="n">
        <v>8</v>
      </c>
      <c r="I365" s="225"/>
      <c r="L365" s="221"/>
      <c r="M365" s="226"/>
      <c r="N365" s="227"/>
      <c r="O365" s="227"/>
      <c r="P365" s="227"/>
      <c r="Q365" s="227"/>
      <c r="R365" s="227"/>
      <c r="S365" s="227"/>
      <c r="T365" s="228"/>
      <c r="AT365" s="222" t="s">
        <v>260</v>
      </c>
      <c r="AU365" s="222" t="s">
        <v>165</v>
      </c>
      <c r="AV365" s="220" t="s">
        <v>88</v>
      </c>
      <c r="AW365" s="220" t="s">
        <v>34</v>
      </c>
      <c r="AX365" s="220" t="s">
        <v>79</v>
      </c>
      <c r="AY365" s="222" t="s">
        <v>151</v>
      </c>
    </row>
    <row r="366" s="229" customFormat="true" ht="12.8" hidden="false" customHeight="false" outlineLevel="0" collapsed="false">
      <c r="B366" s="230"/>
      <c r="D366" s="204" t="s">
        <v>260</v>
      </c>
      <c r="E366" s="231"/>
      <c r="F366" s="232" t="s">
        <v>263</v>
      </c>
      <c r="H366" s="233" t="n">
        <v>86.28</v>
      </c>
      <c r="I366" s="234"/>
      <c r="L366" s="230"/>
      <c r="M366" s="235"/>
      <c r="N366" s="236"/>
      <c r="O366" s="236"/>
      <c r="P366" s="236"/>
      <c r="Q366" s="236"/>
      <c r="R366" s="236"/>
      <c r="S366" s="236"/>
      <c r="T366" s="237"/>
      <c r="AT366" s="231" t="s">
        <v>260</v>
      </c>
      <c r="AU366" s="231" t="s">
        <v>165</v>
      </c>
      <c r="AV366" s="229" t="s">
        <v>150</v>
      </c>
      <c r="AW366" s="229" t="s">
        <v>34</v>
      </c>
      <c r="AX366" s="229" t="s">
        <v>86</v>
      </c>
      <c r="AY366" s="231" t="s">
        <v>151</v>
      </c>
    </row>
    <row r="367" s="27" customFormat="true" ht="21.75" hidden="false" customHeight="true" outlineLevel="0" collapsed="false">
      <c r="A367" s="22"/>
      <c r="B367" s="190"/>
      <c r="C367" s="191" t="s">
        <v>559</v>
      </c>
      <c r="D367" s="191" t="s">
        <v>154</v>
      </c>
      <c r="E367" s="192" t="s">
        <v>560</v>
      </c>
      <c r="F367" s="193" t="s">
        <v>561</v>
      </c>
      <c r="G367" s="194" t="s">
        <v>295</v>
      </c>
      <c r="H367" s="195" t="n">
        <v>54.3</v>
      </c>
      <c r="I367" s="196"/>
      <c r="J367" s="197" t="n">
        <f aca="false">ROUND(I367*H367,2)</f>
        <v>0</v>
      </c>
      <c r="K367" s="193"/>
      <c r="L367" s="23"/>
      <c r="M367" s="198"/>
      <c r="N367" s="199" t="s">
        <v>44</v>
      </c>
      <c r="O367" s="60"/>
      <c r="P367" s="200" t="n">
        <f aca="false">O367*H367</f>
        <v>0</v>
      </c>
      <c r="Q367" s="200" t="n">
        <v>0</v>
      </c>
      <c r="R367" s="200" t="n">
        <f aca="false">Q367*H367</f>
        <v>0</v>
      </c>
      <c r="S367" s="200" t="n">
        <v>0.6</v>
      </c>
      <c r="T367" s="201" t="n">
        <f aca="false">S367*H367</f>
        <v>32.58</v>
      </c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R367" s="202" t="s">
        <v>150</v>
      </c>
      <c r="AT367" s="202" t="s">
        <v>154</v>
      </c>
      <c r="AU367" s="202" t="s">
        <v>165</v>
      </c>
      <c r="AY367" s="3" t="s">
        <v>151</v>
      </c>
      <c r="BE367" s="203" t="n">
        <f aca="false">IF(N367="základní",J367,0)</f>
        <v>0</v>
      </c>
      <c r="BF367" s="203" t="n">
        <f aca="false">IF(N367="snížená",J367,0)</f>
        <v>0</v>
      </c>
      <c r="BG367" s="203" t="n">
        <f aca="false">IF(N367="zákl. přenesená",J367,0)</f>
        <v>0</v>
      </c>
      <c r="BH367" s="203" t="n">
        <f aca="false">IF(N367="sníž. přenesená",J367,0)</f>
        <v>0</v>
      </c>
      <c r="BI367" s="203" t="n">
        <f aca="false">IF(N367="nulová",J367,0)</f>
        <v>0</v>
      </c>
      <c r="BJ367" s="3" t="s">
        <v>86</v>
      </c>
      <c r="BK367" s="203" t="n">
        <f aca="false">ROUND(I367*H367,2)</f>
        <v>0</v>
      </c>
      <c r="BL367" s="3" t="s">
        <v>150</v>
      </c>
      <c r="BM367" s="202" t="s">
        <v>562</v>
      </c>
    </row>
    <row r="368" s="220" customFormat="true" ht="12.8" hidden="false" customHeight="false" outlineLevel="0" collapsed="false">
      <c r="B368" s="221"/>
      <c r="D368" s="204" t="s">
        <v>260</v>
      </c>
      <c r="E368" s="222"/>
      <c r="F368" s="223" t="s">
        <v>563</v>
      </c>
      <c r="H368" s="224" t="n">
        <v>54.3</v>
      </c>
      <c r="I368" s="225"/>
      <c r="L368" s="221"/>
      <c r="M368" s="226"/>
      <c r="N368" s="227"/>
      <c r="O368" s="227"/>
      <c r="P368" s="227"/>
      <c r="Q368" s="227"/>
      <c r="R368" s="227"/>
      <c r="S368" s="227"/>
      <c r="T368" s="228"/>
      <c r="AT368" s="222" t="s">
        <v>260</v>
      </c>
      <c r="AU368" s="222" t="s">
        <v>165</v>
      </c>
      <c r="AV368" s="220" t="s">
        <v>88</v>
      </c>
      <c r="AW368" s="220" t="s">
        <v>34</v>
      </c>
      <c r="AX368" s="220" t="s">
        <v>79</v>
      </c>
      <c r="AY368" s="222" t="s">
        <v>151</v>
      </c>
    </row>
    <row r="369" s="229" customFormat="true" ht="12.8" hidden="false" customHeight="false" outlineLevel="0" collapsed="false">
      <c r="B369" s="230"/>
      <c r="D369" s="204" t="s">
        <v>260</v>
      </c>
      <c r="E369" s="231"/>
      <c r="F369" s="232" t="s">
        <v>263</v>
      </c>
      <c r="H369" s="233" t="n">
        <v>54.3</v>
      </c>
      <c r="I369" s="234"/>
      <c r="L369" s="230"/>
      <c r="M369" s="235"/>
      <c r="N369" s="236"/>
      <c r="O369" s="236"/>
      <c r="P369" s="236"/>
      <c r="Q369" s="236"/>
      <c r="R369" s="236"/>
      <c r="S369" s="236"/>
      <c r="T369" s="237"/>
      <c r="AT369" s="231" t="s">
        <v>260</v>
      </c>
      <c r="AU369" s="231" t="s">
        <v>165</v>
      </c>
      <c r="AV369" s="229" t="s">
        <v>150</v>
      </c>
      <c r="AW369" s="229" t="s">
        <v>34</v>
      </c>
      <c r="AX369" s="229" t="s">
        <v>86</v>
      </c>
      <c r="AY369" s="231" t="s">
        <v>151</v>
      </c>
    </row>
    <row r="370" s="27" customFormat="true" ht="21.75" hidden="false" customHeight="true" outlineLevel="0" collapsed="false">
      <c r="A370" s="22"/>
      <c r="B370" s="190"/>
      <c r="C370" s="191" t="s">
        <v>564</v>
      </c>
      <c r="D370" s="191" t="s">
        <v>154</v>
      </c>
      <c r="E370" s="192" t="s">
        <v>565</v>
      </c>
      <c r="F370" s="193" t="s">
        <v>566</v>
      </c>
      <c r="G370" s="194" t="s">
        <v>300</v>
      </c>
      <c r="H370" s="195" t="n">
        <v>198.7</v>
      </c>
      <c r="I370" s="196"/>
      <c r="J370" s="197" t="n">
        <f aca="false">ROUND(I370*H370,2)</f>
        <v>0</v>
      </c>
      <c r="K370" s="193" t="s">
        <v>257</v>
      </c>
      <c r="L370" s="23"/>
      <c r="M370" s="198"/>
      <c r="N370" s="199" t="s">
        <v>44</v>
      </c>
      <c r="O370" s="60"/>
      <c r="P370" s="200" t="n">
        <f aca="false">O370*H370</f>
        <v>0</v>
      </c>
      <c r="Q370" s="200" t="n">
        <v>0</v>
      </c>
      <c r="R370" s="200" t="n">
        <f aca="false">Q370*H370</f>
        <v>0</v>
      </c>
      <c r="S370" s="200" t="n">
        <v>0.05</v>
      </c>
      <c r="T370" s="201" t="n">
        <f aca="false">S370*H370</f>
        <v>9.935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202" t="s">
        <v>150</v>
      </c>
      <c r="AT370" s="202" t="s">
        <v>154</v>
      </c>
      <c r="AU370" s="202" t="s">
        <v>165</v>
      </c>
      <c r="AY370" s="3" t="s">
        <v>151</v>
      </c>
      <c r="BE370" s="203" t="n">
        <f aca="false">IF(N370="základní",J370,0)</f>
        <v>0</v>
      </c>
      <c r="BF370" s="203" t="n">
        <f aca="false">IF(N370="snížená",J370,0)</f>
        <v>0</v>
      </c>
      <c r="BG370" s="203" t="n">
        <f aca="false">IF(N370="zákl. přenesená",J370,0)</f>
        <v>0</v>
      </c>
      <c r="BH370" s="203" t="n">
        <f aca="false">IF(N370="sníž. přenesená",J370,0)</f>
        <v>0</v>
      </c>
      <c r="BI370" s="203" t="n">
        <f aca="false">IF(N370="nulová",J370,0)</f>
        <v>0</v>
      </c>
      <c r="BJ370" s="3" t="s">
        <v>86</v>
      </c>
      <c r="BK370" s="203" t="n">
        <f aca="false">ROUND(I370*H370,2)</f>
        <v>0</v>
      </c>
      <c r="BL370" s="3" t="s">
        <v>150</v>
      </c>
      <c r="BM370" s="202" t="s">
        <v>567</v>
      </c>
    </row>
    <row r="371" customFormat="false" ht="12.8" hidden="false" customHeight="false" outlineLevel="0" collapsed="false">
      <c r="A371" s="22"/>
      <c r="B371" s="23"/>
      <c r="C371" s="22"/>
      <c r="D371" s="204" t="s">
        <v>159</v>
      </c>
      <c r="E371" s="22"/>
      <c r="F371" s="205" t="s">
        <v>568</v>
      </c>
      <c r="G371" s="22"/>
      <c r="H371" s="22"/>
      <c r="I371" s="117"/>
      <c r="J371" s="22"/>
      <c r="K371" s="22"/>
      <c r="L371" s="23"/>
      <c r="M371" s="206"/>
      <c r="N371" s="207"/>
      <c r="O371" s="60"/>
      <c r="P371" s="60"/>
      <c r="Q371" s="60"/>
      <c r="R371" s="60"/>
      <c r="S371" s="60"/>
      <c r="T371" s="61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T371" s="3" t="s">
        <v>159</v>
      </c>
      <c r="AU371" s="3" t="s">
        <v>165</v>
      </c>
    </row>
    <row r="372" s="212" customFormat="true" ht="12.8" hidden="false" customHeight="false" outlineLevel="0" collapsed="false">
      <c r="B372" s="213"/>
      <c r="D372" s="204" t="s">
        <v>260</v>
      </c>
      <c r="E372" s="214"/>
      <c r="F372" s="215" t="s">
        <v>321</v>
      </c>
      <c r="H372" s="214"/>
      <c r="I372" s="216"/>
      <c r="L372" s="213"/>
      <c r="M372" s="217"/>
      <c r="N372" s="218"/>
      <c r="O372" s="218"/>
      <c r="P372" s="218"/>
      <c r="Q372" s="218"/>
      <c r="R372" s="218"/>
      <c r="S372" s="218"/>
      <c r="T372" s="219"/>
      <c r="AT372" s="214" t="s">
        <v>260</v>
      </c>
      <c r="AU372" s="214" t="s">
        <v>165</v>
      </c>
      <c r="AV372" s="212" t="s">
        <v>86</v>
      </c>
      <c r="AW372" s="212" t="s">
        <v>34</v>
      </c>
      <c r="AX372" s="212" t="s">
        <v>79</v>
      </c>
      <c r="AY372" s="214" t="s">
        <v>151</v>
      </c>
    </row>
    <row r="373" s="220" customFormat="true" ht="12.8" hidden="false" customHeight="false" outlineLevel="0" collapsed="false">
      <c r="B373" s="221"/>
      <c r="D373" s="204" t="s">
        <v>260</v>
      </c>
      <c r="E373" s="222"/>
      <c r="F373" s="223" t="s">
        <v>569</v>
      </c>
      <c r="H373" s="224" t="n">
        <v>178.7</v>
      </c>
      <c r="I373" s="225"/>
      <c r="L373" s="221"/>
      <c r="M373" s="226"/>
      <c r="N373" s="227"/>
      <c r="O373" s="227"/>
      <c r="P373" s="227"/>
      <c r="Q373" s="227"/>
      <c r="R373" s="227"/>
      <c r="S373" s="227"/>
      <c r="T373" s="228"/>
      <c r="AT373" s="222" t="s">
        <v>260</v>
      </c>
      <c r="AU373" s="222" t="s">
        <v>165</v>
      </c>
      <c r="AV373" s="220" t="s">
        <v>88</v>
      </c>
      <c r="AW373" s="220" t="s">
        <v>34</v>
      </c>
      <c r="AX373" s="220" t="s">
        <v>79</v>
      </c>
      <c r="AY373" s="222" t="s">
        <v>151</v>
      </c>
    </row>
    <row r="374" s="220" customFormat="true" ht="12.8" hidden="false" customHeight="false" outlineLevel="0" collapsed="false">
      <c r="B374" s="221"/>
      <c r="D374" s="204" t="s">
        <v>260</v>
      </c>
      <c r="E374" s="222"/>
      <c r="F374" s="223" t="s">
        <v>570</v>
      </c>
      <c r="H374" s="224" t="n">
        <v>20</v>
      </c>
      <c r="I374" s="225"/>
      <c r="L374" s="221"/>
      <c r="M374" s="226"/>
      <c r="N374" s="227"/>
      <c r="O374" s="227"/>
      <c r="P374" s="227"/>
      <c r="Q374" s="227"/>
      <c r="R374" s="227"/>
      <c r="S374" s="227"/>
      <c r="T374" s="228"/>
      <c r="AT374" s="222" t="s">
        <v>260</v>
      </c>
      <c r="AU374" s="222" t="s">
        <v>165</v>
      </c>
      <c r="AV374" s="220" t="s">
        <v>88</v>
      </c>
      <c r="AW374" s="220" t="s">
        <v>34</v>
      </c>
      <c r="AX374" s="220" t="s">
        <v>79</v>
      </c>
      <c r="AY374" s="222" t="s">
        <v>151</v>
      </c>
    </row>
    <row r="375" s="229" customFormat="true" ht="12.8" hidden="false" customHeight="false" outlineLevel="0" collapsed="false">
      <c r="B375" s="230"/>
      <c r="D375" s="204" t="s">
        <v>260</v>
      </c>
      <c r="E375" s="231"/>
      <c r="F375" s="232" t="s">
        <v>263</v>
      </c>
      <c r="H375" s="233" t="n">
        <v>198.7</v>
      </c>
      <c r="I375" s="234"/>
      <c r="L375" s="230"/>
      <c r="M375" s="235"/>
      <c r="N375" s="236"/>
      <c r="O375" s="236"/>
      <c r="P375" s="236"/>
      <c r="Q375" s="236"/>
      <c r="R375" s="236"/>
      <c r="S375" s="236"/>
      <c r="T375" s="237"/>
      <c r="AT375" s="231" t="s">
        <v>260</v>
      </c>
      <c r="AU375" s="231" t="s">
        <v>165</v>
      </c>
      <c r="AV375" s="229" t="s">
        <v>150</v>
      </c>
      <c r="AW375" s="229" t="s">
        <v>34</v>
      </c>
      <c r="AX375" s="229" t="s">
        <v>86</v>
      </c>
      <c r="AY375" s="231" t="s">
        <v>151</v>
      </c>
    </row>
    <row r="376" s="27" customFormat="true" ht="21.75" hidden="false" customHeight="true" outlineLevel="0" collapsed="false">
      <c r="A376" s="22"/>
      <c r="B376" s="190"/>
      <c r="C376" s="191" t="s">
        <v>571</v>
      </c>
      <c r="D376" s="191" t="s">
        <v>154</v>
      </c>
      <c r="E376" s="192" t="s">
        <v>572</v>
      </c>
      <c r="F376" s="193" t="s">
        <v>573</v>
      </c>
      <c r="G376" s="194" t="s">
        <v>300</v>
      </c>
      <c r="H376" s="195" t="n">
        <v>206.48</v>
      </c>
      <c r="I376" s="196"/>
      <c r="J376" s="197" t="n">
        <f aca="false">ROUND(I376*H376,2)</f>
        <v>0</v>
      </c>
      <c r="K376" s="193" t="s">
        <v>257</v>
      </c>
      <c r="L376" s="23"/>
      <c r="M376" s="198"/>
      <c r="N376" s="199" t="s">
        <v>44</v>
      </c>
      <c r="O376" s="60"/>
      <c r="P376" s="200" t="n">
        <f aca="false">O376*H376</f>
        <v>0</v>
      </c>
      <c r="Q376" s="200" t="n">
        <v>0</v>
      </c>
      <c r="R376" s="200" t="n">
        <f aca="false">Q376*H376</f>
        <v>0</v>
      </c>
      <c r="S376" s="200" t="n">
        <v>0.046</v>
      </c>
      <c r="T376" s="201" t="n">
        <f aca="false">S376*H376</f>
        <v>9.49808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202" t="s">
        <v>150</v>
      </c>
      <c r="AT376" s="202" t="s">
        <v>154</v>
      </c>
      <c r="AU376" s="202" t="s">
        <v>165</v>
      </c>
      <c r="AY376" s="3" t="s">
        <v>151</v>
      </c>
      <c r="BE376" s="203" t="n">
        <f aca="false">IF(N376="základní",J376,0)</f>
        <v>0</v>
      </c>
      <c r="BF376" s="203" t="n">
        <f aca="false">IF(N376="snížená",J376,0)</f>
        <v>0</v>
      </c>
      <c r="BG376" s="203" t="n">
        <f aca="false">IF(N376="zákl. přenesená",J376,0)</f>
        <v>0</v>
      </c>
      <c r="BH376" s="203" t="n">
        <f aca="false">IF(N376="sníž. přenesená",J376,0)</f>
        <v>0</v>
      </c>
      <c r="BI376" s="203" t="n">
        <f aca="false">IF(N376="nulová",J376,0)</f>
        <v>0</v>
      </c>
      <c r="BJ376" s="3" t="s">
        <v>86</v>
      </c>
      <c r="BK376" s="203" t="n">
        <f aca="false">ROUND(I376*H376,2)</f>
        <v>0</v>
      </c>
      <c r="BL376" s="3" t="s">
        <v>150</v>
      </c>
      <c r="BM376" s="202" t="s">
        <v>574</v>
      </c>
    </row>
    <row r="377" customFormat="false" ht="12.8" hidden="false" customHeight="false" outlineLevel="0" collapsed="false">
      <c r="A377" s="22"/>
      <c r="B377" s="23"/>
      <c r="C377" s="22"/>
      <c r="D377" s="204" t="s">
        <v>159</v>
      </c>
      <c r="E377" s="22"/>
      <c r="F377" s="205" t="s">
        <v>575</v>
      </c>
      <c r="G377" s="22"/>
      <c r="H377" s="22"/>
      <c r="I377" s="117"/>
      <c r="J377" s="22"/>
      <c r="K377" s="22"/>
      <c r="L377" s="23"/>
      <c r="M377" s="206"/>
      <c r="N377" s="207"/>
      <c r="O377" s="60"/>
      <c r="P377" s="60"/>
      <c r="Q377" s="60"/>
      <c r="R377" s="60"/>
      <c r="S377" s="60"/>
      <c r="T377" s="61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T377" s="3" t="s">
        <v>159</v>
      </c>
      <c r="AU377" s="3" t="s">
        <v>165</v>
      </c>
    </row>
    <row r="378" s="212" customFormat="true" ht="12.8" hidden="false" customHeight="false" outlineLevel="0" collapsed="false">
      <c r="B378" s="213"/>
      <c r="D378" s="204" t="s">
        <v>260</v>
      </c>
      <c r="E378" s="214"/>
      <c r="F378" s="215" t="s">
        <v>321</v>
      </c>
      <c r="H378" s="214"/>
      <c r="I378" s="216"/>
      <c r="L378" s="213"/>
      <c r="M378" s="217"/>
      <c r="N378" s="218"/>
      <c r="O378" s="218"/>
      <c r="P378" s="218"/>
      <c r="Q378" s="218"/>
      <c r="R378" s="218"/>
      <c r="S378" s="218"/>
      <c r="T378" s="219"/>
      <c r="AT378" s="214" t="s">
        <v>260</v>
      </c>
      <c r="AU378" s="214" t="s">
        <v>165</v>
      </c>
      <c r="AV378" s="212" t="s">
        <v>86</v>
      </c>
      <c r="AW378" s="212" t="s">
        <v>34</v>
      </c>
      <c r="AX378" s="212" t="s">
        <v>79</v>
      </c>
      <c r="AY378" s="214" t="s">
        <v>151</v>
      </c>
    </row>
    <row r="379" s="220" customFormat="true" ht="12.8" hidden="false" customHeight="false" outlineLevel="0" collapsed="false">
      <c r="B379" s="221"/>
      <c r="D379" s="204" t="s">
        <v>260</v>
      </c>
      <c r="E379" s="222"/>
      <c r="F379" s="223" t="s">
        <v>322</v>
      </c>
      <c r="H379" s="224" t="n">
        <v>206.36</v>
      </c>
      <c r="I379" s="225"/>
      <c r="L379" s="221"/>
      <c r="M379" s="226"/>
      <c r="N379" s="227"/>
      <c r="O379" s="227"/>
      <c r="P379" s="227"/>
      <c r="Q379" s="227"/>
      <c r="R379" s="227"/>
      <c r="S379" s="227"/>
      <c r="T379" s="228"/>
      <c r="AT379" s="222" t="s">
        <v>260</v>
      </c>
      <c r="AU379" s="222" t="s">
        <v>165</v>
      </c>
      <c r="AV379" s="220" t="s">
        <v>88</v>
      </c>
      <c r="AW379" s="220" t="s">
        <v>34</v>
      </c>
      <c r="AX379" s="220" t="s">
        <v>79</v>
      </c>
      <c r="AY379" s="222" t="s">
        <v>151</v>
      </c>
    </row>
    <row r="380" s="220" customFormat="true" ht="12.8" hidden="false" customHeight="false" outlineLevel="0" collapsed="false">
      <c r="B380" s="221"/>
      <c r="D380" s="204" t="s">
        <v>260</v>
      </c>
      <c r="E380" s="222"/>
      <c r="F380" s="223" t="s">
        <v>323</v>
      </c>
      <c r="H380" s="224" t="n">
        <v>7.7</v>
      </c>
      <c r="I380" s="225"/>
      <c r="L380" s="221"/>
      <c r="M380" s="226"/>
      <c r="N380" s="227"/>
      <c r="O380" s="227"/>
      <c r="P380" s="227"/>
      <c r="Q380" s="227"/>
      <c r="R380" s="227"/>
      <c r="S380" s="227"/>
      <c r="T380" s="228"/>
      <c r="AT380" s="222" t="s">
        <v>260</v>
      </c>
      <c r="AU380" s="222" t="s">
        <v>165</v>
      </c>
      <c r="AV380" s="220" t="s">
        <v>88</v>
      </c>
      <c r="AW380" s="220" t="s">
        <v>34</v>
      </c>
      <c r="AX380" s="220" t="s">
        <v>79</v>
      </c>
      <c r="AY380" s="222" t="s">
        <v>151</v>
      </c>
    </row>
    <row r="381" s="220" customFormat="true" ht="12.8" hidden="false" customHeight="false" outlineLevel="0" collapsed="false">
      <c r="B381" s="221"/>
      <c r="D381" s="204" t="s">
        <v>260</v>
      </c>
      <c r="E381" s="222"/>
      <c r="F381" s="223" t="s">
        <v>349</v>
      </c>
      <c r="H381" s="224" t="n">
        <v>15.4</v>
      </c>
      <c r="I381" s="225"/>
      <c r="L381" s="221"/>
      <c r="M381" s="226"/>
      <c r="N381" s="227"/>
      <c r="O381" s="227"/>
      <c r="P381" s="227"/>
      <c r="Q381" s="227"/>
      <c r="R381" s="227"/>
      <c r="S381" s="227"/>
      <c r="T381" s="228"/>
      <c r="AT381" s="222" t="s">
        <v>260</v>
      </c>
      <c r="AU381" s="222" t="s">
        <v>165</v>
      </c>
      <c r="AV381" s="220" t="s">
        <v>88</v>
      </c>
      <c r="AW381" s="220" t="s">
        <v>34</v>
      </c>
      <c r="AX381" s="220" t="s">
        <v>79</v>
      </c>
      <c r="AY381" s="222" t="s">
        <v>151</v>
      </c>
    </row>
    <row r="382" s="220" customFormat="true" ht="12.8" hidden="false" customHeight="false" outlineLevel="0" collapsed="false">
      <c r="B382" s="221"/>
      <c r="D382" s="204" t="s">
        <v>260</v>
      </c>
      <c r="E382" s="222"/>
      <c r="F382" s="223" t="s">
        <v>324</v>
      </c>
      <c r="H382" s="224" t="n">
        <v>-2.88</v>
      </c>
      <c r="I382" s="225"/>
      <c r="L382" s="221"/>
      <c r="M382" s="226"/>
      <c r="N382" s="227"/>
      <c r="O382" s="227"/>
      <c r="P382" s="227"/>
      <c r="Q382" s="227"/>
      <c r="R382" s="227"/>
      <c r="S382" s="227"/>
      <c r="T382" s="228"/>
      <c r="AT382" s="222" t="s">
        <v>260</v>
      </c>
      <c r="AU382" s="222" t="s">
        <v>165</v>
      </c>
      <c r="AV382" s="220" t="s">
        <v>88</v>
      </c>
      <c r="AW382" s="220" t="s">
        <v>34</v>
      </c>
      <c r="AX382" s="220" t="s">
        <v>79</v>
      </c>
      <c r="AY382" s="222" t="s">
        <v>151</v>
      </c>
    </row>
    <row r="383" s="220" customFormat="true" ht="12.8" hidden="false" customHeight="false" outlineLevel="0" collapsed="false">
      <c r="B383" s="221"/>
      <c r="D383" s="204" t="s">
        <v>260</v>
      </c>
      <c r="E383" s="222"/>
      <c r="F383" s="223" t="s">
        <v>325</v>
      </c>
      <c r="H383" s="224" t="n">
        <v>-15</v>
      </c>
      <c r="I383" s="225"/>
      <c r="L383" s="221"/>
      <c r="M383" s="226"/>
      <c r="N383" s="227"/>
      <c r="O383" s="227"/>
      <c r="P383" s="227"/>
      <c r="Q383" s="227"/>
      <c r="R383" s="227"/>
      <c r="S383" s="227"/>
      <c r="T383" s="228"/>
      <c r="AT383" s="222" t="s">
        <v>260</v>
      </c>
      <c r="AU383" s="222" t="s">
        <v>165</v>
      </c>
      <c r="AV383" s="220" t="s">
        <v>88</v>
      </c>
      <c r="AW383" s="220" t="s">
        <v>34</v>
      </c>
      <c r="AX383" s="220" t="s">
        <v>79</v>
      </c>
      <c r="AY383" s="222" t="s">
        <v>151</v>
      </c>
    </row>
    <row r="384" s="220" customFormat="true" ht="12.8" hidden="false" customHeight="false" outlineLevel="0" collapsed="false">
      <c r="B384" s="221"/>
      <c r="D384" s="204" t="s">
        <v>260</v>
      </c>
      <c r="E384" s="222"/>
      <c r="F384" s="223" t="s">
        <v>326</v>
      </c>
      <c r="H384" s="224" t="n">
        <v>-2.9</v>
      </c>
      <c r="I384" s="225"/>
      <c r="L384" s="221"/>
      <c r="M384" s="226"/>
      <c r="N384" s="227"/>
      <c r="O384" s="227"/>
      <c r="P384" s="227"/>
      <c r="Q384" s="227"/>
      <c r="R384" s="227"/>
      <c r="S384" s="227"/>
      <c r="T384" s="228"/>
      <c r="AT384" s="222" t="s">
        <v>260</v>
      </c>
      <c r="AU384" s="222" t="s">
        <v>165</v>
      </c>
      <c r="AV384" s="220" t="s">
        <v>88</v>
      </c>
      <c r="AW384" s="220" t="s">
        <v>34</v>
      </c>
      <c r="AX384" s="220" t="s">
        <v>79</v>
      </c>
      <c r="AY384" s="222" t="s">
        <v>151</v>
      </c>
    </row>
    <row r="385" s="220" customFormat="true" ht="12.8" hidden="false" customHeight="false" outlineLevel="0" collapsed="false">
      <c r="B385" s="221"/>
      <c r="D385" s="204" t="s">
        <v>260</v>
      </c>
      <c r="E385" s="222"/>
      <c r="F385" s="223" t="s">
        <v>327</v>
      </c>
      <c r="H385" s="224" t="n">
        <v>-2.2</v>
      </c>
      <c r="I385" s="225"/>
      <c r="L385" s="221"/>
      <c r="M385" s="226"/>
      <c r="N385" s="227"/>
      <c r="O385" s="227"/>
      <c r="P385" s="227"/>
      <c r="Q385" s="227"/>
      <c r="R385" s="227"/>
      <c r="S385" s="227"/>
      <c r="T385" s="228"/>
      <c r="AT385" s="222" t="s">
        <v>260</v>
      </c>
      <c r="AU385" s="222" t="s">
        <v>165</v>
      </c>
      <c r="AV385" s="220" t="s">
        <v>88</v>
      </c>
      <c r="AW385" s="220" t="s">
        <v>34</v>
      </c>
      <c r="AX385" s="220" t="s">
        <v>79</v>
      </c>
      <c r="AY385" s="222" t="s">
        <v>151</v>
      </c>
    </row>
    <row r="386" s="229" customFormat="true" ht="12.8" hidden="false" customHeight="false" outlineLevel="0" collapsed="false">
      <c r="B386" s="230"/>
      <c r="D386" s="204" t="s">
        <v>260</v>
      </c>
      <c r="E386" s="231"/>
      <c r="F386" s="232" t="s">
        <v>263</v>
      </c>
      <c r="H386" s="233" t="n">
        <v>206.48</v>
      </c>
      <c r="I386" s="234"/>
      <c r="L386" s="230"/>
      <c r="M386" s="235"/>
      <c r="N386" s="236"/>
      <c r="O386" s="236"/>
      <c r="P386" s="236"/>
      <c r="Q386" s="236"/>
      <c r="R386" s="236"/>
      <c r="S386" s="236"/>
      <c r="T386" s="237"/>
      <c r="AT386" s="231" t="s">
        <v>260</v>
      </c>
      <c r="AU386" s="231" t="s">
        <v>165</v>
      </c>
      <c r="AV386" s="229" t="s">
        <v>150</v>
      </c>
      <c r="AW386" s="229" t="s">
        <v>34</v>
      </c>
      <c r="AX386" s="229" t="s">
        <v>86</v>
      </c>
      <c r="AY386" s="231" t="s">
        <v>151</v>
      </c>
    </row>
    <row r="387" s="176" customFormat="true" ht="22.8" hidden="false" customHeight="true" outlineLevel="0" collapsed="false">
      <c r="B387" s="177"/>
      <c r="D387" s="178" t="s">
        <v>78</v>
      </c>
      <c r="E387" s="188" t="s">
        <v>576</v>
      </c>
      <c r="F387" s="188" t="s">
        <v>577</v>
      </c>
      <c r="I387" s="180"/>
      <c r="J387" s="189" t="n">
        <f aca="false">BK387</f>
        <v>0</v>
      </c>
      <c r="L387" s="177"/>
      <c r="M387" s="182"/>
      <c r="N387" s="183"/>
      <c r="O387" s="183"/>
      <c r="P387" s="184" t="n">
        <f aca="false">SUM(P388:P417)</f>
        <v>0</v>
      </c>
      <c r="Q387" s="183"/>
      <c r="R387" s="184" t="n">
        <f aca="false">SUM(R388:R417)</f>
        <v>0</v>
      </c>
      <c r="S387" s="183"/>
      <c r="T387" s="185" t="n">
        <f aca="false">SUM(T388:T417)</f>
        <v>0</v>
      </c>
      <c r="AR387" s="178" t="s">
        <v>86</v>
      </c>
      <c r="AT387" s="186" t="s">
        <v>78</v>
      </c>
      <c r="AU387" s="186" t="s">
        <v>86</v>
      </c>
      <c r="AY387" s="178" t="s">
        <v>151</v>
      </c>
      <c r="BK387" s="187" t="n">
        <f aca="false">SUM(BK388:BK417)</f>
        <v>0</v>
      </c>
    </row>
    <row r="388" s="27" customFormat="true" ht="21.75" hidden="false" customHeight="true" outlineLevel="0" collapsed="false">
      <c r="A388" s="22"/>
      <c r="B388" s="190"/>
      <c r="C388" s="191" t="s">
        <v>578</v>
      </c>
      <c r="D388" s="191" t="s">
        <v>154</v>
      </c>
      <c r="E388" s="192" t="s">
        <v>579</v>
      </c>
      <c r="F388" s="193" t="s">
        <v>580</v>
      </c>
      <c r="G388" s="194" t="s">
        <v>408</v>
      </c>
      <c r="H388" s="195" t="n">
        <v>95.991</v>
      </c>
      <c r="I388" s="196"/>
      <c r="J388" s="197" t="n">
        <f aca="false">ROUND(I388*H388,2)</f>
        <v>0</v>
      </c>
      <c r="K388" s="193" t="s">
        <v>257</v>
      </c>
      <c r="L388" s="23"/>
      <c r="M388" s="198"/>
      <c r="N388" s="199" t="s">
        <v>44</v>
      </c>
      <c r="O388" s="60"/>
      <c r="P388" s="200" t="n">
        <f aca="false">O388*H388</f>
        <v>0</v>
      </c>
      <c r="Q388" s="200" t="n">
        <v>0</v>
      </c>
      <c r="R388" s="200" t="n">
        <f aca="false">Q388*H388</f>
        <v>0</v>
      </c>
      <c r="S388" s="200" t="n">
        <v>0</v>
      </c>
      <c r="T388" s="20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202" t="s">
        <v>150</v>
      </c>
      <c r="AT388" s="202" t="s">
        <v>154</v>
      </c>
      <c r="AU388" s="202" t="s">
        <v>88</v>
      </c>
      <c r="AY388" s="3" t="s">
        <v>151</v>
      </c>
      <c r="BE388" s="203" t="n">
        <f aca="false">IF(N388="základní",J388,0)</f>
        <v>0</v>
      </c>
      <c r="BF388" s="203" t="n">
        <f aca="false">IF(N388="snížená",J388,0)</f>
        <v>0</v>
      </c>
      <c r="BG388" s="203" t="n">
        <f aca="false">IF(N388="zákl. přenesená",J388,0)</f>
        <v>0</v>
      </c>
      <c r="BH388" s="203" t="n">
        <f aca="false">IF(N388="sníž. přenesená",J388,0)</f>
        <v>0</v>
      </c>
      <c r="BI388" s="203" t="n">
        <f aca="false">IF(N388="nulová",J388,0)</f>
        <v>0</v>
      </c>
      <c r="BJ388" s="3" t="s">
        <v>86</v>
      </c>
      <c r="BK388" s="203" t="n">
        <f aca="false">ROUND(I388*H388,2)</f>
        <v>0</v>
      </c>
      <c r="BL388" s="3" t="s">
        <v>150</v>
      </c>
      <c r="BM388" s="202" t="s">
        <v>581</v>
      </c>
    </row>
    <row r="389" customFormat="false" ht="12.8" hidden="false" customHeight="false" outlineLevel="0" collapsed="false">
      <c r="A389" s="22"/>
      <c r="B389" s="23"/>
      <c r="C389" s="22"/>
      <c r="D389" s="204" t="s">
        <v>159</v>
      </c>
      <c r="E389" s="22"/>
      <c r="F389" s="205" t="s">
        <v>582</v>
      </c>
      <c r="G389" s="22"/>
      <c r="H389" s="22"/>
      <c r="I389" s="117"/>
      <c r="J389" s="22"/>
      <c r="K389" s="22"/>
      <c r="L389" s="23"/>
      <c r="M389" s="206"/>
      <c r="N389" s="207"/>
      <c r="O389" s="60"/>
      <c r="P389" s="60"/>
      <c r="Q389" s="60"/>
      <c r="R389" s="60"/>
      <c r="S389" s="60"/>
      <c r="T389" s="61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T389" s="3" t="s">
        <v>159</v>
      </c>
      <c r="AU389" s="3" t="s">
        <v>88</v>
      </c>
    </row>
    <row r="390" customFormat="false" ht="16.5" hidden="false" customHeight="true" outlineLevel="0" collapsed="false">
      <c r="A390" s="22"/>
      <c r="B390" s="190"/>
      <c r="C390" s="191" t="s">
        <v>583</v>
      </c>
      <c r="D390" s="191" t="s">
        <v>154</v>
      </c>
      <c r="E390" s="192" t="s">
        <v>584</v>
      </c>
      <c r="F390" s="193" t="s">
        <v>585</v>
      </c>
      <c r="G390" s="194" t="s">
        <v>295</v>
      </c>
      <c r="H390" s="195" t="n">
        <v>27.15</v>
      </c>
      <c r="I390" s="196"/>
      <c r="J390" s="197" t="n">
        <f aca="false">ROUND(I390*H390,2)</f>
        <v>0</v>
      </c>
      <c r="K390" s="193" t="s">
        <v>257</v>
      </c>
      <c r="L390" s="23"/>
      <c r="M390" s="198"/>
      <c r="N390" s="199" t="s">
        <v>44</v>
      </c>
      <c r="O390" s="60"/>
      <c r="P390" s="200" t="n">
        <f aca="false">O390*H390</f>
        <v>0</v>
      </c>
      <c r="Q390" s="200" t="n">
        <v>0</v>
      </c>
      <c r="R390" s="200" t="n">
        <f aca="false">Q390*H390</f>
        <v>0</v>
      </c>
      <c r="S390" s="200" t="n">
        <v>0</v>
      </c>
      <c r="T390" s="201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202" t="s">
        <v>150</v>
      </c>
      <c r="AT390" s="202" t="s">
        <v>154</v>
      </c>
      <c r="AU390" s="202" t="s">
        <v>88</v>
      </c>
      <c r="AY390" s="3" t="s">
        <v>151</v>
      </c>
      <c r="BE390" s="203" t="n">
        <f aca="false">IF(N390="základní",J390,0)</f>
        <v>0</v>
      </c>
      <c r="BF390" s="203" t="n">
        <f aca="false">IF(N390="snížená",J390,0)</f>
        <v>0</v>
      </c>
      <c r="BG390" s="203" t="n">
        <f aca="false">IF(N390="zákl. přenesená",J390,0)</f>
        <v>0</v>
      </c>
      <c r="BH390" s="203" t="n">
        <f aca="false">IF(N390="sníž. přenesená",J390,0)</f>
        <v>0</v>
      </c>
      <c r="BI390" s="203" t="n">
        <f aca="false">IF(N390="nulová",J390,0)</f>
        <v>0</v>
      </c>
      <c r="BJ390" s="3" t="s">
        <v>86</v>
      </c>
      <c r="BK390" s="203" t="n">
        <f aca="false">ROUND(I390*H390,2)</f>
        <v>0</v>
      </c>
      <c r="BL390" s="3" t="s">
        <v>150</v>
      </c>
      <c r="BM390" s="202" t="s">
        <v>586</v>
      </c>
    </row>
    <row r="391" customFormat="false" ht="12.8" hidden="false" customHeight="false" outlineLevel="0" collapsed="false">
      <c r="A391" s="22"/>
      <c r="B391" s="23"/>
      <c r="C391" s="22"/>
      <c r="D391" s="204" t="s">
        <v>159</v>
      </c>
      <c r="E391" s="22"/>
      <c r="F391" s="205" t="s">
        <v>587</v>
      </c>
      <c r="G391" s="22"/>
      <c r="H391" s="22"/>
      <c r="I391" s="117"/>
      <c r="J391" s="22"/>
      <c r="K391" s="22"/>
      <c r="L391" s="23"/>
      <c r="M391" s="206"/>
      <c r="N391" s="207"/>
      <c r="O391" s="60"/>
      <c r="P391" s="60"/>
      <c r="Q391" s="60"/>
      <c r="R391" s="60"/>
      <c r="S391" s="60"/>
      <c r="T391" s="61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T391" s="3" t="s">
        <v>159</v>
      </c>
      <c r="AU391" s="3" t="s">
        <v>88</v>
      </c>
    </row>
    <row r="392" customFormat="false" ht="21.75" hidden="false" customHeight="true" outlineLevel="0" collapsed="false">
      <c r="A392" s="22"/>
      <c r="B392" s="190"/>
      <c r="C392" s="191" t="s">
        <v>588</v>
      </c>
      <c r="D392" s="191" t="s">
        <v>154</v>
      </c>
      <c r="E392" s="192" t="s">
        <v>589</v>
      </c>
      <c r="F392" s="193" t="s">
        <v>590</v>
      </c>
      <c r="G392" s="194" t="s">
        <v>295</v>
      </c>
      <c r="H392" s="195" t="n">
        <v>271.5</v>
      </c>
      <c r="I392" s="196"/>
      <c r="J392" s="197" t="n">
        <f aca="false">ROUND(I392*H392,2)</f>
        <v>0</v>
      </c>
      <c r="K392" s="193" t="s">
        <v>257</v>
      </c>
      <c r="L392" s="23"/>
      <c r="M392" s="198"/>
      <c r="N392" s="199" t="s">
        <v>44</v>
      </c>
      <c r="O392" s="60"/>
      <c r="P392" s="200" t="n">
        <f aca="false">O392*H392</f>
        <v>0</v>
      </c>
      <c r="Q392" s="200" t="n">
        <v>0</v>
      </c>
      <c r="R392" s="200" t="n">
        <f aca="false">Q392*H392</f>
        <v>0</v>
      </c>
      <c r="S392" s="200" t="n">
        <v>0</v>
      </c>
      <c r="T392" s="20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202" t="s">
        <v>150</v>
      </c>
      <c r="AT392" s="202" t="s">
        <v>154</v>
      </c>
      <c r="AU392" s="202" t="s">
        <v>88</v>
      </c>
      <c r="AY392" s="3" t="s">
        <v>151</v>
      </c>
      <c r="BE392" s="203" t="n">
        <f aca="false">IF(N392="základní",J392,0)</f>
        <v>0</v>
      </c>
      <c r="BF392" s="203" t="n">
        <f aca="false">IF(N392="snížená",J392,0)</f>
        <v>0</v>
      </c>
      <c r="BG392" s="203" t="n">
        <f aca="false">IF(N392="zákl. přenesená",J392,0)</f>
        <v>0</v>
      </c>
      <c r="BH392" s="203" t="n">
        <f aca="false">IF(N392="sníž. přenesená",J392,0)</f>
        <v>0</v>
      </c>
      <c r="BI392" s="203" t="n">
        <f aca="false">IF(N392="nulová",J392,0)</f>
        <v>0</v>
      </c>
      <c r="BJ392" s="3" t="s">
        <v>86</v>
      </c>
      <c r="BK392" s="203" t="n">
        <f aca="false">ROUND(I392*H392,2)</f>
        <v>0</v>
      </c>
      <c r="BL392" s="3" t="s">
        <v>150</v>
      </c>
      <c r="BM392" s="202" t="s">
        <v>591</v>
      </c>
    </row>
    <row r="393" customFormat="false" ht="12.8" hidden="false" customHeight="false" outlineLevel="0" collapsed="false">
      <c r="A393" s="22"/>
      <c r="B393" s="23"/>
      <c r="C393" s="22"/>
      <c r="D393" s="204" t="s">
        <v>159</v>
      </c>
      <c r="E393" s="22"/>
      <c r="F393" s="205" t="s">
        <v>592</v>
      </c>
      <c r="G393" s="22"/>
      <c r="H393" s="22"/>
      <c r="I393" s="117"/>
      <c r="J393" s="22"/>
      <c r="K393" s="22"/>
      <c r="L393" s="23"/>
      <c r="M393" s="206"/>
      <c r="N393" s="207"/>
      <c r="O393" s="60"/>
      <c r="P393" s="60"/>
      <c r="Q393" s="60"/>
      <c r="R393" s="60"/>
      <c r="S393" s="60"/>
      <c r="T393" s="61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T393" s="3" t="s">
        <v>159</v>
      </c>
      <c r="AU393" s="3" t="s">
        <v>88</v>
      </c>
    </row>
    <row r="394" s="220" customFormat="true" ht="12.8" hidden="false" customHeight="false" outlineLevel="0" collapsed="false">
      <c r="B394" s="221"/>
      <c r="D394" s="204" t="s">
        <v>260</v>
      </c>
      <c r="E394" s="222"/>
      <c r="F394" s="223" t="s">
        <v>593</v>
      </c>
      <c r="H394" s="224" t="n">
        <v>271.5</v>
      </c>
      <c r="I394" s="225"/>
      <c r="L394" s="221"/>
      <c r="M394" s="226"/>
      <c r="N394" s="227"/>
      <c r="O394" s="227"/>
      <c r="P394" s="227"/>
      <c r="Q394" s="227"/>
      <c r="R394" s="227"/>
      <c r="S394" s="227"/>
      <c r="T394" s="228"/>
      <c r="AT394" s="222" t="s">
        <v>260</v>
      </c>
      <c r="AU394" s="222" t="s">
        <v>88</v>
      </c>
      <c r="AV394" s="220" t="s">
        <v>88</v>
      </c>
      <c r="AW394" s="220" t="s">
        <v>34</v>
      </c>
      <c r="AX394" s="220" t="s">
        <v>79</v>
      </c>
      <c r="AY394" s="222" t="s">
        <v>151</v>
      </c>
    </row>
    <row r="395" s="229" customFormat="true" ht="12.8" hidden="false" customHeight="false" outlineLevel="0" collapsed="false">
      <c r="B395" s="230"/>
      <c r="D395" s="204" t="s">
        <v>260</v>
      </c>
      <c r="E395" s="231"/>
      <c r="F395" s="232" t="s">
        <v>263</v>
      </c>
      <c r="H395" s="233" t="n">
        <v>271.5</v>
      </c>
      <c r="I395" s="234"/>
      <c r="L395" s="230"/>
      <c r="M395" s="235"/>
      <c r="N395" s="236"/>
      <c r="O395" s="236"/>
      <c r="P395" s="236"/>
      <c r="Q395" s="236"/>
      <c r="R395" s="236"/>
      <c r="S395" s="236"/>
      <c r="T395" s="237"/>
      <c r="AT395" s="231" t="s">
        <v>260</v>
      </c>
      <c r="AU395" s="231" t="s">
        <v>88</v>
      </c>
      <c r="AV395" s="229" t="s">
        <v>150</v>
      </c>
      <c r="AW395" s="229" t="s">
        <v>34</v>
      </c>
      <c r="AX395" s="229" t="s">
        <v>86</v>
      </c>
      <c r="AY395" s="231" t="s">
        <v>151</v>
      </c>
    </row>
    <row r="396" s="27" customFormat="true" ht="21.75" hidden="false" customHeight="true" outlineLevel="0" collapsed="false">
      <c r="A396" s="22"/>
      <c r="B396" s="190"/>
      <c r="C396" s="191" t="s">
        <v>594</v>
      </c>
      <c r="D396" s="191" t="s">
        <v>154</v>
      </c>
      <c r="E396" s="192" t="s">
        <v>595</v>
      </c>
      <c r="F396" s="193" t="s">
        <v>596</v>
      </c>
      <c r="G396" s="194" t="s">
        <v>408</v>
      </c>
      <c r="H396" s="195" t="n">
        <v>95.991</v>
      </c>
      <c r="I396" s="196"/>
      <c r="J396" s="197" t="n">
        <f aca="false">ROUND(I396*H396,2)</f>
        <v>0</v>
      </c>
      <c r="K396" s="193" t="s">
        <v>257</v>
      </c>
      <c r="L396" s="23"/>
      <c r="M396" s="198"/>
      <c r="N396" s="199" t="s">
        <v>44</v>
      </c>
      <c r="O396" s="60"/>
      <c r="P396" s="200" t="n">
        <f aca="false">O396*H396</f>
        <v>0</v>
      </c>
      <c r="Q396" s="200" t="n">
        <v>0</v>
      </c>
      <c r="R396" s="200" t="n">
        <f aca="false">Q396*H396</f>
        <v>0</v>
      </c>
      <c r="S396" s="200" t="n">
        <v>0</v>
      </c>
      <c r="T396" s="201" t="n">
        <f aca="false">S396*H396</f>
        <v>0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202" t="s">
        <v>150</v>
      </c>
      <c r="AT396" s="202" t="s">
        <v>154</v>
      </c>
      <c r="AU396" s="202" t="s">
        <v>88</v>
      </c>
      <c r="AY396" s="3" t="s">
        <v>151</v>
      </c>
      <c r="BE396" s="203" t="n">
        <f aca="false">IF(N396="základní",J396,0)</f>
        <v>0</v>
      </c>
      <c r="BF396" s="203" t="n">
        <f aca="false">IF(N396="snížená",J396,0)</f>
        <v>0</v>
      </c>
      <c r="BG396" s="203" t="n">
        <f aca="false">IF(N396="zákl. přenesená",J396,0)</f>
        <v>0</v>
      </c>
      <c r="BH396" s="203" t="n">
        <f aca="false">IF(N396="sníž. přenesená",J396,0)</f>
        <v>0</v>
      </c>
      <c r="BI396" s="203" t="n">
        <f aca="false">IF(N396="nulová",J396,0)</f>
        <v>0</v>
      </c>
      <c r="BJ396" s="3" t="s">
        <v>86</v>
      </c>
      <c r="BK396" s="203" t="n">
        <f aca="false">ROUND(I396*H396,2)</f>
        <v>0</v>
      </c>
      <c r="BL396" s="3" t="s">
        <v>150</v>
      </c>
      <c r="BM396" s="202" t="s">
        <v>597</v>
      </c>
    </row>
    <row r="397" customFormat="false" ht="12.8" hidden="false" customHeight="false" outlineLevel="0" collapsed="false">
      <c r="A397" s="22"/>
      <c r="B397" s="23"/>
      <c r="C397" s="22"/>
      <c r="D397" s="204" t="s">
        <v>159</v>
      </c>
      <c r="E397" s="22"/>
      <c r="F397" s="205" t="s">
        <v>598</v>
      </c>
      <c r="G397" s="22"/>
      <c r="H397" s="22"/>
      <c r="I397" s="117"/>
      <c r="J397" s="22"/>
      <c r="K397" s="22"/>
      <c r="L397" s="23"/>
      <c r="M397" s="206"/>
      <c r="N397" s="207"/>
      <c r="O397" s="60"/>
      <c r="P397" s="60"/>
      <c r="Q397" s="60"/>
      <c r="R397" s="60"/>
      <c r="S397" s="60"/>
      <c r="T397" s="61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T397" s="3" t="s">
        <v>159</v>
      </c>
      <c r="AU397" s="3" t="s">
        <v>88</v>
      </c>
    </row>
    <row r="398" customFormat="false" ht="21.75" hidden="false" customHeight="true" outlineLevel="0" collapsed="false">
      <c r="A398" s="22"/>
      <c r="B398" s="190"/>
      <c r="C398" s="191" t="s">
        <v>599</v>
      </c>
      <c r="D398" s="191" t="s">
        <v>154</v>
      </c>
      <c r="E398" s="192" t="s">
        <v>600</v>
      </c>
      <c r="F398" s="193" t="s">
        <v>601</v>
      </c>
      <c r="G398" s="194" t="s">
        <v>408</v>
      </c>
      <c r="H398" s="195" t="n">
        <v>2303.784</v>
      </c>
      <c r="I398" s="196"/>
      <c r="J398" s="197" t="n">
        <f aca="false">ROUND(I398*H398,2)</f>
        <v>0</v>
      </c>
      <c r="K398" s="193" t="s">
        <v>257</v>
      </c>
      <c r="L398" s="23"/>
      <c r="M398" s="198"/>
      <c r="N398" s="199" t="s">
        <v>44</v>
      </c>
      <c r="O398" s="60"/>
      <c r="P398" s="200" t="n">
        <f aca="false">O398*H398</f>
        <v>0</v>
      </c>
      <c r="Q398" s="200" t="n">
        <v>0</v>
      </c>
      <c r="R398" s="200" t="n">
        <f aca="false">Q398*H398</f>
        <v>0</v>
      </c>
      <c r="S398" s="200" t="n">
        <v>0</v>
      </c>
      <c r="T398" s="20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202" t="s">
        <v>150</v>
      </c>
      <c r="AT398" s="202" t="s">
        <v>154</v>
      </c>
      <c r="AU398" s="202" t="s">
        <v>88</v>
      </c>
      <c r="AY398" s="3" t="s">
        <v>151</v>
      </c>
      <c r="BE398" s="203" t="n">
        <f aca="false">IF(N398="základní",J398,0)</f>
        <v>0</v>
      </c>
      <c r="BF398" s="203" t="n">
        <f aca="false">IF(N398="snížená",J398,0)</f>
        <v>0</v>
      </c>
      <c r="BG398" s="203" t="n">
        <f aca="false">IF(N398="zákl. přenesená",J398,0)</f>
        <v>0</v>
      </c>
      <c r="BH398" s="203" t="n">
        <f aca="false">IF(N398="sníž. přenesená",J398,0)</f>
        <v>0</v>
      </c>
      <c r="BI398" s="203" t="n">
        <f aca="false">IF(N398="nulová",J398,0)</f>
        <v>0</v>
      </c>
      <c r="BJ398" s="3" t="s">
        <v>86</v>
      </c>
      <c r="BK398" s="203" t="n">
        <f aca="false">ROUND(I398*H398,2)</f>
        <v>0</v>
      </c>
      <c r="BL398" s="3" t="s">
        <v>150</v>
      </c>
      <c r="BM398" s="202" t="s">
        <v>602</v>
      </c>
    </row>
    <row r="399" customFormat="false" ht="12.8" hidden="false" customHeight="false" outlineLevel="0" collapsed="false">
      <c r="A399" s="22"/>
      <c r="B399" s="23"/>
      <c r="C399" s="22"/>
      <c r="D399" s="204" t="s">
        <v>159</v>
      </c>
      <c r="E399" s="22"/>
      <c r="F399" s="205" t="s">
        <v>603</v>
      </c>
      <c r="G399" s="22"/>
      <c r="H399" s="22"/>
      <c r="I399" s="117"/>
      <c r="J399" s="22"/>
      <c r="K399" s="22"/>
      <c r="L399" s="23"/>
      <c r="M399" s="206"/>
      <c r="N399" s="207"/>
      <c r="O399" s="60"/>
      <c r="P399" s="60"/>
      <c r="Q399" s="60"/>
      <c r="R399" s="60"/>
      <c r="S399" s="60"/>
      <c r="T399" s="61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T399" s="3" t="s">
        <v>159</v>
      </c>
      <c r="AU399" s="3" t="s">
        <v>88</v>
      </c>
    </row>
    <row r="400" s="220" customFormat="true" ht="12.8" hidden="false" customHeight="false" outlineLevel="0" collapsed="false">
      <c r="B400" s="221"/>
      <c r="D400" s="204" t="s">
        <v>260</v>
      </c>
      <c r="E400" s="222"/>
      <c r="F400" s="223" t="s">
        <v>604</v>
      </c>
      <c r="H400" s="224" t="n">
        <v>2303.784</v>
      </c>
      <c r="I400" s="225"/>
      <c r="L400" s="221"/>
      <c r="M400" s="226"/>
      <c r="N400" s="227"/>
      <c r="O400" s="227"/>
      <c r="P400" s="227"/>
      <c r="Q400" s="227"/>
      <c r="R400" s="227"/>
      <c r="S400" s="227"/>
      <c r="T400" s="228"/>
      <c r="AT400" s="222" t="s">
        <v>260</v>
      </c>
      <c r="AU400" s="222" t="s">
        <v>88</v>
      </c>
      <c r="AV400" s="220" t="s">
        <v>88</v>
      </c>
      <c r="AW400" s="220" t="s">
        <v>34</v>
      </c>
      <c r="AX400" s="220" t="s">
        <v>79</v>
      </c>
      <c r="AY400" s="222" t="s">
        <v>151</v>
      </c>
    </row>
    <row r="401" s="229" customFormat="true" ht="12.8" hidden="false" customHeight="false" outlineLevel="0" collapsed="false">
      <c r="B401" s="230"/>
      <c r="D401" s="204" t="s">
        <v>260</v>
      </c>
      <c r="E401" s="231"/>
      <c r="F401" s="232" t="s">
        <v>263</v>
      </c>
      <c r="H401" s="233" t="n">
        <v>2303.784</v>
      </c>
      <c r="I401" s="234"/>
      <c r="L401" s="230"/>
      <c r="M401" s="235"/>
      <c r="N401" s="236"/>
      <c r="O401" s="236"/>
      <c r="P401" s="236"/>
      <c r="Q401" s="236"/>
      <c r="R401" s="236"/>
      <c r="S401" s="236"/>
      <c r="T401" s="237"/>
      <c r="AT401" s="231" t="s">
        <v>260</v>
      </c>
      <c r="AU401" s="231" t="s">
        <v>88</v>
      </c>
      <c r="AV401" s="229" t="s">
        <v>150</v>
      </c>
      <c r="AW401" s="229" t="s">
        <v>34</v>
      </c>
      <c r="AX401" s="229" t="s">
        <v>86</v>
      </c>
      <c r="AY401" s="231" t="s">
        <v>151</v>
      </c>
    </row>
    <row r="402" s="27" customFormat="true" ht="21.75" hidden="false" customHeight="true" outlineLevel="0" collapsed="false">
      <c r="A402" s="22"/>
      <c r="B402" s="190"/>
      <c r="C402" s="191" t="s">
        <v>605</v>
      </c>
      <c r="D402" s="191" t="s">
        <v>154</v>
      </c>
      <c r="E402" s="192" t="s">
        <v>606</v>
      </c>
      <c r="F402" s="193" t="s">
        <v>607</v>
      </c>
      <c r="G402" s="194" t="s">
        <v>408</v>
      </c>
      <c r="H402" s="195" t="n">
        <v>94.016</v>
      </c>
      <c r="I402" s="196"/>
      <c r="J402" s="197" t="n">
        <f aca="false">ROUND(I402*H402,2)</f>
        <v>0</v>
      </c>
      <c r="K402" s="193" t="s">
        <v>257</v>
      </c>
      <c r="L402" s="23"/>
      <c r="M402" s="198"/>
      <c r="N402" s="199" t="s">
        <v>44</v>
      </c>
      <c r="O402" s="60"/>
      <c r="P402" s="200" t="n">
        <f aca="false">O402*H402</f>
        <v>0</v>
      </c>
      <c r="Q402" s="200" t="n">
        <v>0</v>
      </c>
      <c r="R402" s="200" t="n">
        <f aca="false">Q402*H402</f>
        <v>0</v>
      </c>
      <c r="S402" s="200" t="n">
        <v>0</v>
      </c>
      <c r="T402" s="201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202" t="s">
        <v>150</v>
      </c>
      <c r="AT402" s="202" t="s">
        <v>154</v>
      </c>
      <c r="AU402" s="202" t="s">
        <v>88</v>
      </c>
      <c r="AY402" s="3" t="s">
        <v>151</v>
      </c>
      <c r="BE402" s="203" t="n">
        <f aca="false">IF(N402="základní",J402,0)</f>
        <v>0</v>
      </c>
      <c r="BF402" s="203" t="n">
        <f aca="false">IF(N402="snížená",J402,0)</f>
        <v>0</v>
      </c>
      <c r="BG402" s="203" t="n">
        <f aca="false">IF(N402="zákl. přenesená",J402,0)</f>
        <v>0</v>
      </c>
      <c r="BH402" s="203" t="n">
        <f aca="false">IF(N402="sníž. přenesená",J402,0)</f>
        <v>0</v>
      </c>
      <c r="BI402" s="203" t="n">
        <f aca="false">IF(N402="nulová",J402,0)</f>
        <v>0</v>
      </c>
      <c r="BJ402" s="3" t="s">
        <v>86</v>
      </c>
      <c r="BK402" s="203" t="n">
        <f aca="false">ROUND(I402*H402,2)</f>
        <v>0</v>
      </c>
      <c r="BL402" s="3" t="s">
        <v>150</v>
      </c>
      <c r="BM402" s="202" t="s">
        <v>608</v>
      </c>
    </row>
    <row r="403" customFormat="false" ht="12.8" hidden="false" customHeight="false" outlineLevel="0" collapsed="false">
      <c r="A403" s="22"/>
      <c r="B403" s="23"/>
      <c r="C403" s="22"/>
      <c r="D403" s="204" t="s">
        <v>159</v>
      </c>
      <c r="E403" s="22"/>
      <c r="F403" s="205" t="s">
        <v>609</v>
      </c>
      <c r="G403" s="22"/>
      <c r="H403" s="22"/>
      <c r="I403" s="117"/>
      <c r="J403" s="22"/>
      <c r="K403" s="22"/>
      <c r="L403" s="23"/>
      <c r="M403" s="206"/>
      <c r="N403" s="207"/>
      <c r="O403" s="60"/>
      <c r="P403" s="60"/>
      <c r="Q403" s="60"/>
      <c r="R403" s="60"/>
      <c r="S403" s="60"/>
      <c r="T403" s="61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T403" s="3" t="s">
        <v>159</v>
      </c>
      <c r="AU403" s="3" t="s">
        <v>88</v>
      </c>
    </row>
    <row r="404" s="220" customFormat="true" ht="12.8" hidden="false" customHeight="false" outlineLevel="0" collapsed="false">
      <c r="B404" s="221"/>
      <c r="D404" s="204" t="s">
        <v>260</v>
      </c>
      <c r="E404" s="222"/>
      <c r="F404" s="223" t="s">
        <v>610</v>
      </c>
      <c r="H404" s="224" t="n">
        <v>95.991</v>
      </c>
      <c r="I404" s="225"/>
      <c r="L404" s="221"/>
      <c r="M404" s="226"/>
      <c r="N404" s="227"/>
      <c r="O404" s="227"/>
      <c r="P404" s="227"/>
      <c r="Q404" s="227"/>
      <c r="R404" s="227"/>
      <c r="S404" s="227"/>
      <c r="T404" s="228"/>
      <c r="AT404" s="222" t="s">
        <v>260</v>
      </c>
      <c r="AU404" s="222" t="s">
        <v>88</v>
      </c>
      <c r="AV404" s="220" t="s">
        <v>88</v>
      </c>
      <c r="AW404" s="220" t="s">
        <v>34</v>
      </c>
      <c r="AX404" s="220" t="s">
        <v>79</v>
      </c>
      <c r="AY404" s="222" t="s">
        <v>151</v>
      </c>
    </row>
    <row r="405" s="220" customFormat="true" ht="12.8" hidden="false" customHeight="false" outlineLevel="0" collapsed="false">
      <c r="B405" s="221"/>
      <c r="D405" s="204" t="s">
        <v>260</v>
      </c>
      <c r="E405" s="222"/>
      <c r="F405" s="223" t="s">
        <v>611</v>
      </c>
      <c r="H405" s="224" t="n">
        <v>-1.92</v>
      </c>
      <c r="I405" s="225"/>
      <c r="L405" s="221"/>
      <c r="M405" s="226"/>
      <c r="N405" s="227"/>
      <c r="O405" s="227"/>
      <c r="P405" s="227"/>
      <c r="Q405" s="227"/>
      <c r="R405" s="227"/>
      <c r="S405" s="227"/>
      <c r="T405" s="228"/>
      <c r="AT405" s="222" t="s">
        <v>260</v>
      </c>
      <c r="AU405" s="222" t="s">
        <v>88</v>
      </c>
      <c r="AV405" s="220" t="s">
        <v>88</v>
      </c>
      <c r="AW405" s="220" t="s">
        <v>34</v>
      </c>
      <c r="AX405" s="220" t="s">
        <v>79</v>
      </c>
      <c r="AY405" s="222" t="s">
        <v>151</v>
      </c>
    </row>
    <row r="406" s="220" customFormat="true" ht="12.8" hidden="false" customHeight="false" outlineLevel="0" collapsed="false">
      <c r="B406" s="221"/>
      <c r="D406" s="204" t="s">
        <v>260</v>
      </c>
      <c r="E406" s="222"/>
      <c r="F406" s="223" t="s">
        <v>612</v>
      </c>
      <c r="H406" s="224" t="n">
        <v>-0.055</v>
      </c>
      <c r="I406" s="225"/>
      <c r="L406" s="221"/>
      <c r="M406" s="226"/>
      <c r="N406" s="227"/>
      <c r="O406" s="227"/>
      <c r="P406" s="227"/>
      <c r="Q406" s="227"/>
      <c r="R406" s="227"/>
      <c r="S406" s="227"/>
      <c r="T406" s="228"/>
      <c r="AT406" s="222" t="s">
        <v>260</v>
      </c>
      <c r="AU406" s="222" t="s">
        <v>88</v>
      </c>
      <c r="AV406" s="220" t="s">
        <v>88</v>
      </c>
      <c r="AW406" s="220" t="s">
        <v>34</v>
      </c>
      <c r="AX406" s="220" t="s">
        <v>79</v>
      </c>
      <c r="AY406" s="222" t="s">
        <v>151</v>
      </c>
    </row>
    <row r="407" s="229" customFormat="true" ht="12.8" hidden="false" customHeight="false" outlineLevel="0" collapsed="false">
      <c r="B407" s="230"/>
      <c r="D407" s="204" t="s">
        <v>260</v>
      </c>
      <c r="E407" s="231"/>
      <c r="F407" s="232" t="s">
        <v>263</v>
      </c>
      <c r="H407" s="233" t="n">
        <v>94.016</v>
      </c>
      <c r="I407" s="234"/>
      <c r="L407" s="230"/>
      <c r="M407" s="235"/>
      <c r="N407" s="236"/>
      <c r="O407" s="236"/>
      <c r="P407" s="236"/>
      <c r="Q407" s="236"/>
      <c r="R407" s="236"/>
      <c r="S407" s="236"/>
      <c r="T407" s="237"/>
      <c r="AT407" s="231" t="s">
        <v>260</v>
      </c>
      <c r="AU407" s="231" t="s">
        <v>88</v>
      </c>
      <c r="AV407" s="229" t="s">
        <v>150</v>
      </c>
      <c r="AW407" s="229" t="s">
        <v>34</v>
      </c>
      <c r="AX407" s="229" t="s">
        <v>86</v>
      </c>
      <c r="AY407" s="231" t="s">
        <v>151</v>
      </c>
    </row>
    <row r="408" s="27" customFormat="true" ht="21.75" hidden="false" customHeight="true" outlineLevel="0" collapsed="false">
      <c r="A408" s="22"/>
      <c r="B408" s="190"/>
      <c r="C408" s="191" t="s">
        <v>613</v>
      </c>
      <c r="D408" s="191" t="s">
        <v>154</v>
      </c>
      <c r="E408" s="192" t="s">
        <v>614</v>
      </c>
      <c r="F408" s="193" t="s">
        <v>615</v>
      </c>
      <c r="G408" s="194" t="s">
        <v>408</v>
      </c>
      <c r="H408" s="195" t="n">
        <v>1.92</v>
      </c>
      <c r="I408" s="196"/>
      <c r="J408" s="197" t="n">
        <f aca="false">ROUND(I408*H408,2)</f>
        <v>0</v>
      </c>
      <c r="K408" s="193" t="s">
        <v>257</v>
      </c>
      <c r="L408" s="23"/>
      <c r="M408" s="198"/>
      <c r="N408" s="199" t="s">
        <v>44</v>
      </c>
      <c r="O408" s="60"/>
      <c r="P408" s="200" t="n">
        <f aca="false">O408*H408</f>
        <v>0</v>
      </c>
      <c r="Q408" s="200" t="n">
        <v>0</v>
      </c>
      <c r="R408" s="200" t="n">
        <f aca="false">Q408*H408</f>
        <v>0</v>
      </c>
      <c r="S408" s="200" t="n">
        <v>0</v>
      </c>
      <c r="T408" s="20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202" t="s">
        <v>150</v>
      </c>
      <c r="AT408" s="202" t="s">
        <v>154</v>
      </c>
      <c r="AU408" s="202" t="s">
        <v>88</v>
      </c>
      <c r="AY408" s="3" t="s">
        <v>151</v>
      </c>
      <c r="BE408" s="203" t="n">
        <f aca="false">IF(N408="základní",J408,0)</f>
        <v>0</v>
      </c>
      <c r="BF408" s="203" t="n">
        <f aca="false">IF(N408="snížená",J408,0)</f>
        <v>0</v>
      </c>
      <c r="BG408" s="203" t="n">
        <f aca="false">IF(N408="zákl. přenesená",J408,0)</f>
        <v>0</v>
      </c>
      <c r="BH408" s="203" t="n">
        <f aca="false">IF(N408="sníž. přenesená",J408,0)</f>
        <v>0</v>
      </c>
      <c r="BI408" s="203" t="n">
        <f aca="false">IF(N408="nulová",J408,0)</f>
        <v>0</v>
      </c>
      <c r="BJ408" s="3" t="s">
        <v>86</v>
      </c>
      <c r="BK408" s="203" t="n">
        <f aca="false">ROUND(I408*H408,2)</f>
        <v>0</v>
      </c>
      <c r="BL408" s="3" t="s">
        <v>150</v>
      </c>
      <c r="BM408" s="202" t="s">
        <v>616</v>
      </c>
    </row>
    <row r="409" customFormat="false" ht="12.8" hidden="false" customHeight="false" outlineLevel="0" collapsed="false">
      <c r="A409" s="22"/>
      <c r="B409" s="23"/>
      <c r="C409" s="22"/>
      <c r="D409" s="204" t="s">
        <v>159</v>
      </c>
      <c r="E409" s="22"/>
      <c r="F409" s="205" t="s">
        <v>617</v>
      </c>
      <c r="G409" s="22"/>
      <c r="H409" s="22"/>
      <c r="I409" s="117"/>
      <c r="J409" s="22"/>
      <c r="K409" s="22"/>
      <c r="L409" s="23"/>
      <c r="M409" s="206"/>
      <c r="N409" s="207"/>
      <c r="O409" s="60"/>
      <c r="P409" s="60"/>
      <c r="Q409" s="60"/>
      <c r="R409" s="60"/>
      <c r="S409" s="60"/>
      <c r="T409" s="61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T409" s="3" t="s">
        <v>159</v>
      </c>
      <c r="AU409" s="3" t="s">
        <v>88</v>
      </c>
    </row>
    <row r="410" s="212" customFormat="true" ht="12.8" hidden="false" customHeight="false" outlineLevel="0" collapsed="false">
      <c r="B410" s="213"/>
      <c r="D410" s="204" t="s">
        <v>260</v>
      </c>
      <c r="E410" s="214"/>
      <c r="F410" s="215" t="s">
        <v>618</v>
      </c>
      <c r="H410" s="214"/>
      <c r="I410" s="216"/>
      <c r="L410" s="213"/>
      <c r="M410" s="217"/>
      <c r="N410" s="218"/>
      <c r="O410" s="218"/>
      <c r="P410" s="218"/>
      <c r="Q410" s="218"/>
      <c r="R410" s="218"/>
      <c r="S410" s="218"/>
      <c r="T410" s="219"/>
      <c r="AT410" s="214" t="s">
        <v>260</v>
      </c>
      <c r="AU410" s="214" t="s">
        <v>88</v>
      </c>
      <c r="AV410" s="212" t="s">
        <v>86</v>
      </c>
      <c r="AW410" s="212" t="s">
        <v>34</v>
      </c>
      <c r="AX410" s="212" t="s">
        <v>79</v>
      </c>
      <c r="AY410" s="214" t="s">
        <v>151</v>
      </c>
    </row>
    <row r="411" s="220" customFormat="true" ht="12.8" hidden="false" customHeight="false" outlineLevel="0" collapsed="false">
      <c r="B411" s="221"/>
      <c r="D411" s="204" t="s">
        <v>260</v>
      </c>
      <c r="E411" s="222"/>
      <c r="F411" s="223" t="s">
        <v>619</v>
      </c>
      <c r="H411" s="224" t="n">
        <v>1.92</v>
      </c>
      <c r="I411" s="225"/>
      <c r="L411" s="221"/>
      <c r="M411" s="226"/>
      <c r="N411" s="227"/>
      <c r="O411" s="227"/>
      <c r="P411" s="227"/>
      <c r="Q411" s="227"/>
      <c r="R411" s="227"/>
      <c r="S411" s="227"/>
      <c r="T411" s="228"/>
      <c r="AT411" s="222" t="s">
        <v>260</v>
      </c>
      <c r="AU411" s="222" t="s">
        <v>88</v>
      </c>
      <c r="AV411" s="220" t="s">
        <v>88</v>
      </c>
      <c r="AW411" s="220" t="s">
        <v>34</v>
      </c>
      <c r="AX411" s="220" t="s">
        <v>79</v>
      </c>
      <c r="AY411" s="222" t="s">
        <v>151</v>
      </c>
    </row>
    <row r="412" s="229" customFormat="true" ht="12.8" hidden="false" customHeight="false" outlineLevel="0" collapsed="false">
      <c r="B412" s="230"/>
      <c r="D412" s="204" t="s">
        <v>260</v>
      </c>
      <c r="E412" s="231"/>
      <c r="F412" s="232" t="s">
        <v>263</v>
      </c>
      <c r="H412" s="233" t="n">
        <v>1.92</v>
      </c>
      <c r="I412" s="234"/>
      <c r="L412" s="230"/>
      <c r="M412" s="235"/>
      <c r="N412" s="236"/>
      <c r="O412" s="236"/>
      <c r="P412" s="236"/>
      <c r="Q412" s="236"/>
      <c r="R412" s="236"/>
      <c r="S412" s="236"/>
      <c r="T412" s="237"/>
      <c r="AT412" s="231" t="s">
        <v>260</v>
      </c>
      <c r="AU412" s="231" t="s">
        <v>88</v>
      </c>
      <c r="AV412" s="229" t="s">
        <v>150</v>
      </c>
      <c r="AW412" s="229" t="s">
        <v>34</v>
      </c>
      <c r="AX412" s="229" t="s">
        <v>86</v>
      </c>
      <c r="AY412" s="231" t="s">
        <v>151</v>
      </c>
    </row>
    <row r="413" s="27" customFormat="true" ht="21.75" hidden="false" customHeight="true" outlineLevel="0" collapsed="false">
      <c r="A413" s="22"/>
      <c r="B413" s="190"/>
      <c r="C413" s="191" t="s">
        <v>620</v>
      </c>
      <c r="D413" s="191" t="s">
        <v>154</v>
      </c>
      <c r="E413" s="192" t="s">
        <v>621</v>
      </c>
      <c r="F413" s="193" t="s">
        <v>622</v>
      </c>
      <c r="G413" s="194" t="s">
        <v>408</v>
      </c>
      <c r="H413" s="195" t="n">
        <v>0.055</v>
      </c>
      <c r="I413" s="196"/>
      <c r="J413" s="197" t="n">
        <f aca="false">ROUND(I413*H413,2)</f>
        <v>0</v>
      </c>
      <c r="K413" s="193" t="s">
        <v>257</v>
      </c>
      <c r="L413" s="23"/>
      <c r="M413" s="198"/>
      <c r="N413" s="199" t="s">
        <v>44</v>
      </c>
      <c r="O413" s="60"/>
      <c r="P413" s="200" t="n">
        <f aca="false">O413*H413</f>
        <v>0</v>
      </c>
      <c r="Q413" s="200" t="n">
        <v>0</v>
      </c>
      <c r="R413" s="200" t="n">
        <f aca="false">Q413*H413</f>
        <v>0</v>
      </c>
      <c r="S413" s="200" t="n">
        <v>0</v>
      </c>
      <c r="T413" s="201" t="n">
        <f aca="false">S413*H413</f>
        <v>0</v>
      </c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R413" s="202" t="s">
        <v>150</v>
      </c>
      <c r="AT413" s="202" t="s">
        <v>154</v>
      </c>
      <c r="AU413" s="202" t="s">
        <v>88</v>
      </c>
      <c r="AY413" s="3" t="s">
        <v>151</v>
      </c>
      <c r="BE413" s="203" t="n">
        <f aca="false">IF(N413="základní",J413,0)</f>
        <v>0</v>
      </c>
      <c r="BF413" s="203" t="n">
        <f aca="false">IF(N413="snížená",J413,0)</f>
        <v>0</v>
      </c>
      <c r="BG413" s="203" t="n">
        <f aca="false">IF(N413="zákl. přenesená",J413,0)</f>
        <v>0</v>
      </c>
      <c r="BH413" s="203" t="n">
        <f aca="false">IF(N413="sníž. přenesená",J413,0)</f>
        <v>0</v>
      </c>
      <c r="BI413" s="203" t="n">
        <f aca="false">IF(N413="nulová",J413,0)</f>
        <v>0</v>
      </c>
      <c r="BJ413" s="3" t="s">
        <v>86</v>
      </c>
      <c r="BK413" s="203" t="n">
        <f aca="false">ROUND(I413*H413,2)</f>
        <v>0</v>
      </c>
      <c r="BL413" s="3" t="s">
        <v>150</v>
      </c>
      <c r="BM413" s="202" t="s">
        <v>623</v>
      </c>
    </row>
    <row r="414" customFormat="false" ht="12.8" hidden="false" customHeight="false" outlineLevel="0" collapsed="false">
      <c r="A414" s="22"/>
      <c r="B414" s="23"/>
      <c r="C414" s="22"/>
      <c r="D414" s="204" t="s">
        <v>159</v>
      </c>
      <c r="E414" s="22"/>
      <c r="F414" s="205" t="s">
        <v>624</v>
      </c>
      <c r="G414" s="22"/>
      <c r="H414" s="22"/>
      <c r="I414" s="117"/>
      <c r="J414" s="22"/>
      <c r="K414" s="22"/>
      <c r="L414" s="23"/>
      <c r="M414" s="206"/>
      <c r="N414" s="207"/>
      <c r="O414" s="60"/>
      <c r="P414" s="60"/>
      <c r="Q414" s="60"/>
      <c r="R414" s="60"/>
      <c r="S414" s="60"/>
      <c r="T414" s="61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T414" s="3" t="s">
        <v>159</v>
      </c>
      <c r="AU414" s="3" t="s">
        <v>88</v>
      </c>
    </row>
    <row r="415" s="212" customFormat="true" ht="12.8" hidden="false" customHeight="false" outlineLevel="0" collapsed="false">
      <c r="B415" s="213"/>
      <c r="D415" s="204" t="s">
        <v>260</v>
      </c>
      <c r="E415" s="214"/>
      <c r="F415" s="215" t="s">
        <v>625</v>
      </c>
      <c r="H415" s="214"/>
      <c r="I415" s="216"/>
      <c r="L415" s="213"/>
      <c r="M415" s="217"/>
      <c r="N415" s="218"/>
      <c r="O415" s="218"/>
      <c r="P415" s="218"/>
      <c r="Q415" s="218"/>
      <c r="R415" s="218"/>
      <c r="S415" s="218"/>
      <c r="T415" s="219"/>
      <c r="AT415" s="214" t="s">
        <v>260</v>
      </c>
      <c r="AU415" s="214" t="s">
        <v>88</v>
      </c>
      <c r="AV415" s="212" t="s">
        <v>86</v>
      </c>
      <c r="AW415" s="212" t="s">
        <v>34</v>
      </c>
      <c r="AX415" s="212" t="s">
        <v>79</v>
      </c>
      <c r="AY415" s="214" t="s">
        <v>151</v>
      </c>
    </row>
    <row r="416" s="220" customFormat="true" ht="12.8" hidden="false" customHeight="false" outlineLevel="0" collapsed="false">
      <c r="B416" s="221"/>
      <c r="D416" s="204" t="s">
        <v>260</v>
      </c>
      <c r="E416" s="222"/>
      <c r="F416" s="223" t="s">
        <v>626</v>
      </c>
      <c r="H416" s="224" t="n">
        <v>0.055</v>
      </c>
      <c r="I416" s="225"/>
      <c r="L416" s="221"/>
      <c r="M416" s="226"/>
      <c r="N416" s="227"/>
      <c r="O416" s="227"/>
      <c r="P416" s="227"/>
      <c r="Q416" s="227"/>
      <c r="R416" s="227"/>
      <c r="S416" s="227"/>
      <c r="T416" s="228"/>
      <c r="AT416" s="222" t="s">
        <v>260</v>
      </c>
      <c r="AU416" s="222" t="s">
        <v>88</v>
      </c>
      <c r="AV416" s="220" t="s">
        <v>88</v>
      </c>
      <c r="AW416" s="220" t="s">
        <v>34</v>
      </c>
      <c r="AX416" s="220" t="s">
        <v>79</v>
      </c>
      <c r="AY416" s="222" t="s">
        <v>151</v>
      </c>
    </row>
    <row r="417" s="229" customFormat="true" ht="12.8" hidden="false" customHeight="false" outlineLevel="0" collapsed="false">
      <c r="B417" s="230"/>
      <c r="D417" s="204" t="s">
        <v>260</v>
      </c>
      <c r="E417" s="231"/>
      <c r="F417" s="232" t="s">
        <v>263</v>
      </c>
      <c r="H417" s="233" t="n">
        <v>0.055</v>
      </c>
      <c r="I417" s="234"/>
      <c r="L417" s="230"/>
      <c r="M417" s="235"/>
      <c r="N417" s="236"/>
      <c r="O417" s="236"/>
      <c r="P417" s="236"/>
      <c r="Q417" s="236"/>
      <c r="R417" s="236"/>
      <c r="S417" s="236"/>
      <c r="T417" s="237"/>
      <c r="AT417" s="231" t="s">
        <v>260</v>
      </c>
      <c r="AU417" s="231" t="s">
        <v>88</v>
      </c>
      <c r="AV417" s="229" t="s">
        <v>150</v>
      </c>
      <c r="AW417" s="229" t="s">
        <v>34</v>
      </c>
      <c r="AX417" s="229" t="s">
        <v>86</v>
      </c>
      <c r="AY417" s="231" t="s">
        <v>151</v>
      </c>
    </row>
    <row r="418" s="176" customFormat="true" ht="22.8" hidden="false" customHeight="true" outlineLevel="0" collapsed="false">
      <c r="B418" s="177"/>
      <c r="D418" s="178" t="s">
        <v>78</v>
      </c>
      <c r="E418" s="188" t="s">
        <v>627</v>
      </c>
      <c r="F418" s="188" t="s">
        <v>628</v>
      </c>
      <c r="I418" s="180"/>
      <c r="J418" s="189" t="n">
        <f aca="false">BK418</f>
        <v>0</v>
      </c>
      <c r="L418" s="177"/>
      <c r="M418" s="182"/>
      <c r="N418" s="183"/>
      <c r="O418" s="183"/>
      <c r="P418" s="184" t="n">
        <f aca="false">SUM(P419:P420)</f>
        <v>0</v>
      </c>
      <c r="Q418" s="183"/>
      <c r="R418" s="184" t="n">
        <f aca="false">SUM(R419:R420)</f>
        <v>0</v>
      </c>
      <c r="S418" s="183"/>
      <c r="T418" s="185" t="n">
        <f aca="false">SUM(T419:T420)</f>
        <v>0</v>
      </c>
      <c r="AR418" s="178" t="s">
        <v>86</v>
      </c>
      <c r="AT418" s="186" t="s">
        <v>78</v>
      </c>
      <c r="AU418" s="186" t="s">
        <v>86</v>
      </c>
      <c r="AY418" s="178" t="s">
        <v>151</v>
      </c>
      <c r="BK418" s="187" t="n">
        <f aca="false">SUM(BK419:BK420)</f>
        <v>0</v>
      </c>
    </row>
    <row r="419" s="27" customFormat="true" ht="16.5" hidden="false" customHeight="true" outlineLevel="0" collapsed="false">
      <c r="A419" s="22"/>
      <c r="B419" s="190"/>
      <c r="C419" s="191" t="s">
        <v>629</v>
      </c>
      <c r="D419" s="191" t="s">
        <v>154</v>
      </c>
      <c r="E419" s="192" t="s">
        <v>630</v>
      </c>
      <c r="F419" s="193" t="s">
        <v>631</v>
      </c>
      <c r="G419" s="194" t="s">
        <v>408</v>
      </c>
      <c r="H419" s="195" t="n">
        <v>58.168</v>
      </c>
      <c r="I419" s="196"/>
      <c r="J419" s="197" t="n">
        <f aca="false">ROUND(I419*H419,2)</f>
        <v>0</v>
      </c>
      <c r="K419" s="193"/>
      <c r="L419" s="23"/>
      <c r="M419" s="198"/>
      <c r="N419" s="199" t="s">
        <v>44</v>
      </c>
      <c r="O419" s="60"/>
      <c r="P419" s="200" t="n">
        <f aca="false">O419*H419</f>
        <v>0</v>
      </c>
      <c r="Q419" s="200" t="n">
        <v>0</v>
      </c>
      <c r="R419" s="200" t="n">
        <f aca="false">Q419*H419</f>
        <v>0</v>
      </c>
      <c r="S419" s="200" t="n">
        <v>0</v>
      </c>
      <c r="T419" s="201" t="n">
        <f aca="false">S419*H419</f>
        <v>0</v>
      </c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R419" s="202" t="s">
        <v>150</v>
      </c>
      <c r="AT419" s="202" t="s">
        <v>154</v>
      </c>
      <c r="AU419" s="202" t="s">
        <v>88</v>
      </c>
      <c r="AY419" s="3" t="s">
        <v>151</v>
      </c>
      <c r="BE419" s="203" t="n">
        <f aca="false">IF(N419="základní",J419,0)</f>
        <v>0</v>
      </c>
      <c r="BF419" s="203" t="n">
        <f aca="false">IF(N419="snížená",J419,0)</f>
        <v>0</v>
      </c>
      <c r="BG419" s="203" t="n">
        <f aca="false">IF(N419="zákl. přenesená",J419,0)</f>
        <v>0</v>
      </c>
      <c r="BH419" s="203" t="n">
        <f aca="false">IF(N419="sníž. přenesená",J419,0)</f>
        <v>0</v>
      </c>
      <c r="BI419" s="203" t="n">
        <f aca="false">IF(N419="nulová",J419,0)</f>
        <v>0</v>
      </c>
      <c r="BJ419" s="3" t="s">
        <v>86</v>
      </c>
      <c r="BK419" s="203" t="n">
        <f aca="false">ROUND(I419*H419,2)</f>
        <v>0</v>
      </c>
      <c r="BL419" s="3" t="s">
        <v>150</v>
      </c>
      <c r="BM419" s="202" t="s">
        <v>632</v>
      </c>
    </row>
    <row r="420" customFormat="false" ht="12.8" hidden="false" customHeight="false" outlineLevel="0" collapsed="false">
      <c r="A420" s="22"/>
      <c r="B420" s="23"/>
      <c r="C420" s="22"/>
      <c r="D420" s="204" t="s">
        <v>159</v>
      </c>
      <c r="E420" s="22"/>
      <c r="F420" s="205" t="s">
        <v>633</v>
      </c>
      <c r="G420" s="22"/>
      <c r="H420" s="22"/>
      <c r="I420" s="117"/>
      <c r="J420" s="22"/>
      <c r="K420" s="22"/>
      <c r="L420" s="23"/>
      <c r="M420" s="206"/>
      <c r="N420" s="207"/>
      <c r="O420" s="60"/>
      <c r="P420" s="60"/>
      <c r="Q420" s="60"/>
      <c r="R420" s="60"/>
      <c r="S420" s="60"/>
      <c r="T420" s="61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T420" s="3" t="s">
        <v>159</v>
      </c>
      <c r="AU420" s="3" t="s">
        <v>88</v>
      </c>
    </row>
    <row r="421" s="176" customFormat="true" ht="25.9" hidden="false" customHeight="true" outlineLevel="0" collapsed="false">
      <c r="B421" s="177"/>
      <c r="D421" s="178" t="s">
        <v>78</v>
      </c>
      <c r="E421" s="179" t="s">
        <v>634</v>
      </c>
      <c r="F421" s="179" t="s">
        <v>635</v>
      </c>
      <c r="I421" s="180"/>
      <c r="J421" s="181" t="n">
        <f aca="false">BK421</f>
        <v>0</v>
      </c>
      <c r="L421" s="177"/>
      <c r="M421" s="182"/>
      <c r="N421" s="183"/>
      <c r="O421" s="183"/>
      <c r="P421" s="184" t="n">
        <f aca="false">P422+P448+P457+P460+P467+P484</f>
        <v>0</v>
      </c>
      <c r="Q421" s="183"/>
      <c r="R421" s="184" t="n">
        <f aca="false">R422+R448+R457+R460+R467+R484</f>
        <v>4.6042061</v>
      </c>
      <c r="S421" s="183"/>
      <c r="T421" s="185" t="n">
        <f aca="false">T422+T448+T457+T460+T467+T484</f>
        <v>0.44239</v>
      </c>
      <c r="AR421" s="178" t="s">
        <v>88</v>
      </c>
      <c r="AT421" s="186" t="s">
        <v>78</v>
      </c>
      <c r="AU421" s="186" t="s">
        <v>79</v>
      </c>
      <c r="AY421" s="178" t="s">
        <v>151</v>
      </c>
      <c r="BK421" s="187" t="n">
        <f aca="false">BK422+BK448+BK457+BK460+BK467+BK484</f>
        <v>0</v>
      </c>
    </row>
    <row r="422" customFormat="false" ht="22.8" hidden="false" customHeight="true" outlineLevel="0" collapsed="false">
      <c r="A422" s="176"/>
      <c r="B422" s="177"/>
      <c r="C422" s="176"/>
      <c r="D422" s="178" t="s">
        <v>78</v>
      </c>
      <c r="E422" s="188" t="s">
        <v>636</v>
      </c>
      <c r="F422" s="188" t="s">
        <v>637</v>
      </c>
      <c r="G422" s="176"/>
      <c r="H422" s="176"/>
      <c r="I422" s="180"/>
      <c r="J422" s="189" t="n">
        <f aca="false">BK422</f>
        <v>0</v>
      </c>
      <c r="K422" s="176"/>
      <c r="L422" s="177"/>
      <c r="M422" s="182"/>
      <c r="N422" s="183"/>
      <c r="O422" s="183"/>
      <c r="P422" s="184" t="n">
        <f aca="false">SUM(P423:P447)</f>
        <v>0</v>
      </c>
      <c r="Q422" s="183"/>
      <c r="R422" s="184" t="n">
        <f aca="false">SUM(R423:R447)</f>
        <v>0.0944592</v>
      </c>
      <c r="S422" s="183"/>
      <c r="T422" s="185" t="n">
        <f aca="false">SUM(T423:T447)</f>
        <v>0.05474</v>
      </c>
      <c r="U422" s="176"/>
      <c r="V422" s="176"/>
      <c r="W422" s="176"/>
      <c r="X422" s="176"/>
      <c r="Y422" s="176"/>
      <c r="Z422" s="176"/>
      <c r="AA422" s="176"/>
      <c r="AB422" s="176"/>
      <c r="AC422" s="176"/>
      <c r="AD422" s="176"/>
      <c r="AE422" s="176"/>
      <c r="AR422" s="178" t="s">
        <v>88</v>
      </c>
      <c r="AT422" s="186" t="s">
        <v>78</v>
      </c>
      <c r="AU422" s="186" t="s">
        <v>86</v>
      </c>
      <c r="AY422" s="178" t="s">
        <v>151</v>
      </c>
      <c r="BK422" s="187" t="n">
        <f aca="false">SUM(BK423:BK447)</f>
        <v>0</v>
      </c>
    </row>
    <row r="423" s="27" customFormat="true" ht="16.5" hidden="false" customHeight="true" outlineLevel="0" collapsed="false">
      <c r="A423" s="22"/>
      <c r="B423" s="190"/>
      <c r="C423" s="191" t="s">
        <v>638</v>
      </c>
      <c r="D423" s="191" t="s">
        <v>154</v>
      </c>
      <c r="E423" s="192" t="s">
        <v>639</v>
      </c>
      <c r="F423" s="193" t="s">
        <v>640</v>
      </c>
      <c r="G423" s="194" t="s">
        <v>300</v>
      </c>
      <c r="H423" s="195" t="n">
        <v>13.685</v>
      </c>
      <c r="I423" s="196"/>
      <c r="J423" s="197" t="n">
        <f aca="false">ROUND(I423*H423,2)</f>
        <v>0</v>
      </c>
      <c r="K423" s="193" t="s">
        <v>257</v>
      </c>
      <c r="L423" s="23"/>
      <c r="M423" s="198"/>
      <c r="N423" s="199" t="s">
        <v>44</v>
      </c>
      <c r="O423" s="60"/>
      <c r="P423" s="200" t="n">
        <f aca="false">O423*H423</f>
        <v>0</v>
      </c>
      <c r="Q423" s="200" t="n">
        <v>0</v>
      </c>
      <c r="R423" s="200" t="n">
        <f aca="false">Q423*H423</f>
        <v>0</v>
      </c>
      <c r="S423" s="200" t="n">
        <v>0.004</v>
      </c>
      <c r="T423" s="201" t="n">
        <f aca="false">S423*H423</f>
        <v>0.05474</v>
      </c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R423" s="202" t="s">
        <v>350</v>
      </c>
      <c r="AT423" s="202" t="s">
        <v>154</v>
      </c>
      <c r="AU423" s="202" t="s">
        <v>88</v>
      </c>
      <c r="AY423" s="3" t="s">
        <v>151</v>
      </c>
      <c r="BE423" s="203" t="n">
        <f aca="false">IF(N423="základní",J423,0)</f>
        <v>0</v>
      </c>
      <c r="BF423" s="203" t="n">
        <f aca="false">IF(N423="snížená",J423,0)</f>
        <v>0</v>
      </c>
      <c r="BG423" s="203" t="n">
        <f aca="false">IF(N423="zákl. přenesená",J423,0)</f>
        <v>0</v>
      </c>
      <c r="BH423" s="203" t="n">
        <f aca="false">IF(N423="sníž. přenesená",J423,0)</f>
        <v>0</v>
      </c>
      <c r="BI423" s="203" t="n">
        <f aca="false">IF(N423="nulová",J423,0)</f>
        <v>0</v>
      </c>
      <c r="BJ423" s="3" t="s">
        <v>86</v>
      </c>
      <c r="BK423" s="203" t="n">
        <f aca="false">ROUND(I423*H423,2)</f>
        <v>0</v>
      </c>
      <c r="BL423" s="3" t="s">
        <v>350</v>
      </c>
      <c r="BM423" s="202" t="s">
        <v>641</v>
      </c>
    </row>
    <row r="424" customFormat="false" ht="12.8" hidden="false" customHeight="false" outlineLevel="0" collapsed="false">
      <c r="A424" s="22"/>
      <c r="B424" s="23"/>
      <c r="C424" s="22"/>
      <c r="D424" s="204" t="s">
        <v>159</v>
      </c>
      <c r="E424" s="22"/>
      <c r="F424" s="205" t="s">
        <v>642</v>
      </c>
      <c r="G424" s="22"/>
      <c r="H424" s="22"/>
      <c r="I424" s="117"/>
      <c r="J424" s="22"/>
      <c r="K424" s="22"/>
      <c r="L424" s="23"/>
      <c r="M424" s="206"/>
      <c r="N424" s="207"/>
      <c r="O424" s="60"/>
      <c r="P424" s="60"/>
      <c r="Q424" s="60"/>
      <c r="R424" s="60"/>
      <c r="S424" s="60"/>
      <c r="T424" s="61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T424" s="3" t="s">
        <v>159</v>
      </c>
      <c r="AU424" s="3" t="s">
        <v>88</v>
      </c>
    </row>
    <row r="425" s="220" customFormat="true" ht="12.8" hidden="false" customHeight="false" outlineLevel="0" collapsed="false">
      <c r="B425" s="221"/>
      <c r="D425" s="204" t="s">
        <v>260</v>
      </c>
      <c r="E425" s="222"/>
      <c r="F425" s="223" t="s">
        <v>643</v>
      </c>
      <c r="H425" s="224" t="n">
        <v>9.975</v>
      </c>
      <c r="I425" s="225"/>
      <c r="L425" s="221"/>
      <c r="M425" s="226"/>
      <c r="N425" s="227"/>
      <c r="O425" s="227"/>
      <c r="P425" s="227"/>
      <c r="Q425" s="227"/>
      <c r="R425" s="227"/>
      <c r="S425" s="227"/>
      <c r="T425" s="228"/>
      <c r="AT425" s="222" t="s">
        <v>260</v>
      </c>
      <c r="AU425" s="222" t="s">
        <v>88</v>
      </c>
      <c r="AV425" s="220" t="s">
        <v>88</v>
      </c>
      <c r="AW425" s="220" t="s">
        <v>34</v>
      </c>
      <c r="AX425" s="220" t="s">
        <v>79</v>
      </c>
      <c r="AY425" s="222" t="s">
        <v>151</v>
      </c>
    </row>
    <row r="426" s="220" customFormat="true" ht="12.8" hidden="false" customHeight="false" outlineLevel="0" collapsed="false">
      <c r="B426" s="221"/>
      <c r="D426" s="204" t="s">
        <v>260</v>
      </c>
      <c r="E426" s="222"/>
      <c r="F426" s="223" t="s">
        <v>644</v>
      </c>
      <c r="H426" s="224" t="n">
        <v>1.75</v>
      </c>
      <c r="I426" s="225"/>
      <c r="L426" s="221"/>
      <c r="M426" s="226"/>
      <c r="N426" s="227"/>
      <c r="O426" s="227"/>
      <c r="P426" s="227"/>
      <c r="Q426" s="227"/>
      <c r="R426" s="227"/>
      <c r="S426" s="227"/>
      <c r="T426" s="228"/>
      <c r="AT426" s="222" t="s">
        <v>260</v>
      </c>
      <c r="AU426" s="222" t="s">
        <v>88</v>
      </c>
      <c r="AV426" s="220" t="s">
        <v>88</v>
      </c>
      <c r="AW426" s="220" t="s">
        <v>34</v>
      </c>
      <c r="AX426" s="220" t="s">
        <v>79</v>
      </c>
      <c r="AY426" s="222" t="s">
        <v>151</v>
      </c>
    </row>
    <row r="427" s="220" customFormat="true" ht="12.8" hidden="false" customHeight="false" outlineLevel="0" collapsed="false">
      <c r="B427" s="221"/>
      <c r="D427" s="204" t="s">
        <v>260</v>
      </c>
      <c r="E427" s="222"/>
      <c r="F427" s="223" t="s">
        <v>645</v>
      </c>
      <c r="H427" s="224" t="n">
        <v>0.96</v>
      </c>
      <c r="I427" s="225"/>
      <c r="L427" s="221"/>
      <c r="M427" s="226"/>
      <c r="N427" s="227"/>
      <c r="O427" s="227"/>
      <c r="P427" s="227"/>
      <c r="Q427" s="227"/>
      <c r="R427" s="227"/>
      <c r="S427" s="227"/>
      <c r="T427" s="228"/>
      <c r="AT427" s="222" t="s">
        <v>260</v>
      </c>
      <c r="AU427" s="222" t="s">
        <v>88</v>
      </c>
      <c r="AV427" s="220" t="s">
        <v>88</v>
      </c>
      <c r="AW427" s="220" t="s">
        <v>34</v>
      </c>
      <c r="AX427" s="220" t="s">
        <v>79</v>
      </c>
      <c r="AY427" s="222" t="s">
        <v>151</v>
      </c>
    </row>
    <row r="428" s="220" customFormat="true" ht="12.8" hidden="false" customHeight="false" outlineLevel="0" collapsed="false">
      <c r="B428" s="221"/>
      <c r="D428" s="204" t="s">
        <v>260</v>
      </c>
      <c r="E428" s="222"/>
      <c r="F428" s="223" t="s">
        <v>646</v>
      </c>
      <c r="H428" s="224" t="n">
        <v>1</v>
      </c>
      <c r="I428" s="225"/>
      <c r="L428" s="221"/>
      <c r="M428" s="226"/>
      <c r="N428" s="227"/>
      <c r="O428" s="227"/>
      <c r="P428" s="227"/>
      <c r="Q428" s="227"/>
      <c r="R428" s="227"/>
      <c r="S428" s="227"/>
      <c r="T428" s="228"/>
      <c r="AT428" s="222" t="s">
        <v>260</v>
      </c>
      <c r="AU428" s="222" t="s">
        <v>88</v>
      </c>
      <c r="AV428" s="220" t="s">
        <v>88</v>
      </c>
      <c r="AW428" s="220" t="s">
        <v>34</v>
      </c>
      <c r="AX428" s="220" t="s">
        <v>79</v>
      </c>
      <c r="AY428" s="222" t="s">
        <v>151</v>
      </c>
    </row>
    <row r="429" s="229" customFormat="true" ht="12.8" hidden="false" customHeight="false" outlineLevel="0" collapsed="false">
      <c r="B429" s="230"/>
      <c r="D429" s="204" t="s">
        <v>260</v>
      </c>
      <c r="E429" s="231"/>
      <c r="F429" s="232" t="s">
        <v>263</v>
      </c>
      <c r="H429" s="233" t="n">
        <v>13.685</v>
      </c>
      <c r="I429" s="234"/>
      <c r="L429" s="230"/>
      <c r="M429" s="235"/>
      <c r="N429" s="236"/>
      <c r="O429" s="236"/>
      <c r="P429" s="236"/>
      <c r="Q429" s="236"/>
      <c r="R429" s="236"/>
      <c r="S429" s="236"/>
      <c r="T429" s="237"/>
      <c r="AT429" s="231" t="s">
        <v>260</v>
      </c>
      <c r="AU429" s="231" t="s">
        <v>88</v>
      </c>
      <c r="AV429" s="229" t="s">
        <v>150</v>
      </c>
      <c r="AW429" s="229" t="s">
        <v>34</v>
      </c>
      <c r="AX429" s="229" t="s">
        <v>86</v>
      </c>
      <c r="AY429" s="231" t="s">
        <v>151</v>
      </c>
    </row>
    <row r="430" s="27" customFormat="true" ht="21.75" hidden="false" customHeight="true" outlineLevel="0" collapsed="false">
      <c r="A430" s="22"/>
      <c r="B430" s="190"/>
      <c r="C430" s="191" t="s">
        <v>647</v>
      </c>
      <c r="D430" s="191" t="s">
        <v>154</v>
      </c>
      <c r="E430" s="192" t="s">
        <v>648</v>
      </c>
      <c r="F430" s="193" t="s">
        <v>649</v>
      </c>
      <c r="G430" s="194" t="s">
        <v>300</v>
      </c>
      <c r="H430" s="195" t="n">
        <v>13.685</v>
      </c>
      <c r="I430" s="196"/>
      <c r="J430" s="197" t="n">
        <f aca="false">ROUND(I430*H430,2)</f>
        <v>0</v>
      </c>
      <c r="K430" s="193" t="s">
        <v>257</v>
      </c>
      <c r="L430" s="23"/>
      <c r="M430" s="198"/>
      <c r="N430" s="199" t="s">
        <v>44</v>
      </c>
      <c r="O430" s="60"/>
      <c r="P430" s="200" t="n">
        <f aca="false">O430*H430</f>
        <v>0</v>
      </c>
      <c r="Q430" s="200" t="n">
        <v>0</v>
      </c>
      <c r="R430" s="200" t="n">
        <f aca="false">Q430*H430</f>
        <v>0</v>
      </c>
      <c r="S430" s="200" t="n">
        <v>0</v>
      </c>
      <c r="T430" s="201" t="n">
        <f aca="false">S430*H430</f>
        <v>0</v>
      </c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R430" s="202" t="s">
        <v>350</v>
      </c>
      <c r="AT430" s="202" t="s">
        <v>154</v>
      </c>
      <c r="AU430" s="202" t="s">
        <v>88</v>
      </c>
      <c r="AY430" s="3" t="s">
        <v>151</v>
      </c>
      <c r="BE430" s="203" t="n">
        <f aca="false">IF(N430="základní",J430,0)</f>
        <v>0</v>
      </c>
      <c r="BF430" s="203" t="n">
        <f aca="false">IF(N430="snížená",J430,0)</f>
        <v>0</v>
      </c>
      <c r="BG430" s="203" t="n">
        <f aca="false">IF(N430="zákl. přenesená",J430,0)</f>
        <v>0</v>
      </c>
      <c r="BH430" s="203" t="n">
        <f aca="false">IF(N430="sníž. přenesená",J430,0)</f>
        <v>0</v>
      </c>
      <c r="BI430" s="203" t="n">
        <f aca="false">IF(N430="nulová",J430,0)</f>
        <v>0</v>
      </c>
      <c r="BJ430" s="3" t="s">
        <v>86</v>
      </c>
      <c r="BK430" s="203" t="n">
        <f aca="false">ROUND(I430*H430,2)</f>
        <v>0</v>
      </c>
      <c r="BL430" s="3" t="s">
        <v>350</v>
      </c>
      <c r="BM430" s="202" t="s">
        <v>650</v>
      </c>
    </row>
    <row r="431" customFormat="false" ht="12.8" hidden="false" customHeight="false" outlineLevel="0" collapsed="false">
      <c r="A431" s="22"/>
      <c r="B431" s="23"/>
      <c r="C431" s="22"/>
      <c r="D431" s="204" t="s">
        <v>159</v>
      </c>
      <c r="E431" s="22"/>
      <c r="F431" s="205" t="s">
        <v>651</v>
      </c>
      <c r="G431" s="22"/>
      <c r="H431" s="22"/>
      <c r="I431" s="117"/>
      <c r="J431" s="22"/>
      <c r="K431" s="22"/>
      <c r="L431" s="23"/>
      <c r="M431" s="206"/>
      <c r="N431" s="207"/>
      <c r="O431" s="60"/>
      <c r="P431" s="60"/>
      <c r="Q431" s="60"/>
      <c r="R431" s="60"/>
      <c r="S431" s="60"/>
      <c r="T431" s="61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T431" s="3" t="s">
        <v>159</v>
      </c>
      <c r="AU431" s="3" t="s">
        <v>88</v>
      </c>
    </row>
    <row r="432" customFormat="false" ht="16.5" hidden="false" customHeight="true" outlineLevel="0" collapsed="false">
      <c r="A432" s="22"/>
      <c r="B432" s="190"/>
      <c r="C432" s="238" t="s">
        <v>652</v>
      </c>
      <c r="D432" s="238" t="s">
        <v>462</v>
      </c>
      <c r="E432" s="239" t="s">
        <v>653</v>
      </c>
      <c r="F432" s="240" t="s">
        <v>654</v>
      </c>
      <c r="G432" s="241" t="s">
        <v>408</v>
      </c>
      <c r="H432" s="242" t="n">
        <v>0.004</v>
      </c>
      <c r="I432" s="243"/>
      <c r="J432" s="244" t="n">
        <f aca="false">ROUND(I432*H432,2)</f>
        <v>0</v>
      </c>
      <c r="K432" s="240" t="s">
        <v>257</v>
      </c>
      <c r="L432" s="245"/>
      <c r="M432" s="246"/>
      <c r="N432" s="247" t="s">
        <v>44</v>
      </c>
      <c r="O432" s="60"/>
      <c r="P432" s="200" t="n">
        <f aca="false">O432*H432</f>
        <v>0</v>
      </c>
      <c r="Q432" s="200" t="n">
        <v>1</v>
      </c>
      <c r="R432" s="200" t="n">
        <f aca="false">Q432*H432</f>
        <v>0.004</v>
      </c>
      <c r="S432" s="200" t="n">
        <v>0</v>
      </c>
      <c r="T432" s="201" t="n">
        <f aca="false">S432*H432</f>
        <v>0</v>
      </c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R432" s="202" t="s">
        <v>469</v>
      </c>
      <c r="AT432" s="202" t="s">
        <v>462</v>
      </c>
      <c r="AU432" s="202" t="s">
        <v>88</v>
      </c>
      <c r="AY432" s="3" t="s">
        <v>151</v>
      </c>
      <c r="BE432" s="203" t="n">
        <f aca="false">IF(N432="základní",J432,0)</f>
        <v>0</v>
      </c>
      <c r="BF432" s="203" t="n">
        <f aca="false">IF(N432="snížená",J432,0)</f>
        <v>0</v>
      </c>
      <c r="BG432" s="203" t="n">
        <f aca="false">IF(N432="zákl. přenesená",J432,0)</f>
        <v>0</v>
      </c>
      <c r="BH432" s="203" t="n">
        <f aca="false">IF(N432="sníž. přenesená",J432,0)</f>
        <v>0</v>
      </c>
      <c r="BI432" s="203" t="n">
        <f aca="false">IF(N432="nulová",J432,0)</f>
        <v>0</v>
      </c>
      <c r="BJ432" s="3" t="s">
        <v>86</v>
      </c>
      <c r="BK432" s="203" t="n">
        <f aca="false">ROUND(I432*H432,2)</f>
        <v>0</v>
      </c>
      <c r="BL432" s="3" t="s">
        <v>350</v>
      </c>
      <c r="BM432" s="202" t="s">
        <v>655</v>
      </c>
    </row>
    <row r="433" customFormat="false" ht="12.8" hidden="false" customHeight="false" outlineLevel="0" collapsed="false">
      <c r="A433" s="22"/>
      <c r="B433" s="23"/>
      <c r="C433" s="22"/>
      <c r="D433" s="204" t="s">
        <v>159</v>
      </c>
      <c r="E433" s="22"/>
      <c r="F433" s="205" t="s">
        <v>654</v>
      </c>
      <c r="G433" s="22"/>
      <c r="H433" s="22"/>
      <c r="I433" s="117"/>
      <c r="J433" s="22"/>
      <c r="K433" s="22"/>
      <c r="L433" s="23"/>
      <c r="M433" s="206"/>
      <c r="N433" s="207"/>
      <c r="O433" s="60"/>
      <c r="P433" s="60"/>
      <c r="Q433" s="60"/>
      <c r="R433" s="60"/>
      <c r="S433" s="60"/>
      <c r="T433" s="61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T433" s="3" t="s">
        <v>159</v>
      </c>
      <c r="AU433" s="3" t="s">
        <v>88</v>
      </c>
    </row>
    <row r="434" s="220" customFormat="true" ht="12.8" hidden="false" customHeight="false" outlineLevel="0" collapsed="false">
      <c r="B434" s="221"/>
      <c r="D434" s="204" t="s">
        <v>260</v>
      </c>
      <c r="E434" s="222"/>
      <c r="F434" s="223" t="s">
        <v>656</v>
      </c>
      <c r="H434" s="224" t="n">
        <v>0.004</v>
      </c>
      <c r="I434" s="225"/>
      <c r="L434" s="221"/>
      <c r="M434" s="226"/>
      <c r="N434" s="227"/>
      <c r="O434" s="227"/>
      <c r="P434" s="227"/>
      <c r="Q434" s="227"/>
      <c r="R434" s="227"/>
      <c r="S434" s="227"/>
      <c r="T434" s="228"/>
      <c r="AT434" s="222" t="s">
        <v>260</v>
      </c>
      <c r="AU434" s="222" t="s">
        <v>88</v>
      </c>
      <c r="AV434" s="220" t="s">
        <v>88</v>
      </c>
      <c r="AW434" s="220" t="s">
        <v>34</v>
      </c>
      <c r="AX434" s="220" t="s">
        <v>79</v>
      </c>
      <c r="AY434" s="222" t="s">
        <v>151</v>
      </c>
    </row>
    <row r="435" s="229" customFormat="true" ht="12.8" hidden="false" customHeight="false" outlineLevel="0" collapsed="false">
      <c r="B435" s="230"/>
      <c r="D435" s="204" t="s">
        <v>260</v>
      </c>
      <c r="E435" s="231"/>
      <c r="F435" s="232" t="s">
        <v>263</v>
      </c>
      <c r="H435" s="233" t="n">
        <v>0.004</v>
      </c>
      <c r="I435" s="234"/>
      <c r="L435" s="230"/>
      <c r="M435" s="235"/>
      <c r="N435" s="236"/>
      <c r="O435" s="236"/>
      <c r="P435" s="236"/>
      <c r="Q435" s="236"/>
      <c r="R435" s="236"/>
      <c r="S435" s="236"/>
      <c r="T435" s="237"/>
      <c r="AT435" s="231" t="s">
        <v>260</v>
      </c>
      <c r="AU435" s="231" t="s">
        <v>88</v>
      </c>
      <c r="AV435" s="229" t="s">
        <v>150</v>
      </c>
      <c r="AW435" s="229" t="s">
        <v>34</v>
      </c>
      <c r="AX435" s="229" t="s">
        <v>86</v>
      </c>
      <c r="AY435" s="231" t="s">
        <v>151</v>
      </c>
    </row>
    <row r="436" s="27" customFormat="true" ht="21.75" hidden="false" customHeight="true" outlineLevel="0" collapsed="false">
      <c r="A436" s="22"/>
      <c r="B436" s="190"/>
      <c r="C436" s="191" t="s">
        <v>306</v>
      </c>
      <c r="D436" s="191" t="s">
        <v>154</v>
      </c>
      <c r="E436" s="192" t="s">
        <v>657</v>
      </c>
      <c r="F436" s="193" t="s">
        <v>658</v>
      </c>
      <c r="G436" s="194" t="s">
        <v>300</v>
      </c>
      <c r="H436" s="195" t="n">
        <v>13.685</v>
      </c>
      <c r="I436" s="196"/>
      <c r="J436" s="197" t="n">
        <f aca="false">ROUND(I436*H436,2)</f>
        <v>0</v>
      </c>
      <c r="K436" s="193" t="s">
        <v>257</v>
      </c>
      <c r="L436" s="23"/>
      <c r="M436" s="198"/>
      <c r="N436" s="199" t="s">
        <v>44</v>
      </c>
      <c r="O436" s="60"/>
      <c r="P436" s="200" t="n">
        <f aca="false">O436*H436</f>
        <v>0</v>
      </c>
      <c r="Q436" s="200" t="n">
        <v>0.0004</v>
      </c>
      <c r="R436" s="200" t="n">
        <f aca="false">Q436*H436</f>
        <v>0.005474</v>
      </c>
      <c r="S436" s="200" t="n">
        <v>0</v>
      </c>
      <c r="T436" s="201" t="n">
        <f aca="false">S436*H436</f>
        <v>0</v>
      </c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R436" s="202" t="s">
        <v>350</v>
      </c>
      <c r="AT436" s="202" t="s">
        <v>154</v>
      </c>
      <c r="AU436" s="202" t="s">
        <v>88</v>
      </c>
      <c r="AY436" s="3" t="s">
        <v>151</v>
      </c>
      <c r="BE436" s="203" t="n">
        <f aca="false">IF(N436="základní",J436,0)</f>
        <v>0</v>
      </c>
      <c r="BF436" s="203" t="n">
        <f aca="false">IF(N436="snížená",J436,0)</f>
        <v>0</v>
      </c>
      <c r="BG436" s="203" t="n">
        <f aca="false">IF(N436="zákl. přenesená",J436,0)</f>
        <v>0</v>
      </c>
      <c r="BH436" s="203" t="n">
        <f aca="false">IF(N436="sníž. přenesená",J436,0)</f>
        <v>0</v>
      </c>
      <c r="BI436" s="203" t="n">
        <f aca="false">IF(N436="nulová",J436,0)</f>
        <v>0</v>
      </c>
      <c r="BJ436" s="3" t="s">
        <v>86</v>
      </c>
      <c r="BK436" s="203" t="n">
        <f aca="false">ROUND(I436*H436,2)</f>
        <v>0</v>
      </c>
      <c r="BL436" s="3" t="s">
        <v>350</v>
      </c>
      <c r="BM436" s="202" t="s">
        <v>659</v>
      </c>
    </row>
    <row r="437" customFormat="false" ht="12.8" hidden="false" customHeight="false" outlineLevel="0" collapsed="false">
      <c r="A437" s="22"/>
      <c r="B437" s="23"/>
      <c r="C437" s="22"/>
      <c r="D437" s="204" t="s">
        <v>159</v>
      </c>
      <c r="E437" s="22"/>
      <c r="F437" s="205" t="s">
        <v>660</v>
      </c>
      <c r="G437" s="22"/>
      <c r="H437" s="22"/>
      <c r="I437" s="117"/>
      <c r="J437" s="22"/>
      <c r="K437" s="22"/>
      <c r="L437" s="23"/>
      <c r="M437" s="206"/>
      <c r="N437" s="207"/>
      <c r="O437" s="60"/>
      <c r="P437" s="60"/>
      <c r="Q437" s="60"/>
      <c r="R437" s="60"/>
      <c r="S437" s="60"/>
      <c r="T437" s="61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T437" s="3" t="s">
        <v>159</v>
      </c>
      <c r="AU437" s="3" t="s">
        <v>88</v>
      </c>
    </row>
    <row r="438" customFormat="false" ht="33" hidden="false" customHeight="true" outlineLevel="0" collapsed="false">
      <c r="A438" s="22"/>
      <c r="B438" s="190"/>
      <c r="C438" s="238" t="s">
        <v>363</v>
      </c>
      <c r="D438" s="238" t="s">
        <v>462</v>
      </c>
      <c r="E438" s="239" t="s">
        <v>661</v>
      </c>
      <c r="F438" s="240" t="s">
        <v>662</v>
      </c>
      <c r="G438" s="241" t="s">
        <v>300</v>
      </c>
      <c r="H438" s="242" t="n">
        <v>15.738</v>
      </c>
      <c r="I438" s="243"/>
      <c r="J438" s="244" t="n">
        <f aca="false">ROUND(I438*H438,2)</f>
        <v>0</v>
      </c>
      <c r="K438" s="240" t="s">
        <v>257</v>
      </c>
      <c r="L438" s="245"/>
      <c r="M438" s="246"/>
      <c r="N438" s="247" t="s">
        <v>44</v>
      </c>
      <c r="O438" s="60"/>
      <c r="P438" s="200" t="n">
        <f aca="false">O438*H438</f>
        <v>0</v>
      </c>
      <c r="Q438" s="200" t="n">
        <v>0.0054</v>
      </c>
      <c r="R438" s="200" t="n">
        <f aca="false">Q438*H438</f>
        <v>0.0849852</v>
      </c>
      <c r="S438" s="200" t="n">
        <v>0</v>
      </c>
      <c r="T438" s="201" t="n">
        <f aca="false">S438*H438</f>
        <v>0</v>
      </c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R438" s="202" t="s">
        <v>469</v>
      </c>
      <c r="AT438" s="202" t="s">
        <v>462</v>
      </c>
      <c r="AU438" s="202" t="s">
        <v>88</v>
      </c>
      <c r="AY438" s="3" t="s">
        <v>151</v>
      </c>
      <c r="BE438" s="203" t="n">
        <f aca="false">IF(N438="základní",J438,0)</f>
        <v>0</v>
      </c>
      <c r="BF438" s="203" t="n">
        <f aca="false">IF(N438="snížená",J438,0)</f>
        <v>0</v>
      </c>
      <c r="BG438" s="203" t="n">
        <f aca="false">IF(N438="zákl. přenesená",J438,0)</f>
        <v>0</v>
      </c>
      <c r="BH438" s="203" t="n">
        <f aca="false">IF(N438="sníž. přenesená",J438,0)</f>
        <v>0</v>
      </c>
      <c r="BI438" s="203" t="n">
        <f aca="false">IF(N438="nulová",J438,0)</f>
        <v>0</v>
      </c>
      <c r="BJ438" s="3" t="s">
        <v>86</v>
      </c>
      <c r="BK438" s="203" t="n">
        <f aca="false">ROUND(I438*H438,2)</f>
        <v>0</v>
      </c>
      <c r="BL438" s="3" t="s">
        <v>350</v>
      </c>
      <c r="BM438" s="202" t="s">
        <v>663</v>
      </c>
    </row>
    <row r="439" customFormat="false" ht="12.8" hidden="false" customHeight="false" outlineLevel="0" collapsed="false">
      <c r="A439" s="22"/>
      <c r="B439" s="23"/>
      <c r="C439" s="22"/>
      <c r="D439" s="204" t="s">
        <v>159</v>
      </c>
      <c r="E439" s="22"/>
      <c r="F439" s="205" t="s">
        <v>662</v>
      </c>
      <c r="G439" s="22"/>
      <c r="H439" s="22"/>
      <c r="I439" s="117"/>
      <c r="J439" s="22"/>
      <c r="K439" s="22"/>
      <c r="L439" s="23"/>
      <c r="M439" s="206"/>
      <c r="N439" s="207"/>
      <c r="O439" s="60"/>
      <c r="P439" s="60"/>
      <c r="Q439" s="60"/>
      <c r="R439" s="60"/>
      <c r="S439" s="60"/>
      <c r="T439" s="61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T439" s="3" t="s">
        <v>159</v>
      </c>
      <c r="AU439" s="3" t="s">
        <v>88</v>
      </c>
    </row>
    <row r="440" s="220" customFormat="true" ht="12.8" hidden="false" customHeight="false" outlineLevel="0" collapsed="false">
      <c r="B440" s="221"/>
      <c r="D440" s="204" t="s">
        <v>260</v>
      </c>
      <c r="E440" s="222"/>
      <c r="F440" s="223" t="s">
        <v>664</v>
      </c>
      <c r="H440" s="224" t="n">
        <v>15.738</v>
      </c>
      <c r="I440" s="225"/>
      <c r="L440" s="221"/>
      <c r="M440" s="226"/>
      <c r="N440" s="227"/>
      <c r="O440" s="227"/>
      <c r="P440" s="227"/>
      <c r="Q440" s="227"/>
      <c r="R440" s="227"/>
      <c r="S440" s="227"/>
      <c r="T440" s="228"/>
      <c r="AT440" s="222" t="s">
        <v>260</v>
      </c>
      <c r="AU440" s="222" t="s">
        <v>88</v>
      </c>
      <c r="AV440" s="220" t="s">
        <v>88</v>
      </c>
      <c r="AW440" s="220" t="s">
        <v>34</v>
      </c>
      <c r="AX440" s="220" t="s">
        <v>79</v>
      </c>
      <c r="AY440" s="222" t="s">
        <v>151</v>
      </c>
    </row>
    <row r="441" s="229" customFormat="true" ht="12.8" hidden="false" customHeight="false" outlineLevel="0" collapsed="false">
      <c r="B441" s="230"/>
      <c r="D441" s="204" t="s">
        <v>260</v>
      </c>
      <c r="E441" s="231"/>
      <c r="F441" s="232" t="s">
        <v>263</v>
      </c>
      <c r="H441" s="233" t="n">
        <v>15.738</v>
      </c>
      <c r="I441" s="234"/>
      <c r="L441" s="230"/>
      <c r="M441" s="235"/>
      <c r="N441" s="236"/>
      <c r="O441" s="236"/>
      <c r="P441" s="236"/>
      <c r="Q441" s="236"/>
      <c r="R441" s="236"/>
      <c r="S441" s="236"/>
      <c r="T441" s="237"/>
      <c r="AT441" s="231" t="s">
        <v>260</v>
      </c>
      <c r="AU441" s="231" t="s">
        <v>88</v>
      </c>
      <c r="AV441" s="229" t="s">
        <v>150</v>
      </c>
      <c r="AW441" s="229" t="s">
        <v>34</v>
      </c>
      <c r="AX441" s="229" t="s">
        <v>86</v>
      </c>
      <c r="AY441" s="231" t="s">
        <v>151</v>
      </c>
    </row>
    <row r="442" s="27" customFormat="true" ht="21.75" hidden="false" customHeight="true" outlineLevel="0" collapsed="false">
      <c r="A442" s="22"/>
      <c r="B442" s="190"/>
      <c r="C442" s="191" t="s">
        <v>386</v>
      </c>
      <c r="D442" s="191" t="s">
        <v>154</v>
      </c>
      <c r="E442" s="192" t="s">
        <v>665</v>
      </c>
      <c r="F442" s="193" t="s">
        <v>666</v>
      </c>
      <c r="G442" s="194" t="s">
        <v>300</v>
      </c>
      <c r="H442" s="195" t="n">
        <v>13.685</v>
      </c>
      <c r="I442" s="196"/>
      <c r="J442" s="197" t="n">
        <f aca="false">ROUND(I442*H442,2)</f>
        <v>0</v>
      </c>
      <c r="K442" s="193" t="s">
        <v>257</v>
      </c>
      <c r="L442" s="23"/>
      <c r="M442" s="198"/>
      <c r="N442" s="199" t="s">
        <v>44</v>
      </c>
      <c r="O442" s="60"/>
      <c r="P442" s="200" t="n">
        <f aca="false">O442*H442</f>
        <v>0</v>
      </c>
      <c r="Q442" s="200" t="n">
        <v>0</v>
      </c>
      <c r="R442" s="200" t="n">
        <f aca="false">Q442*H442</f>
        <v>0</v>
      </c>
      <c r="S442" s="200" t="n">
        <v>0</v>
      </c>
      <c r="T442" s="201" t="n">
        <f aca="false">S442*H442</f>
        <v>0</v>
      </c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R442" s="202" t="s">
        <v>350</v>
      </c>
      <c r="AT442" s="202" t="s">
        <v>154</v>
      </c>
      <c r="AU442" s="202" t="s">
        <v>88</v>
      </c>
      <c r="AY442" s="3" t="s">
        <v>151</v>
      </c>
      <c r="BE442" s="203" t="n">
        <f aca="false">IF(N442="základní",J442,0)</f>
        <v>0</v>
      </c>
      <c r="BF442" s="203" t="n">
        <f aca="false">IF(N442="snížená",J442,0)</f>
        <v>0</v>
      </c>
      <c r="BG442" s="203" t="n">
        <f aca="false">IF(N442="zákl. přenesená",J442,0)</f>
        <v>0</v>
      </c>
      <c r="BH442" s="203" t="n">
        <f aca="false">IF(N442="sníž. přenesená",J442,0)</f>
        <v>0</v>
      </c>
      <c r="BI442" s="203" t="n">
        <f aca="false">IF(N442="nulová",J442,0)</f>
        <v>0</v>
      </c>
      <c r="BJ442" s="3" t="s">
        <v>86</v>
      </c>
      <c r="BK442" s="203" t="n">
        <f aca="false">ROUND(I442*H442,2)</f>
        <v>0</v>
      </c>
      <c r="BL442" s="3" t="s">
        <v>350</v>
      </c>
      <c r="BM442" s="202" t="s">
        <v>667</v>
      </c>
    </row>
    <row r="443" customFormat="false" ht="12.8" hidden="false" customHeight="false" outlineLevel="0" collapsed="false">
      <c r="A443" s="22"/>
      <c r="B443" s="23"/>
      <c r="C443" s="22"/>
      <c r="D443" s="204" t="s">
        <v>159</v>
      </c>
      <c r="E443" s="22"/>
      <c r="F443" s="205" t="s">
        <v>668</v>
      </c>
      <c r="G443" s="22"/>
      <c r="H443" s="22"/>
      <c r="I443" s="117"/>
      <c r="J443" s="22"/>
      <c r="K443" s="22"/>
      <c r="L443" s="23"/>
      <c r="M443" s="206"/>
      <c r="N443" s="207"/>
      <c r="O443" s="60"/>
      <c r="P443" s="60"/>
      <c r="Q443" s="60"/>
      <c r="R443" s="60"/>
      <c r="S443" s="60"/>
      <c r="T443" s="61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T443" s="3" t="s">
        <v>159</v>
      </c>
      <c r="AU443" s="3" t="s">
        <v>88</v>
      </c>
    </row>
    <row r="444" customFormat="false" ht="21.75" hidden="false" customHeight="true" outlineLevel="0" collapsed="false">
      <c r="A444" s="22"/>
      <c r="B444" s="190"/>
      <c r="C444" s="191" t="s">
        <v>669</v>
      </c>
      <c r="D444" s="191" t="s">
        <v>154</v>
      </c>
      <c r="E444" s="192" t="s">
        <v>670</v>
      </c>
      <c r="F444" s="193" t="s">
        <v>671</v>
      </c>
      <c r="G444" s="194" t="s">
        <v>300</v>
      </c>
      <c r="H444" s="195" t="n">
        <v>13.685</v>
      </c>
      <c r="I444" s="196"/>
      <c r="J444" s="197" t="n">
        <f aca="false">ROUND(I444*H444,2)</f>
        <v>0</v>
      </c>
      <c r="K444" s="193" t="s">
        <v>257</v>
      </c>
      <c r="L444" s="23"/>
      <c r="M444" s="198"/>
      <c r="N444" s="199" t="s">
        <v>44</v>
      </c>
      <c r="O444" s="60"/>
      <c r="P444" s="200" t="n">
        <f aca="false">O444*H444</f>
        <v>0</v>
      </c>
      <c r="Q444" s="200" t="n">
        <v>0</v>
      </c>
      <c r="R444" s="200" t="n">
        <f aca="false">Q444*H444</f>
        <v>0</v>
      </c>
      <c r="S444" s="200" t="n">
        <v>0</v>
      </c>
      <c r="T444" s="201" t="n">
        <f aca="false">S444*H444</f>
        <v>0</v>
      </c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R444" s="202" t="s">
        <v>350</v>
      </c>
      <c r="AT444" s="202" t="s">
        <v>154</v>
      </c>
      <c r="AU444" s="202" t="s">
        <v>88</v>
      </c>
      <c r="AY444" s="3" t="s">
        <v>151</v>
      </c>
      <c r="BE444" s="203" t="n">
        <f aca="false">IF(N444="základní",J444,0)</f>
        <v>0</v>
      </c>
      <c r="BF444" s="203" t="n">
        <f aca="false">IF(N444="snížená",J444,0)</f>
        <v>0</v>
      </c>
      <c r="BG444" s="203" t="n">
        <f aca="false">IF(N444="zákl. přenesená",J444,0)</f>
        <v>0</v>
      </c>
      <c r="BH444" s="203" t="n">
        <f aca="false">IF(N444="sníž. přenesená",J444,0)</f>
        <v>0</v>
      </c>
      <c r="BI444" s="203" t="n">
        <f aca="false">IF(N444="nulová",J444,0)</f>
        <v>0</v>
      </c>
      <c r="BJ444" s="3" t="s">
        <v>86</v>
      </c>
      <c r="BK444" s="203" t="n">
        <f aca="false">ROUND(I444*H444,2)</f>
        <v>0</v>
      </c>
      <c r="BL444" s="3" t="s">
        <v>350</v>
      </c>
      <c r="BM444" s="202" t="s">
        <v>672</v>
      </c>
    </row>
    <row r="445" customFormat="false" ht="12.8" hidden="false" customHeight="false" outlineLevel="0" collapsed="false">
      <c r="A445" s="22"/>
      <c r="B445" s="23"/>
      <c r="C445" s="22"/>
      <c r="D445" s="204" t="s">
        <v>159</v>
      </c>
      <c r="E445" s="22"/>
      <c r="F445" s="205" t="s">
        <v>673</v>
      </c>
      <c r="G445" s="22"/>
      <c r="H445" s="22"/>
      <c r="I445" s="117"/>
      <c r="J445" s="22"/>
      <c r="K445" s="22"/>
      <c r="L445" s="23"/>
      <c r="M445" s="206"/>
      <c r="N445" s="207"/>
      <c r="O445" s="60"/>
      <c r="P445" s="60"/>
      <c r="Q445" s="60"/>
      <c r="R445" s="60"/>
      <c r="S445" s="60"/>
      <c r="T445" s="61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T445" s="3" t="s">
        <v>159</v>
      </c>
      <c r="AU445" s="3" t="s">
        <v>88</v>
      </c>
    </row>
    <row r="446" customFormat="false" ht="21.75" hidden="false" customHeight="true" outlineLevel="0" collapsed="false">
      <c r="A446" s="22"/>
      <c r="B446" s="190"/>
      <c r="C446" s="191" t="s">
        <v>674</v>
      </c>
      <c r="D446" s="191" t="s">
        <v>154</v>
      </c>
      <c r="E446" s="192" t="s">
        <v>675</v>
      </c>
      <c r="F446" s="193" t="s">
        <v>676</v>
      </c>
      <c r="G446" s="194" t="s">
        <v>408</v>
      </c>
      <c r="H446" s="195" t="n">
        <v>0.094</v>
      </c>
      <c r="I446" s="196"/>
      <c r="J446" s="197" t="n">
        <f aca="false">ROUND(I446*H446,2)</f>
        <v>0</v>
      </c>
      <c r="K446" s="193" t="s">
        <v>257</v>
      </c>
      <c r="L446" s="23"/>
      <c r="M446" s="198"/>
      <c r="N446" s="199" t="s">
        <v>44</v>
      </c>
      <c r="O446" s="60"/>
      <c r="P446" s="200" t="n">
        <f aca="false">O446*H446</f>
        <v>0</v>
      </c>
      <c r="Q446" s="200" t="n">
        <v>0</v>
      </c>
      <c r="R446" s="200" t="n">
        <f aca="false">Q446*H446</f>
        <v>0</v>
      </c>
      <c r="S446" s="200" t="n">
        <v>0</v>
      </c>
      <c r="T446" s="201" t="n">
        <f aca="false">S446*H446</f>
        <v>0</v>
      </c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R446" s="202" t="s">
        <v>350</v>
      </c>
      <c r="AT446" s="202" t="s">
        <v>154</v>
      </c>
      <c r="AU446" s="202" t="s">
        <v>88</v>
      </c>
      <c r="AY446" s="3" t="s">
        <v>151</v>
      </c>
      <c r="BE446" s="203" t="n">
        <f aca="false">IF(N446="základní",J446,0)</f>
        <v>0</v>
      </c>
      <c r="BF446" s="203" t="n">
        <f aca="false">IF(N446="snížená",J446,0)</f>
        <v>0</v>
      </c>
      <c r="BG446" s="203" t="n">
        <f aca="false">IF(N446="zákl. přenesená",J446,0)</f>
        <v>0</v>
      </c>
      <c r="BH446" s="203" t="n">
        <f aca="false">IF(N446="sníž. přenesená",J446,0)</f>
        <v>0</v>
      </c>
      <c r="BI446" s="203" t="n">
        <f aca="false">IF(N446="nulová",J446,0)</f>
        <v>0</v>
      </c>
      <c r="BJ446" s="3" t="s">
        <v>86</v>
      </c>
      <c r="BK446" s="203" t="n">
        <f aca="false">ROUND(I446*H446,2)</f>
        <v>0</v>
      </c>
      <c r="BL446" s="3" t="s">
        <v>350</v>
      </c>
      <c r="BM446" s="202" t="s">
        <v>677</v>
      </c>
    </row>
    <row r="447" customFormat="false" ht="12.8" hidden="false" customHeight="false" outlineLevel="0" collapsed="false">
      <c r="A447" s="22"/>
      <c r="B447" s="23"/>
      <c r="C447" s="22"/>
      <c r="D447" s="204" t="s">
        <v>159</v>
      </c>
      <c r="E447" s="22"/>
      <c r="F447" s="205" t="s">
        <v>678</v>
      </c>
      <c r="G447" s="22"/>
      <c r="H447" s="22"/>
      <c r="I447" s="117"/>
      <c r="J447" s="22"/>
      <c r="K447" s="22"/>
      <c r="L447" s="23"/>
      <c r="M447" s="206"/>
      <c r="N447" s="207"/>
      <c r="O447" s="60"/>
      <c r="P447" s="60"/>
      <c r="Q447" s="60"/>
      <c r="R447" s="60"/>
      <c r="S447" s="60"/>
      <c r="T447" s="61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T447" s="3" t="s">
        <v>159</v>
      </c>
      <c r="AU447" s="3" t="s">
        <v>88</v>
      </c>
    </row>
    <row r="448" s="176" customFormat="true" ht="22.8" hidden="false" customHeight="true" outlineLevel="0" collapsed="false">
      <c r="B448" s="177"/>
      <c r="D448" s="178" t="s">
        <v>78</v>
      </c>
      <c r="E448" s="188" t="s">
        <v>679</v>
      </c>
      <c r="F448" s="188" t="s">
        <v>680</v>
      </c>
      <c r="I448" s="180"/>
      <c r="J448" s="189" t="n">
        <f aca="false">BK448</f>
        <v>0</v>
      </c>
      <c r="L448" s="177"/>
      <c r="M448" s="182"/>
      <c r="N448" s="183"/>
      <c r="O448" s="183"/>
      <c r="P448" s="184" t="n">
        <f aca="false">SUM(P449:P456)</f>
        <v>0</v>
      </c>
      <c r="Q448" s="183"/>
      <c r="R448" s="184" t="n">
        <f aca="false">SUM(R449:R456)</f>
        <v>0.00316</v>
      </c>
      <c r="S448" s="183"/>
      <c r="T448" s="185" t="n">
        <f aca="false">SUM(T449:T456)</f>
        <v>0.38565</v>
      </c>
      <c r="AR448" s="178" t="s">
        <v>88</v>
      </c>
      <c r="AT448" s="186" t="s">
        <v>78</v>
      </c>
      <c r="AU448" s="186" t="s">
        <v>86</v>
      </c>
      <c r="AY448" s="178" t="s">
        <v>151</v>
      </c>
      <c r="BK448" s="187" t="n">
        <f aca="false">SUM(BK449:BK456)</f>
        <v>0</v>
      </c>
    </row>
    <row r="449" s="27" customFormat="true" ht="16.5" hidden="false" customHeight="true" outlineLevel="0" collapsed="false">
      <c r="A449" s="22"/>
      <c r="B449" s="190"/>
      <c r="C449" s="191" t="s">
        <v>681</v>
      </c>
      <c r="D449" s="191" t="s">
        <v>154</v>
      </c>
      <c r="E449" s="192" t="s">
        <v>682</v>
      </c>
      <c r="F449" s="193" t="s">
        <v>683</v>
      </c>
      <c r="G449" s="194" t="s">
        <v>295</v>
      </c>
      <c r="H449" s="195" t="n">
        <v>1</v>
      </c>
      <c r="I449" s="196"/>
      <c r="J449" s="197" t="n">
        <f aca="false">ROUND(I449*H449,2)</f>
        <v>0</v>
      </c>
      <c r="K449" s="193" t="s">
        <v>257</v>
      </c>
      <c r="L449" s="23"/>
      <c r="M449" s="198"/>
      <c r="N449" s="199" t="s">
        <v>44</v>
      </c>
      <c r="O449" s="60"/>
      <c r="P449" s="200" t="n">
        <f aca="false">O449*H449</f>
        <v>0</v>
      </c>
      <c r="Q449" s="200" t="n">
        <v>0.00168</v>
      </c>
      <c r="R449" s="200" t="n">
        <f aca="false">Q449*H449</f>
        <v>0.00168</v>
      </c>
      <c r="S449" s="200" t="n">
        <v>0</v>
      </c>
      <c r="T449" s="201" t="n">
        <f aca="false">S449*H449</f>
        <v>0</v>
      </c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R449" s="202" t="s">
        <v>350</v>
      </c>
      <c r="AT449" s="202" t="s">
        <v>154</v>
      </c>
      <c r="AU449" s="202" t="s">
        <v>88</v>
      </c>
      <c r="AY449" s="3" t="s">
        <v>151</v>
      </c>
      <c r="BE449" s="203" t="n">
        <f aca="false">IF(N449="základní",J449,0)</f>
        <v>0</v>
      </c>
      <c r="BF449" s="203" t="n">
        <f aca="false">IF(N449="snížená",J449,0)</f>
        <v>0</v>
      </c>
      <c r="BG449" s="203" t="n">
        <f aca="false">IF(N449="zákl. přenesená",J449,0)</f>
        <v>0</v>
      </c>
      <c r="BH449" s="203" t="n">
        <f aca="false">IF(N449="sníž. přenesená",J449,0)</f>
        <v>0</v>
      </c>
      <c r="BI449" s="203" t="n">
        <f aca="false">IF(N449="nulová",J449,0)</f>
        <v>0</v>
      </c>
      <c r="BJ449" s="3" t="s">
        <v>86</v>
      </c>
      <c r="BK449" s="203" t="n">
        <f aca="false">ROUND(I449*H449,2)</f>
        <v>0</v>
      </c>
      <c r="BL449" s="3" t="s">
        <v>350</v>
      </c>
      <c r="BM449" s="202" t="s">
        <v>684</v>
      </c>
    </row>
    <row r="450" customFormat="false" ht="12.8" hidden="false" customHeight="false" outlineLevel="0" collapsed="false">
      <c r="A450" s="22"/>
      <c r="B450" s="23"/>
      <c r="C450" s="22"/>
      <c r="D450" s="204" t="s">
        <v>159</v>
      </c>
      <c r="E450" s="22"/>
      <c r="F450" s="205" t="s">
        <v>685</v>
      </c>
      <c r="G450" s="22"/>
      <c r="H450" s="22"/>
      <c r="I450" s="117"/>
      <c r="J450" s="22"/>
      <c r="K450" s="22"/>
      <c r="L450" s="23"/>
      <c r="M450" s="206"/>
      <c r="N450" s="207"/>
      <c r="O450" s="60"/>
      <c r="P450" s="60"/>
      <c r="Q450" s="60"/>
      <c r="R450" s="60"/>
      <c r="S450" s="60"/>
      <c r="T450" s="61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T450" s="3" t="s">
        <v>159</v>
      </c>
      <c r="AU450" s="3" t="s">
        <v>88</v>
      </c>
    </row>
    <row r="451" customFormat="false" ht="16.5" hidden="false" customHeight="true" outlineLevel="0" collapsed="false">
      <c r="A451" s="22"/>
      <c r="B451" s="190"/>
      <c r="C451" s="191" t="s">
        <v>686</v>
      </c>
      <c r="D451" s="191" t="s">
        <v>154</v>
      </c>
      <c r="E451" s="192" t="s">
        <v>687</v>
      </c>
      <c r="F451" s="193" t="s">
        <v>688</v>
      </c>
      <c r="G451" s="194" t="s">
        <v>285</v>
      </c>
      <c r="H451" s="195" t="n">
        <v>9</v>
      </c>
      <c r="I451" s="196"/>
      <c r="J451" s="197" t="n">
        <f aca="false">ROUND(I451*H451,2)</f>
        <v>0</v>
      </c>
      <c r="K451" s="193" t="s">
        <v>257</v>
      </c>
      <c r="L451" s="23"/>
      <c r="M451" s="198"/>
      <c r="N451" s="199" t="s">
        <v>44</v>
      </c>
      <c r="O451" s="60"/>
      <c r="P451" s="200" t="n">
        <f aca="false">O451*H451</f>
        <v>0</v>
      </c>
      <c r="Q451" s="200" t="n">
        <v>0</v>
      </c>
      <c r="R451" s="200" t="n">
        <f aca="false">Q451*H451</f>
        <v>0</v>
      </c>
      <c r="S451" s="200" t="n">
        <v>0.04285</v>
      </c>
      <c r="T451" s="201" t="n">
        <f aca="false">S451*H451</f>
        <v>0.38565</v>
      </c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R451" s="202" t="s">
        <v>350</v>
      </c>
      <c r="AT451" s="202" t="s">
        <v>154</v>
      </c>
      <c r="AU451" s="202" t="s">
        <v>88</v>
      </c>
      <c r="AY451" s="3" t="s">
        <v>151</v>
      </c>
      <c r="BE451" s="203" t="n">
        <f aca="false">IF(N451="základní",J451,0)</f>
        <v>0</v>
      </c>
      <c r="BF451" s="203" t="n">
        <f aca="false">IF(N451="snížená",J451,0)</f>
        <v>0</v>
      </c>
      <c r="BG451" s="203" t="n">
        <f aca="false">IF(N451="zákl. přenesená",J451,0)</f>
        <v>0</v>
      </c>
      <c r="BH451" s="203" t="n">
        <f aca="false">IF(N451="sníž. přenesená",J451,0)</f>
        <v>0</v>
      </c>
      <c r="BI451" s="203" t="n">
        <f aca="false">IF(N451="nulová",J451,0)</f>
        <v>0</v>
      </c>
      <c r="BJ451" s="3" t="s">
        <v>86</v>
      </c>
      <c r="BK451" s="203" t="n">
        <f aca="false">ROUND(I451*H451,2)</f>
        <v>0</v>
      </c>
      <c r="BL451" s="3" t="s">
        <v>350</v>
      </c>
      <c r="BM451" s="202" t="s">
        <v>689</v>
      </c>
    </row>
    <row r="452" customFormat="false" ht="12.8" hidden="false" customHeight="false" outlineLevel="0" collapsed="false">
      <c r="A452" s="22"/>
      <c r="B452" s="23"/>
      <c r="C452" s="22"/>
      <c r="D452" s="204" t="s">
        <v>159</v>
      </c>
      <c r="E452" s="22"/>
      <c r="F452" s="205" t="s">
        <v>690</v>
      </c>
      <c r="G452" s="22"/>
      <c r="H452" s="22"/>
      <c r="I452" s="117"/>
      <c r="J452" s="22"/>
      <c r="K452" s="22"/>
      <c r="L452" s="23"/>
      <c r="M452" s="206"/>
      <c r="N452" s="207"/>
      <c r="O452" s="60"/>
      <c r="P452" s="60"/>
      <c r="Q452" s="60"/>
      <c r="R452" s="60"/>
      <c r="S452" s="60"/>
      <c r="T452" s="61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T452" s="3" t="s">
        <v>159</v>
      </c>
      <c r="AU452" s="3" t="s">
        <v>88</v>
      </c>
    </row>
    <row r="453" customFormat="false" ht="21.75" hidden="false" customHeight="true" outlineLevel="0" collapsed="false">
      <c r="A453" s="22"/>
      <c r="B453" s="190"/>
      <c r="C453" s="191" t="s">
        <v>691</v>
      </c>
      <c r="D453" s="191" t="s">
        <v>154</v>
      </c>
      <c r="E453" s="192" t="s">
        <v>692</v>
      </c>
      <c r="F453" s="193" t="s">
        <v>693</v>
      </c>
      <c r="G453" s="194" t="s">
        <v>285</v>
      </c>
      <c r="H453" s="195" t="n">
        <v>1</v>
      </c>
      <c r="I453" s="196"/>
      <c r="J453" s="197" t="n">
        <f aca="false">ROUND(I453*H453,2)</f>
        <v>0</v>
      </c>
      <c r="K453" s="193" t="s">
        <v>257</v>
      </c>
      <c r="L453" s="23"/>
      <c r="M453" s="198"/>
      <c r="N453" s="199" t="s">
        <v>44</v>
      </c>
      <c r="O453" s="60"/>
      <c r="P453" s="200" t="n">
        <f aca="false">O453*H453</f>
        <v>0</v>
      </c>
      <c r="Q453" s="200" t="n">
        <v>0.00148</v>
      </c>
      <c r="R453" s="200" t="n">
        <f aca="false">Q453*H453</f>
        <v>0.00148</v>
      </c>
      <c r="S453" s="200" t="n">
        <v>0</v>
      </c>
      <c r="T453" s="201" t="n">
        <f aca="false">S453*H453</f>
        <v>0</v>
      </c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R453" s="202" t="s">
        <v>350</v>
      </c>
      <c r="AT453" s="202" t="s">
        <v>154</v>
      </c>
      <c r="AU453" s="202" t="s">
        <v>88</v>
      </c>
      <c r="AY453" s="3" t="s">
        <v>151</v>
      </c>
      <c r="BE453" s="203" t="n">
        <f aca="false">IF(N453="základní",J453,0)</f>
        <v>0</v>
      </c>
      <c r="BF453" s="203" t="n">
        <f aca="false">IF(N453="snížená",J453,0)</f>
        <v>0</v>
      </c>
      <c r="BG453" s="203" t="n">
        <f aca="false">IF(N453="zákl. přenesená",J453,0)</f>
        <v>0</v>
      </c>
      <c r="BH453" s="203" t="n">
        <f aca="false">IF(N453="sníž. přenesená",J453,0)</f>
        <v>0</v>
      </c>
      <c r="BI453" s="203" t="n">
        <f aca="false">IF(N453="nulová",J453,0)</f>
        <v>0</v>
      </c>
      <c r="BJ453" s="3" t="s">
        <v>86</v>
      </c>
      <c r="BK453" s="203" t="n">
        <f aca="false">ROUND(I453*H453,2)</f>
        <v>0</v>
      </c>
      <c r="BL453" s="3" t="s">
        <v>350</v>
      </c>
      <c r="BM453" s="202" t="s">
        <v>694</v>
      </c>
    </row>
    <row r="454" customFormat="false" ht="12.8" hidden="false" customHeight="false" outlineLevel="0" collapsed="false">
      <c r="A454" s="22"/>
      <c r="B454" s="23"/>
      <c r="C454" s="22"/>
      <c r="D454" s="204" t="s">
        <v>159</v>
      </c>
      <c r="E454" s="22"/>
      <c r="F454" s="205" t="s">
        <v>695</v>
      </c>
      <c r="G454" s="22"/>
      <c r="H454" s="22"/>
      <c r="I454" s="117"/>
      <c r="J454" s="22"/>
      <c r="K454" s="22"/>
      <c r="L454" s="23"/>
      <c r="M454" s="206"/>
      <c r="N454" s="207"/>
      <c r="O454" s="60"/>
      <c r="P454" s="60"/>
      <c r="Q454" s="60"/>
      <c r="R454" s="60"/>
      <c r="S454" s="60"/>
      <c r="T454" s="61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T454" s="3" t="s">
        <v>159</v>
      </c>
      <c r="AU454" s="3" t="s">
        <v>88</v>
      </c>
    </row>
    <row r="455" customFormat="false" ht="21.75" hidden="false" customHeight="true" outlineLevel="0" collapsed="false">
      <c r="A455" s="22"/>
      <c r="B455" s="190"/>
      <c r="C455" s="191" t="s">
        <v>696</v>
      </c>
      <c r="D455" s="191" t="s">
        <v>154</v>
      </c>
      <c r="E455" s="192" t="s">
        <v>697</v>
      </c>
      <c r="F455" s="193" t="s">
        <v>698</v>
      </c>
      <c r="G455" s="194" t="s">
        <v>408</v>
      </c>
      <c r="H455" s="195" t="n">
        <v>0.003</v>
      </c>
      <c r="I455" s="196"/>
      <c r="J455" s="197" t="n">
        <f aca="false">ROUND(I455*H455,2)</f>
        <v>0</v>
      </c>
      <c r="K455" s="193" t="s">
        <v>257</v>
      </c>
      <c r="L455" s="23"/>
      <c r="M455" s="198"/>
      <c r="N455" s="199" t="s">
        <v>44</v>
      </c>
      <c r="O455" s="60"/>
      <c r="P455" s="200" t="n">
        <f aca="false">O455*H455</f>
        <v>0</v>
      </c>
      <c r="Q455" s="200" t="n">
        <v>0</v>
      </c>
      <c r="R455" s="200" t="n">
        <f aca="false">Q455*H455</f>
        <v>0</v>
      </c>
      <c r="S455" s="200" t="n">
        <v>0</v>
      </c>
      <c r="T455" s="201" t="n">
        <f aca="false">S455*H455</f>
        <v>0</v>
      </c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R455" s="202" t="s">
        <v>350</v>
      </c>
      <c r="AT455" s="202" t="s">
        <v>154</v>
      </c>
      <c r="AU455" s="202" t="s">
        <v>88</v>
      </c>
      <c r="AY455" s="3" t="s">
        <v>151</v>
      </c>
      <c r="BE455" s="203" t="n">
        <f aca="false">IF(N455="základní",J455,0)</f>
        <v>0</v>
      </c>
      <c r="BF455" s="203" t="n">
        <f aca="false">IF(N455="snížená",J455,0)</f>
        <v>0</v>
      </c>
      <c r="BG455" s="203" t="n">
        <f aca="false">IF(N455="zákl. přenesená",J455,0)</f>
        <v>0</v>
      </c>
      <c r="BH455" s="203" t="n">
        <f aca="false">IF(N455="sníž. přenesená",J455,0)</f>
        <v>0</v>
      </c>
      <c r="BI455" s="203" t="n">
        <f aca="false">IF(N455="nulová",J455,0)</f>
        <v>0</v>
      </c>
      <c r="BJ455" s="3" t="s">
        <v>86</v>
      </c>
      <c r="BK455" s="203" t="n">
        <f aca="false">ROUND(I455*H455,2)</f>
        <v>0</v>
      </c>
      <c r="BL455" s="3" t="s">
        <v>350</v>
      </c>
      <c r="BM455" s="202" t="s">
        <v>699</v>
      </c>
    </row>
    <row r="456" customFormat="false" ht="12.8" hidden="false" customHeight="false" outlineLevel="0" collapsed="false">
      <c r="A456" s="22"/>
      <c r="B456" s="23"/>
      <c r="C456" s="22"/>
      <c r="D456" s="204" t="s">
        <v>159</v>
      </c>
      <c r="E456" s="22"/>
      <c r="F456" s="205" t="s">
        <v>700</v>
      </c>
      <c r="G456" s="22"/>
      <c r="H456" s="22"/>
      <c r="I456" s="117"/>
      <c r="J456" s="22"/>
      <c r="K456" s="22"/>
      <c r="L456" s="23"/>
      <c r="M456" s="206"/>
      <c r="N456" s="207"/>
      <c r="O456" s="60"/>
      <c r="P456" s="60"/>
      <c r="Q456" s="60"/>
      <c r="R456" s="60"/>
      <c r="S456" s="60"/>
      <c r="T456" s="61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T456" s="3" t="s">
        <v>159</v>
      </c>
      <c r="AU456" s="3" t="s">
        <v>88</v>
      </c>
    </row>
    <row r="457" s="176" customFormat="true" ht="22.8" hidden="false" customHeight="true" outlineLevel="0" collapsed="false">
      <c r="B457" s="177"/>
      <c r="D457" s="178" t="s">
        <v>78</v>
      </c>
      <c r="E457" s="188" t="s">
        <v>701</v>
      </c>
      <c r="F457" s="188" t="s">
        <v>702</v>
      </c>
      <c r="I457" s="180"/>
      <c r="J457" s="189" t="n">
        <f aca="false">BK457</f>
        <v>0</v>
      </c>
      <c r="L457" s="177"/>
      <c r="M457" s="182"/>
      <c r="N457" s="183"/>
      <c r="O457" s="183"/>
      <c r="P457" s="184" t="n">
        <f aca="false">SUM(P458:P459)</f>
        <v>0</v>
      </c>
      <c r="Q457" s="183"/>
      <c r="R457" s="184" t="n">
        <f aca="false">SUM(R458:R459)</f>
        <v>0</v>
      </c>
      <c r="S457" s="183"/>
      <c r="T457" s="185" t="n">
        <f aca="false">SUM(T458:T459)</f>
        <v>0.002</v>
      </c>
      <c r="AR457" s="178" t="s">
        <v>88</v>
      </c>
      <c r="AT457" s="186" t="s">
        <v>78</v>
      </c>
      <c r="AU457" s="186" t="s">
        <v>86</v>
      </c>
      <c r="AY457" s="178" t="s">
        <v>151</v>
      </c>
      <c r="BK457" s="187" t="n">
        <f aca="false">SUM(BK458:BK459)</f>
        <v>0</v>
      </c>
    </row>
    <row r="458" s="27" customFormat="true" ht="16.5" hidden="false" customHeight="true" outlineLevel="0" collapsed="false">
      <c r="A458" s="22"/>
      <c r="B458" s="190"/>
      <c r="C458" s="191" t="s">
        <v>703</v>
      </c>
      <c r="D458" s="191" t="s">
        <v>154</v>
      </c>
      <c r="E458" s="192" t="s">
        <v>704</v>
      </c>
      <c r="F458" s="193" t="s">
        <v>705</v>
      </c>
      <c r="G458" s="194" t="s">
        <v>285</v>
      </c>
      <c r="H458" s="195" t="n">
        <v>10</v>
      </c>
      <c r="I458" s="196"/>
      <c r="J458" s="197" t="n">
        <f aca="false">ROUND(I458*H458,2)</f>
        <v>0</v>
      </c>
      <c r="K458" s="193" t="s">
        <v>257</v>
      </c>
      <c r="L458" s="23"/>
      <c r="M458" s="198"/>
      <c r="N458" s="199" t="s">
        <v>44</v>
      </c>
      <c r="O458" s="60"/>
      <c r="P458" s="200" t="n">
        <f aca="false">O458*H458</f>
        <v>0</v>
      </c>
      <c r="Q458" s="200" t="n">
        <v>0</v>
      </c>
      <c r="R458" s="200" t="n">
        <f aca="false">Q458*H458</f>
        <v>0</v>
      </c>
      <c r="S458" s="200" t="n">
        <v>0.0002</v>
      </c>
      <c r="T458" s="201" t="n">
        <f aca="false">S458*H458</f>
        <v>0.002</v>
      </c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R458" s="202" t="s">
        <v>350</v>
      </c>
      <c r="AT458" s="202" t="s">
        <v>154</v>
      </c>
      <c r="AU458" s="202" t="s">
        <v>88</v>
      </c>
      <c r="AY458" s="3" t="s">
        <v>151</v>
      </c>
      <c r="BE458" s="203" t="n">
        <f aca="false">IF(N458="základní",J458,0)</f>
        <v>0</v>
      </c>
      <c r="BF458" s="203" t="n">
        <f aca="false">IF(N458="snížená",J458,0)</f>
        <v>0</v>
      </c>
      <c r="BG458" s="203" t="n">
        <f aca="false">IF(N458="zákl. přenesená",J458,0)</f>
        <v>0</v>
      </c>
      <c r="BH458" s="203" t="n">
        <f aca="false">IF(N458="sníž. přenesená",J458,0)</f>
        <v>0</v>
      </c>
      <c r="BI458" s="203" t="n">
        <f aca="false">IF(N458="nulová",J458,0)</f>
        <v>0</v>
      </c>
      <c r="BJ458" s="3" t="s">
        <v>86</v>
      </c>
      <c r="BK458" s="203" t="n">
        <f aca="false">ROUND(I458*H458,2)</f>
        <v>0</v>
      </c>
      <c r="BL458" s="3" t="s">
        <v>350</v>
      </c>
      <c r="BM458" s="202" t="s">
        <v>706</v>
      </c>
    </row>
    <row r="459" customFormat="false" ht="12.8" hidden="false" customHeight="false" outlineLevel="0" collapsed="false">
      <c r="A459" s="22"/>
      <c r="B459" s="23"/>
      <c r="C459" s="22"/>
      <c r="D459" s="204" t="s">
        <v>159</v>
      </c>
      <c r="E459" s="22"/>
      <c r="F459" s="205" t="s">
        <v>707</v>
      </c>
      <c r="G459" s="22"/>
      <c r="H459" s="22"/>
      <c r="I459" s="117"/>
      <c r="J459" s="22"/>
      <c r="K459" s="22"/>
      <c r="L459" s="23"/>
      <c r="M459" s="206"/>
      <c r="N459" s="207"/>
      <c r="O459" s="60"/>
      <c r="P459" s="60"/>
      <c r="Q459" s="60"/>
      <c r="R459" s="60"/>
      <c r="S459" s="60"/>
      <c r="T459" s="61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T459" s="3" t="s">
        <v>159</v>
      </c>
      <c r="AU459" s="3" t="s">
        <v>88</v>
      </c>
    </row>
    <row r="460" s="176" customFormat="true" ht="22.8" hidden="false" customHeight="true" outlineLevel="0" collapsed="false">
      <c r="B460" s="177"/>
      <c r="D460" s="178" t="s">
        <v>78</v>
      </c>
      <c r="E460" s="188" t="s">
        <v>708</v>
      </c>
      <c r="F460" s="188" t="s">
        <v>709</v>
      </c>
      <c r="I460" s="180"/>
      <c r="J460" s="189" t="n">
        <f aca="false">BK460</f>
        <v>0</v>
      </c>
      <c r="L460" s="177"/>
      <c r="M460" s="182"/>
      <c r="N460" s="183"/>
      <c r="O460" s="183"/>
      <c r="P460" s="184" t="n">
        <f aca="false">SUM(P461:P466)</f>
        <v>0</v>
      </c>
      <c r="Q460" s="183"/>
      <c r="R460" s="184" t="n">
        <f aca="false">SUM(R461:R466)</f>
        <v>0.09984</v>
      </c>
      <c r="S460" s="183"/>
      <c r="T460" s="185" t="n">
        <f aca="false">SUM(T461:T466)</f>
        <v>0</v>
      </c>
      <c r="AR460" s="178" t="s">
        <v>88</v>
      </c>
      <c r="AT460" s="186" t="s">
        <v>78</v>
      </c>
      <c r="AU460" s="186" t="s">
        <v>86</v>
      </c>
      <c r="AY460" s="178" t="s">
        <v>151</v>
      </c>
      <c r="BK460" s="187" t="n">
        <f aca="false">SUM(BK461:BK466)</f>
        <v>0</v>
      </c>
    </row>
    <row r="461" s="27" customFormat="true" ht="16.5" hidden="false" customHeight="true" outlineLevel="0" collapsed="false">
      <c r="A461" s="22"/>
      <c r="B461" s="190"/>
      <c r="C461" s="191" t="s">
        <v>710</v>
      </c>
      <c r="D461" s="191" t="s">
        <v>154</v>
      </c>
      <c r="E461" s="192" t="s">
        <v>711</v>
      </c>
      <c r="F461" s="193" t="s">
        <v>712</v>
      </c>
      <c r="G461" s="194" t="s">
        <v>300</v>
      </c>
      <c r="H461" s="195" t="n">
        <v>8</v>
      </c>
      <c r="I461" s="196"/>
      <c r="J461" s="197" t="n">
        <f aca="false">ROUND(I461*H461,2)</f>
        <v>0</v>
      </c>
      <c r="K461" s="193"/>
      <c r="L461" s="23"/>
      <c r="M461" s="198"/>
      <c r="N461" s="199" t="s">
        <v>44</v>
      </c>
      <c r="O461" s="60"/>
      <c r="P461" s="200" t="n">
        <f aca="false">O461*H461</f>
        <v>0</v>
      </c>
      <c r="Q461" s="200" t="n">
        <v>0.0066</v>
      </c>
      <c r="R461" s="200" t="n">
        <f aca="false">Q461*H461</f>
        <v>0.0528</v>
      </c>
      <c r="S461" s="200" t="n">
        <v>0</v>
      </c>
      <c r="T461" s="201" t="n">
        <f aca="false">S461*H461</f>
        <v>0</v>
      </c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R461" s="202" t="s">
        <v>350</v>
      </c>
      <c r="AT461" s="202" t="s">
        <v>154</v>
      </c>
      <c r="AU461" s="202" t="s">
        <v>88</v>
      </c>
      <c r="AY461" s="3" t="s">
        <v>151</v>
      </c>
      <c r="BE461" s="203" t="n">
        <f aca="false">IF(N461="základní",J461,0)</f>
        <v>0</v>
      </c>
      <c r="BF461" s="203" t="n">
        <f aca="false">IF(N461="snížená",J461,0)</f>
        <v>0</v>
      </c>
      <c r="BG461" s="203" t="n">
        <f aca="false">IF(N461="zákl. přenesená",J461,0)</f>
        <v>0</v>
      </c>
      <c r="BH461" s="203" t="n">
        <f aca="false">IF(N461="sníž. přenesená",J461,0)</f>
        <v>0</v>
      </c>
      <c r="BI461" s="203" t="n">
        <f aca="false">IF(N461="nulová",J461,0)</f>
        <v>0</v>
      </c>
      <c r="BJ461" s="3" t="s">
        <v>86</v>
      </c>
      <c r="BK461" s="203" t="n">
        <f aca="false">ROUND(I461*H461,2)</f>
        <v>0</v>
      </c>
      <c r="BL461" s="3" t="s">
        <v>350</v>
      </c>
      <c r="BM461" s="202" t="s">
        <v>713</v>
      </c>
    </row>
    <row r="462" s="220" customFormat="true" ht="12.8" hidden="false" customHeight="false" outlineLevel="0" collapsed="false">
      <c r="B462" s="221"/>
      <c r="D462" s="204" t="s">
        <v>260</v>
      </c>
      <c r="E462" s="222"/>
      <c r="F462" s="223" t="s">
        <v>714</v>
      </c>
      <c r="H462" s="224" t="n">
        <v>8</v>
      </c>
      <c r="I462" s="225"/>
      <c r="L462" s="221"/>
      <c r="M462" s="226"/>
      <c r="N462" s="227"/>
      <c r="O462" s="227"/>
      <c r="P462" s="227"/>
      <c r="Q462" s="227"/>
      <c r="R462" s="227"/>
      <c r="S462" s="227"/>
      <c r="T462" s="228"/>
      <c r="AT462" s="222" t="s">
        <v>260</v>
      </c>
      <c r="AU462" s="222" t="s">
        <v>88</v>
      </c>
      <c r="AV462" s="220" t="s">
        <v>88</v>
      </c>
      <c r="AW462" s="220" t="s">
        <v>34</v>
      </c>
      <c r="AX462" s="220" t="s">
        <v>79</v>
      </c>
      <c r="AY462" s="222" t="s">
        <v>151</v>
      </c>
    </row>
    <row r="463" s="229" customFormat="true" ht="12.8" hidden="false" customHeight="false" outlineLevel="0" collapsed="false">
      <c r="B463" s="230"/>
      <c r="D463" s="204" t="s">
        <v>260</v>
      </c>
      <c r="E463" s="231"/>
      <c r="F463" s="232" t="s">
        <v>263</v>
      </c>
      <c r="H463" s="233" t="n">
        <v>8</v>
      </c>
      <c r="I463" s="234"/>
      <c r="L463" s="230"/>
      <c r="M463" s="235"/>
      <c r="N463" s="236"/>
      <c r="O463" s="236"/>
      <c r="P463" s="236"/>
      <c r="Q463" s="236"/>
      <c r="R463" s="236"/>
      <c r="S463" s="236"/>
      <c r="T463" s="237"/>
      <c r="AT463" s="231" t="s">
        <v>260</v>
      </c>
      <c r="AU463" s="231" t="s">
        <v>88</v>
      </c>
      <c r="AV463" s="229" t="s">
        <v>150</v>
      </c>
      <c r="AW463" s="229" t="s">
        <v>34</v>
      </c>
      <c r="AX463" s="229" t="s">
        <v>86</v>
      </c>
      <c r="AY463" s="231" t="s">
        <v>151</v>
      </c>
    </row>
    <row r="464" s="27" customFormat="true" ht="21.75" hidden="false" customHeight="true" outlineLevel="0" collapsed="false">
      <c r="A464" s="22"/>
      <c r="B464" s="190"/>
      <c r="C464" s="191" t="s">
        <v>715</v>
      </c>
      <c r="D464" s="191" t="s">
        <v>154</v>
      </c>
      <c r="E464" s="192" t="s">
        <v>716</v>
      </c>
      <c r="F464" s="193" t="s">
        <v>717</v>
      </c>
      <c r="G464" s="194" t="s">
        <v>285</v>
      </c>
      <c r="H464" s="195" t="n">
        <v>3</v>
      </c>
      <c r="I464" s="196"/>
      <c r="J464" s="197" t="n">
        <f aca="false">ROUND(I464*H464,2)</f>
        <v>0</v>
      </c>
      <c r="K464" s="193"/>
      <c r="L464" s="23"/>
      <c r="M464" s="198"/>
      <c r="N464" s="199" t="s">
        <v>44</v>
      </c>
      <c r="O464" s="60"/>
      <c r="P464" s="200" t="n">
        <f aca="false">O464*H464</f>
        <v>0</v>
      </c>
      <c r="Q464" s="200" t="n">
        <v>0.01568</v>
      </c>
      <c r="R464" s="200" t="n">
        <f aca="false">Q464*H464</f>
        <v>0.04704</v>
      </c>
      <c r="S464" s="200" t="n">
        <v>0</v>
      </c>
      <c r="T464" s="201" t="n">
        <f aca="false">S464*H464</f>
        <v>0</v>
      </c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R464" s="202" t="s">
        <v>350</v>
      </c>
      <c r="AT464" s="202" t="s">
        <v>154</v>
      </c>
      <c r="AU464" s="202" t="s">
        <v>88</v>
      </c>
      <c r="AY464" s="3" t="s">
        <v>151</v>
      </c>
      <c r="BE464" s="203" t="n">
        <f aca="false">IF(N464="základní",J464,0)</f>
        <v>0</v>
      </c>
      <c r="BF464" s="203" t="n">
        <f aca="false">IF(N464="snížená",J464,0)</f>
        <v>0</v>
      </c>
      <c r="BG464" s="203" t="n">
        <f aca="false">IF(N464="zákl. přenesená",J464,0)</f>
        <v>0</v>
      </c>
      <c r="BH464" s="203" t="n">
        <f aca="false">IF(N464="sníž. přenesená",J464,0)</f>
        <v>0</v>
      </c>
      <c r="BI464" s="203" t="n">
        <f aca="false">IF(N464="nulová",J464,0)</f>
        <v>0</v>
      </c>
      <c r="BJ464" s="3" t="s">
        <v>86</v>
      </c>
      <c r="BK464" s="203" t="n">
        <f aca="false">ROUND(I464*H464,2)</f>
        <v>0</v>
      </c>
      <c r="BL464" s="3" t="s">
        <v>350</v>
      </c>
      <c r="BM464" s="202" t="s">
        <v>718</v>
      </c>
    </row>
    <row r="465" s="27" customFormat="true" ht="21.75" hidden="false" customHeight="true" outlineLevel="0" collapsed="false">
      <c r="A465" s="22"/>
      <c r="B465" s="190"/>
      <c r="C465" s="191" t="s">
        <v>719</v>
      </c>
      <c r="D465" s="191" t="s">
        <v>154</v>
      </c>
      <c r="E465" s="192" t="s">
        <v>720</v>
      </c>
      <c r="F465" s="193" t="s">
        <v>721</v>
      </c>
      <c r="G465" s="194" t="s">
        <v>408</v>
      </c>
      <c r="H465" s="195" t="n">
        <v>0.1</v>
      </c>
      <c r="I465" s="196"/>
      <c r="J465" s="197" t="n">
        <f aca="false">ROUND(I465*H465,2)</f>
        <v>0</v>
      </c>
      <c r="K465" s="193" t="s">
        <v>257</v>
      </c>
      <c r="L465" s="23"/>
      <c r="M465" s="198"/>
      <c r="N465" s="199" t="s">
        <v>44</v>
      </c>
      <c r="O465" s="60"/>
      <c r="P465" s="200" t="n">
        <f aca="false">O465*H465</f>
        <v>0</v>
      </c>
      <c r="Q465" s="200" t="n">
        <v>0</v>
      </c>
      <c r="R465" s="200" t="n">
        <f aca="false">Q465*H465</f>
        <v>0</v>
      </c>
      <c r="S465" s="200" t="n">
        <v>0</v>
      </c>
      <c r="T465" s="201" t="n">
        <f aca="false">S465*H465</f>
        <v>0</v>
      </c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R465" s="202" t="s">
        <v>350</v>
      </c>
      <c r="AT465" s="202" t="s">
        <v>154</v>
      </c>
      <c r="AU465" s="202" t="s">
        <v>88</v>
      </c>
      <c r="AY465" s="3" t="s">
        <v>151</v>
      </c>
      <c r="BE465" s="203" t="n">
        <f aca="false">IF(N465="základní",J465,0)</f>
        <v>0</v>
      </c>
      <c r="BF465" s="203" t="n">
        <f aca="false">IF(N465="snížená",J465,0)</f>
        <v>0</v>
      </c>
      <c r="BG465" s="203" t="n">
        <f aca="false">IF(N465="zákl. přenesená",J465,0)</f>
        <v>0</v>
      </c>
      <c r="BH465" s="203" t="n">
        <f aca="false">IF(N465="sníž. přenesená",J465,0)</f>
        <v>0</v>
      </c>
      <c r="BI465" s="203" t="n">
        <f aca="false">IF(N465="nulová",J465,0)</f>
        <v>0</v>
      </c>
      <c r="BJ465" s="3" t="s">
        <v>86</v>
      </c>
      <c r="BK465" s="203" t="n">
        <f aca="false">ROUND(I465*H465,2)</f>
        <v>0</v>
      </c>
      <c r="BL465" s="3" t="s">
        <v>350</v>
      </c>
      <c r="BM465" s="202" t="s">
        <v>722</v>
      </c>
    </row>
    <row r="466" customFormat="false" ht="12.8" hidden="false" customHeight="false" outlineLevel="0" collapsed="false">
      <c r="A466" s="22"/>
      <c r="B466" s="23"/>
      <c r="C466" s="22"/>
      <c r="D466" s="204" t="s">
        <v>159</v>
      </c>
      <c r="E466" s="22"/>
      <c r="F466" s="205" t="s">
        <v>723</v>
      </c>
      <c r="G466" s="22"/>
      <c r="H466" s="22"/>
      <c r="I466" s="117"/>
      <c r="J466" s="22"/>
      <c r="K466" s="22"/>
      <c r="L466" s="23"/>
      <c r="M466" s="206"/>
      <c r="N466" s="207"/>
      <c r="O466" s="60"/>
      <c r="P466" s="60"/>
      <c r="Q466" s="60"/>
      <c r="R466" s="60"/>
      <c r="S466" s="60"/>
      <c r="T466" s="61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T466" s="3" t="s">
        <v>159</v>
      </c>
      <c r="AU466" s="3" t="s">
        <v>88</v>
      </c>
    </row>
    <row r="467" s="176" customFormat="true" ht="22.8" hidden="false" customHeight="true" outlineLevel="0" collapsed="false">
      <c r="B467" s="177"/>
      <c r="D467" s="178" t="s">
        <v>78</v>
      </c>
      <c r="E467" s="188" t="s">
        <v>724</v>
      </c>
      <c r="F467" s="188" t="s">
        <v>725</v>
      </c>
      <c r="I467" s="180"/>
      <c r="J467" s="189" t="n">
        <f aca="false">BK467</f>
        <v>0</v>
      </c>
      <c r="L467" s="177"/>
      <c r="M467" s="182"/>
      <c r="N467" s="183"/>
      <c r="O467" s="183"/>
      <c r="P467" s="184" t="n">
        <f aca="false">SUM(P468:P483)</f>
        <v>0</v>
      </c>
      <c r="Q467" s="183"/>
      <c r="R467" s="184" t="n">
        <f aca="false">SUM(R468:R483)</f>
        <v>4.2098125</v>
      </c>
      <c r="S467" s="183"/>
      <c r="T467" s="185" t="n">
        <f aca="false">SUM(T468:T483)</f>
        <v>0</v>
      </c>
      <c r="AR467" s="178" t="s">
        <v>88</v>
      </c>
      <c r="AT467" s="186" t="s">
        <v>78</v>
      </c>
      <c r="AU467" s="186" t="s">
        <v>86</v>
      </c>
      <c r="AY467" s="178" t="s">
        <v>151</v>
      </c>
      <c r="BK467" s="187" t="n">
        <f aca="false">SUM(BK468:BK483)</f>
        <v>0</v>
      </c>
    </row>
    <row r="468" s="27" customFormat="true" ht="16.5" hidden="false" customHeight="true" outlineLevel="0" collapsed="false">
      <c r="A468" s="22"/>
      <c r="B468" s="190"/>
      <c r="C468" s="191" t="s">
        <v>726</v>
      </c>
      <c r="D468" s="191" t="s">
        <v>154</v>
      </c>
      <c r="E468" s="192" t="s">
        <v>727</v>
      </c>
      <c r="F468" s="193" t="s">
        <v>728</v>
      </c>
      <c r="G468" s="194" t="s">
        <v>300</v>
      </c>
      <c r="H468" s="195" t="n">
        <v>48.25</v>
      </c>
      <c r="I468" s="196"/>
      <c r="J468" s="197" t="n">
        <f aca="false">ROUND(I468*H468,2)</f>
        <v>0</v>
      </c>
      <c r="K468" s="193" t="s">
        <v>257</v>
      </c>
      <c r="L468" s="23"/>
      <c r="M468" s="198"/>
      <c r="N468" s="199" t="s">
        <v>44</v>
      </c>
      <c r="O468" s="60"/>
      <c r="P468" s="200" t="n">
        <f aca="false">O468*H468</f>
        <v>0</v>
      </c>
      <c r="Q468" s="200" t="n">
        <v>0.0003</v>
      </c>
      <c r="R468" s="200" t="n">
        <f aca="false">Q468*H468</f>
        <v>0.014475</v>
      </c>
      <c r="S468" s="200" t="n">
        <v>0</v>
      </c>
      <c r="T468" s="201" t="n">
        <f aca="false">S468*H468</f>
        <v>0</v>
      </c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R468" s="202" t="s">
        <v>350</v>
      </c>
      <c r="AT468" s="202" t="s">
        <v>154</v>
      </c>
      <c r="AU468" s="202" t="s">
        <v>88</v>
      </c>
      <c r="AY468" s="3" t="s">
        <v>151</v>
      </c>
      <c r="BE468" s="203" t="n">
        <f aca="false">IF(N468="základní",J468,0)</f>
        <v>0</v>
      </c>
      <c r="BF468" s="203" t="n">
        <f aca="false">IF(N468="snížená",J468,0)</f>
        <v>0</v>
      </c>
      <c r="BG468" s="203" t="n">
        <f aca="false">IF(N468="zákl. přenesená",J468,0)</f>
        <v>0</v>
      </c>
      <c r="BH468" s="203" t="n">
        <f aca="false">IF(N468="sníž. přenesená",J468,0)</f>
        <v>0</v>
      </c>
      <c r="BI468" s="203" t="n">
        <f aca="false">IF(N468="nulová",J468,0)</f>
        <v>0</v>
      </c>
      <c r="BJ468" s="3" t="s">
        <v>86</v>
      </c>
      <c r="BK468" s="203" t="n">
        <f aca="false">ROUND(I468*H468,2)</f>
        <v>0</v>
      </c>
      <c r="BL468" s="3" t="s">
        <v>350</v>
      </c>
      <c r="BM468" s="202" t="s">
        <v>729</v>
      </c>
    </row>
    <row r="469" customFormat="false" ht="12.8" hidden="false" customHeight="false" outlineLevel="0" collapsed="false">
      <c r="A469" s="22"/>
      <c r="B469" s="23"/>
      <c r="C469" s="22"/>
      <c r="D469" s="204" t="s">
        <v>159</v>
      </c>
      <c r="E469" s="22"/>
      <c r="F469" s="205" t="s">
        <v>730</v>
      </c>
      <c r="G469" s="22"/>
      <c r="H469" s="22"/>
      <c r="I469" s="117"/>
      <c r="J469" s="22"/>
      <c r="K469" s="22"/>
      <c r="L469" s="23"/>
      <c r="M469" s="206"/>
      <c r="N469" s="207"/>
      <c r="O469" s="60"/>
      <c r="P469" s="60"/>
      <c r="Q469" s="60"/>
      <c r="R469" s="60"/>
      <c r="S469" s="60"/>
      <c r="T469" s="61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T469" s="3" t="s">
        <v>159</v>
      </c>
      <c r="AU469" s="3" t="s">
        <v>88</v>
      </c>
    </row>
    <row r="470" s="220" customFormat="true" ht="12.8" hidden="false" customHeight="false" outlineLevel="0" collapsed="false">
      <c r="B470" s="221"/>
      <c r="D470" s="204" t="s">
        <v>260</v>
      </c>
      <c r="E470" s="222"/>
      <c r="F470" s="223" t="s">
        <v>498</v>
      </c>
      <c r="H470" s="224" t="n">
        <v>44</v>
      </c>
      <c r="I470" s="225"/>
      <c r="L470" s="221"/>
      <c r="M470" s="226"/>
      <c r="N470" s="227"/>
      <c r="O470" s="227"/>
      <c r="P470" s="227"/>
      <c r="Q470" s="227"/>
      <c r="R470" s="227"/>
      <c r="S470" s="227"/>
      <c r="T470" s="228"/>
      <c r="AT470" s="222" t="s">
        <v>260</v>
      </c>
      <c r="AU470" s="222" t="s">
        <v>88</v>
      </c>
      <c r="AV470" s="220" t="s">
        <v>88</v>
      </c>
      <c r="AW470" s="220" t="s">
        <v>34</v>
      </c>
      <c r="AX470" s="220" t="s">
        <v>79</v>
      </c>
      <c r="AY470" s="222" t="s">
        <v>151</v>
      </c>
    </row>
    <row r="471" s="212" customFormat="true" ht="12.8" hidden="false" customHeight="false" outlineLevel="0" collapsed="false">
      <c r="B471" s="213"/>
      <c r="D471" s="204" t="s">
        <v>260</v>
      </c>
      <c r="E471" s="214"/>
      <c r="F471" s="215" t="s">
        <v>403</v>
      </c>
      <c r="H471" s="214"/>
      <c r="I471" s="216"/>
      <c r="L471" s="213"/>
      <c r="M471" s="217"/>
      <c r="N471" s="218"/>
      <c r="O471" s="218"/>
      <c r="P471" s="218"/>
      <c r="Q471" s="218"/>
      <c r="R471" s="218"/>
      <c r="S471" s="218"/>
      <c r="T471" s="219"/>
      <c r="AT471" s="214" t="s">
        <v>260</v>
      </c>
      <c r="AU471" s="214" t="s">
        <v>88</v>
      </c>
      <c r="AV471" s="212" t="s">
        <v>86</v>
      </c>
      <c r="AW471" s="212" t="s">
        <v>34</v>
      </c>
      <c r="AX471" s="212" t="s">
        <v>79</v>
      </c>
      <c r="AY471" s="214" t="s">
        <v>151</v>
      </c>
    </row>
    <row r="472" s="220" customFormat="true" ht="12.8" hidden="false" customHeight="false" outlineLevel="0" collapsed="false">
      <c r="B472" s="221"/>
      <c r="D472" s="204" t="s">
        <v>260</v>
      </c>
      <c r="E472" s="222"/>
      <c r="F472" s="223" t="s">
        <v>731</v>
      </c>
      <c r="H472" s="224" t="n">
        <v>4.25</v>
      </c>
      <c r="I472" s="225"/>
      <c r="L472" s="221"/>
      <c r="M472" s="226"/>
      <c r="N472" s="227"/>
      <c r="O472" s="227"/>
      <c r="P472" s="227"/>
      <c r="Q472" s="227"/>
      <c r="R472" s="227"/>
      <c r="S472" s="227"/>
      <c r="T472" s="228"/>
      <c r="AT472" s="222" t="s">
        <v>260</v>
      </c>
      <c r="AU472" s="222" t="s">
        <v>88</v>
      </c>
      <c r="AV472" s="220" t="s">
        <v>88</v>
      </c>
      <c r="AW472" s="220" t="s">
        <v>34</v>
      </c>
      <c r="AX472" s="220" t="s">
        <v>79</v>
      </c>
      <c r="AY472" s="222" t="s">
        <v>151</v>
      </c>
    </row>
    <row r="473" s="229" customFormat="true" ht="12.8" hidden="false" customHeight="false" outlineLevel="0" collapsed="false">
      <c r="B473" s="230"/>
      <c r="D473" s="204" t="s">
        <v>260</v>
      </c>
      <c r="E473" s="231"/>
      <c r="F473" s="232" t="s">
        <v>263</v>
      </c>
      <c r="H473" s="233" t="n">
        <v>48.25</v>
      </c>
      <c r="I473" s="234"/>
      <c r="L473" s="230"/>
      <c r="M473" s="235"/>
      <c r="N473" s="236"/>
      <c r="O473" s="236"/>
      <c r="P473" s="236"/>
      <c r="Q473" s="236"/>
      <c r="R473" s="236"/>
      <c r="S473" s="236"/>
      <c r="T473" s="237"/>
      <c r="AT473" s="231" t="s">
        <v>260</v>
      </c>
      <c r="AU473" s="231" t="s">
        <v>88</v>
      </c>
      <c r="AV473" s="229" t="s">
        <v>150</v>
      </c>
      <c r="AW473" s="229" t="s">
        <v>34</v>
      </c>
      <c r="AX473" s="229" t="s">
        <v>86</v>
      </c>
      <c r="AY473" s="231" t="s">
        <v>151</v>
      </c>
    </row>
    <row r="474" s="27" customFormat="true" ht="16.5" hidden="false" customHeight="true" outlineLevel="0" collapsed="false">
      <c r="A474" s="22"/>
      <c r="B474" s="190"/>
      <c r="C474" s="191" t="s">
        <v>732</v>
      </c>
      <c r="D474" s="191" t="s">
        <v>154</v>
      </c>
      <c r="E474" s="192" t="s">
        <v>733</v>
      </c>
      <c r="F474" s="193" t="s">
        <v>734</v>
      </c>
      <c r="G474" s="194" t="s">
        <v>300</v>
      </c>
      <c r="H474" s="195" t="n">
        <v>48.25</v>
      </c>
      <c r="I474" s="196"/>
      <c r="J474" s="197" t="n">
        <f aca="false">ROUND(I474*H474,2)</f>
        <v>0</v>
      </c>
      <c r="K474" s="193" t="s">
        <v>257</v>
      </c>
      <c r="L474" s="23"/>
      <c r="M474" s="198"/>
      <c r="N474" s="199" t="s">
        <v>44</v>
      </c>
      <c r="O474" s="60"/>
      <c r="P474" s="200" t="n">
        <f aca="false">O474*H474</f>
        <v>0</v>
      </c>
      <c r="Q474" s="200" t="n">
        <v>0.00455</v>
      </c>
      <c r="R474" s="200" t="n">
        <f aca="false">Q474*H474</f>
        <v>0.2195375</v>
      </c>
      <c r="S474" s="200" t="n">
        <v>0</v>
      </c>
      <c r="T474" s="201" t="n">
        <f aca="false">S474*H474</f>
        <v>0</v>
      </c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R474" s="202" t="s">
        <v>350</v>
      </c>
      <c r="AT474" s="202" t="s">
        <v>154</v>
      </c>
      <c r="AU474" s="202" t="s">
        <v>88</v>
      </c>
      <c r="AY474" s="3" t="s">
        <v>151</v>
      </c>
      <c r="BE474" s="203" t="n">
        <f aca="false">IF(N474="základní",J474,0)</f>
        <v>0</v>
      </c>
      <c r="BF474" s="203" t="n">
        <f aca="false">IF(N474="snížená",J474,0)</f>
        <v>0</v>
      </c>
      <c r="BG474" s="203" t="n">
        <f aca="false">IF(N474="zákl. přenesená",J474,0)</f>
        <v>0</v>
      </c>
      <c r="BH474" s="203" t="n">
        <f aca="false">IF(N474="sníž. přenesená",J474,0)</f>
        <v>0</v>
      </c>
      <c r="BI474" s="203" t="n">
        <f aca="false">IF(N474="nulová",J474,0)</f>
        <v>0</v>
      </c>
      <c r="BJ474" s="3" t="s">
        <v>86</v>
      </c>
      <c r="BK474" s="203" t="n">
        <f aca="false">ROUND(I474*H474,2)</f>
        <v>0</v>
      </c>
      <c r="BL474" s="3" t="s">
        <v>350</v>
      </c>
      <c r="BM474" s="202" t="s">
        <v>735</v>
      </c>
    </row>
    <row r="475" customFormat="false" ht="12.8" hidden="false" customHeight="false" outlineLevel="0" collapsed="false">
      <c r="A475" s="22"/>
      <c r="B475" s="23"/>
      <c r="C475" s="22"/>
      <c r="D475" s="204" t="s">
        <v>159</v>
      </c>
      <c r="E475" s="22"/>
      <c r="F475" s="205" t="s">
        <v>736</v>
      </c>
      <c r="G475" s="22"/>
      <c r="H475" s="22"/>
      <c r="I475" s="117"/>
      <c r="J475" s="22"/>
      <c r="K475" s="22"/>
      <c r="L475" s="23"/>
      <c r="M475" s="206"/>
      <c r="N475" s="207"/>
      <c r="O475" s="60"/>
      <c r="P475" s="60"/>
      <c r="Q475" s="60"/>
      <c r="R475" s="60"/>
      <c r="S475" s="60"/>
      <c r="T475" s="61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T475" s="3" t="s">
        <v>159</v>
      </c>
      <c r="AU475" s="3" t="s">
        <v>88</v>
      </c>
    </row>
    <row r="476" customFormat="false" ht="21.75" hidden="false" customHeight="true" outlineLevel="0" collapsed="false">
      <c r="A476" s="22"/>
      <c r="B476" s="190"/>
      <c r="C476" s="191" t="s">
        <v>737</v>
      </c>
      <c r="D476" s="191" t="s">
        <v>154</v>
      </c>
      <c r="E476" s="192" t="s">
        <v>738</v>
      </c>
      <c r="F476" s="193" t="s">
        <v>739</v>
      </c>
      <c r="G476" s="194" t="s">
        <v>300</v>
      </c>
      <c r="H476" s="195" t="n">
        <v>48.25</v>
      </c>
      <c r="I476" s="196"/>
      <c r="J476" s="197" t="n">
        <f aca="false">ROUND(I476*H476,2)</f>
        <v>0</v>
      </c>
      <c r="K476" s="193" t="s">
        <v>257</v>
      </c>
      <c r="L476" s="23"/>
      <c r="M476" s="198"/>
      <c r="N476" s="199" t="s">
        <v>44</v>
      </c>
      <c r="O476" s="60"/>
      <c r="P476" s="200" t="n">
        <f aca="false">O476*H476</f>
        <v>0</v>
      </c>
      <c r="Q476" s="200" t="n">
        <v>0.0054</v>
      </c>
      <c r="R476" s="200" t="n">
        <f aca="false">Q476*H476</f>
        <v>0.26055</v>
      </c>
      <c r="S476" s="200" t="n">
        <v>0</v>
      </c>
      <c r="T476" s="201" t="n">
        <f aca="false">S476*H476</f>
        <v>0</v>
      </c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R476" s="202" t="s">
        <v>350</v>
      </c>
      <c r="AT476" s="202" t="s">
        <v>154</v>
      </c>
      <c r="AU476" s="202" t="s">
        <v>88</v>
      </c>
      <c r="AY476" s="3" t="s">
        <v>151</v>
      </c>
      <c r="BE476" s="203" t="n">
        <f aca="false">IF(N476="základní",J476,0)</f>
        <v>0</v>
      </c>
      <c r="BF476" s="203" t="n">
        <f aca="false">IF(N476="snížená",J476,0)</f>
        <v>0</v>
      </c>
      <c r="BG476" s="203" t="n">
        <f aca="false">IF(N476="zákl. přenesená",J476,0)</f>
        <v>0</v>
      </c>
      <c r="BH476" s="203" t="n">
        <f aca="false">IF(N476="sníž. přenesená",J476,0)</f>
        <v>0</v>
      </c>
      <c r="BI476" s="203" t="n">
        <f aca="false">IF(N476="nulová",J476,0)</f>
        <v>0</v>
      </c>
      <c r="BJ476" s="3" t="s">
        <v>86</v>
      </c>
      <c r="BK476" s="203" t="n">
        <f aca="false">ROUND(I476*H476,2)</f>
        <v>0</v>
      </c>
      <c r="BL476" s="3" t="s">
        <v>350</v>
      </c>
      <c r="BM476" s="202" t="s">
        <v>740</v>
      </c>
    </row>
    <row r="477" customFormat="false" ht="12.8" hidden="false" customHeight="false" outlineLevel="0" collapsed="false">
      <c r="A477" s="22"/>
      <c r="B477" s="23"/>
      <c r="C477" s="22"/>
      <c r="D477" s="204" t="s">
        <v>159</v>
      </c>
      <c r="E477" s="22"/>
      <c r="F477" s="205" t="s">
        <v>741</v>
      </c>
      <c r="G477" s="22"/>
      <c r="H477" s="22"/>
      <c r="I477" s="117"/>
      <c r="J477" s="22"/>
      <c r="K477" s="22"/>
      <c r="L477" s="23"/>
      <c r="M477" s="206"/>
      <c r="N477" s="207"/>
      <c r="O477" s="60"/>
      <c r="P477" s="60"/>
      <c r="Q477" s="60"/>
      <c r="R477" s="60"/>
      <c r="S477" s="60"/>
      <c r="T477" s="61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T477" s="3" t="s">
        <v>159</v>
      </c>
      <c r="AU477" s="3" t="s">
        <v>88</v>
      </c>
    </row>
    <row r="478" customFormat="false" ht="16.5" hidden="false" customHeight="true" outlineLevel="0" collapsed="false">
      <c r="A478" s="22"/>
      <c r="B478" s="190"/>
      <c r="C478" s="238" t="s">
        <v>742</v>
      </c>
      <c r="D478" s="238" t="s">
        <v>462</v>
      </c>
      <c r="E478" s="239" t="s">
        <v>743</v>
      </c>
      <c r="F478" s="240" t="s">
        <v>744</v>
      </c>
      <c r="G478" s="241" t="s">
        <v>300</v>
      </c>
      <c r="H478" s="242" t="n">
        <v>53.075</v>
      </c>
      <c r="I478" s="243"/>
      <c r="J478" s="244" t="n">
        <f aca="false">ROUND(I478*H478,2)</f>
        <v>0</v>
      </c>
      <c r="K478" s="240" t="s">
        <v>257</v>
      </c>
      <c r="L478" s="245"/>
      <c r="M478" s="246"/>
      <c r="N478" s="247" t="s">
        <v>44</v>
      </c>
      <c r="O478" s="60"/>
      <c r="P478" s="200" t="n">
        <f aca="false">O478*H478</f>
        <v>0</v>
      </c>
      <c r="Q478" s="200" t="n">
        <v>0.07</v>
      </c>
      <c r="R478" s="200" t="n">
        <f aca="false">Q478*H478</f>
        <v>3.71525</v>
      </c>
      <c r="S478" s="200" t="n">
        <v>0</v>
      </c>
      <c r="T478" s="201" t="n">
        <f aca="false">S478*H478</f>
        <v>0</v>
      </c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R478" s="202" t="s">
        <v>469</v>
      </c>
      <c r="AT478" s="202" t="s">
        <v>462</v>
      </c>
      <c r="AU478" s="202" t="s">
        <v>88</v>
      </c>
      <c r="AY478" s="3" t="s">
        <v>151</v>
      </c>
      <c r="BE478" s="203" t="n">
        <f aca="false">IF(N478="základní",J478,0)</f>
        <v>0</v>
      </c>
      <c r="BF478" s="203" t="n">
        <f aca="false">IF(N478="snížená",J478,0)</f>
        <v>0</v>
      </c>
      <c r="BG478" s="203" t="n">
        <f aca="false">IF(N478="zákl. přenesená",J478,0)</f>
        <v>0</v>
      </c>
      <c r="BH478" s="203" t="n">
        <f aca="false">IF(N478="sníž. přenesená",J478,0)</f>
        <v>0</v>
      </c>
      <c r="BI478" s="203" t="n">
        <f aca="false">IF(N478="nulová",J478,0)</f>
        <v>0</v>
      </c>
      <c r="BJ478" s="3" t="s">
        <v>86</v>
      </c>
      <c r="BK478" s="203" t="n">
        <f aca="false">ROUND(I478*H478,2)</f>
        <v>0</v>
      </c>
      <c r="BL478" s="3" t="s">
        <v>350</v>
      </c>
      <c r="BM478" s="202" t="s">
        <v>745</v>
      </c>
    </row>
    <row r="479" customFormat="false" ht="12.8" hidden="false" customHeight="false" outlineLevel="0" collapsed="false">
      <c r="A479" s="22"/>
      <c r="B479" s="23"/>
      <c r="C479" s="22"/>
      <c r="D479" s="204" t="s">
        <v>159</v>
      </c>
      <c r="E479" s="22"/>
      <c r="F479" s="205" t="s">
        <v>744</v>
      </c>
      <c r="G479" s="22"/>
      <c r="H479" s="22"/>
      <c r="I479" s="117"/>
      <c r="J479" s="22"/>
      <c r="K479" s="22"/>
      <c r="L479" s="23"/>
      <c r="M479" s="206"/>
      <c r="N479" s="207"/>
      <c r="O479" s="60"/>
      <c r="P479" s="60"/>
      <c r="Q479" s="60"/>
      <c r="R479" s="60"/>
      <c r="S479" s="60"/>
      <c r="T479" s="61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T479" s="3" t="s">
        <v>159</v>
      </c>
      <c r="AU479" s="3" t="s">
        <v>88</v>
      </c>
    </row>
    <row r="480" s="220" customFormat="true" ht="12.8" hidden="false" customHeight="false" outlineLevel="0" collapsed="false">
      <c r="B480" s="221"/>
      <c r="D480" s="204" t="s">
        <v>260</v>
      </c>
      <c r="E480" s="222"/>
      <c r="F480" s="223" t="s">
        <v>746</v>
      </c>
      <c r="H480" s="224" t="n">
        <v>53.075</v>
      </c>
      <c r="I480" s="225"/>
      <c r="L480" s="221"/>
      <c r="M480" s="226"/>
      <c r="N480" s="227"/>
      <c r="O480" s="227"/>
      <c r="P480" s="227"/>
      <c r="Q480" s="227"/>
      <c r="R480" s="227"/>
      <c r="S480" s="227"/>
      <c r="T480" s="228"/>
      <c r="AT480" s="222" t="s">
        <v>260</v>
      </c>
      <c r="AU480" s="222" t="s">
        <v>88</v>
      </c>
      <c r="AV480" s="220" t="s">
        <v>88</v>
      </c>
      <c r="AW480" s="220" t="s">
        <v>34</v>
      </c>
      <c r="AX480" s="220" t="s">
        <v>79</v>
      </c>
      <c r="AY480" s="222" t="s">
        <v>151</v>
      </c>
    </row>
    <row r="481" s="229" customFormat="true" ht="12.8" hidden="false" customHeight="false" outlineLevel="0" collapsed="false">
      <c r="B481" s="230"/>
      <c r="D481" s="204" t="s">
        <v>260</v>
      </c>
      <c r="E481" s="231"/>
      <c r="F481" s="232" t="s">
        <v>263</v>
      </c>
      <c r="H481" s="233" t="n">
        <v>53.075</v>
      </c>
      <c r="I481" s="234"/>
      <c r="L481" s="230"/>
      <c r="M481" s="235"/>
      <c r="N481" s="236"/>
      <c r="O481" s="236"/>
      <c r="P481" s="236"/>
      <c r="Q481" s="236"/>
      <c r="R481" s="236"/>
      <c r="S481" s="236"/>
      <c r="T481" s="237"/>
      <c r="AT481" s="231" t="s">
        <v>260</v>
      </c>
      <c r="AU481" s="231" t="s">
        <v>88</v>
      </c>
      <c r="AV481" s="229" t="s">
        <v>150</v>
      </c>
      <c r="AW481" s="229" t="s">
        <v>34</v>
      </c>
      <c r="AX481" s="229" t="s">
        <v>86</v>
      </c>
      <c r="AY481" s="231" t="s">
        <v>151</v>
      </c>
    </row>
    <row r="482" s="27" customFormat="true" ht="21.75" hidden="false" customHeight="true" outlineLevel="0" collapsed="false">
      <c r="A482" s="22"/>
      <c r="B482" s="190"/>
      <c r="C482" s="191" t="s">
        <v>747</v>
      </c>
      <c r="D482" s="191" t="s">
        <v>154</v>
      </c>
      <c r="E482" s="192" t="s">
        <v>748</v>
      </c>
      <c r="F482" s="193" t="s">
        <v>749</v>
      </c>
      <c r="G482" s="194" t="s">
        <v>408</v>
      </c>
      <c r="H482" s="195" t="n">
        <v>4.21</v>
      </c>
      <c r="I482" s="196"/>
      <c r="J482" s="197" t="n">
        <f aca="false">ROUND(I482*H482,2)</f>
        <v>0</v>
      </c>
      <c r="K482" s="193" t="s">
        <v>257</v>
      </c>
      <c r="L482" s="23"/>
      <c r="M482" s="198"/>
      <c r="N482" s="199" t="s">
        <v>44</v>
      </c>
      <c r="O482" s="60"/>
      <c r="P482" s="200" t="n">
        <f aca="false">O482*H482</f>
        <v>0</v>
      </c>
      <c r="Q482" s="200" t="n">
        <v>0</v>
      </c>
      <c r="R482" s="200" t="n">
        <f aca="false">Q482*H482</f>
        <v>0</v>
      </c>
      <c r="S482" s="200" t="n">
        <v>0</v>
      </c>
      <c r="T482" s="201" t="n">
        <f aca="false">S482*H482</f>
        <v>0</v>
      </c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R482" s="202" t="s">
        <v>350</v>
      </c>
      <c r="AT482" s="202" t="s">
        <v>154</v>
      </c>
      <c r="AU482" s="202" t="s">
        <v>88</v>
      </c>
      <c r="AY482" s="3" t="s">
        <v>151</v>
      </c>
      <c r="BE482" s="203" t="n">
        <f aca="false">IF(N482="základní",J482,0)</f>
        <v>0</v>
      </c>
      <c r="BF482" s="203" t="n">
        <f aca="false">IF(N482="snížená",J482,0)</f>
        <v>0</v>
      </c>
      <c r="BG482" s="203" t="n">
        <f aca="false">IF(N482="zákl. přenesená",J482,0)</f>
        <v>0</v>
      </c>
      <c r="BH482" s="203" t="n">
        <f aca="false">IF(N482="sníž. přenesená",J482,0)</f>
        <v>0</v>
      </c>
      <c r="BI482" s="203" t="n">
        <f aca="false">IF(N482="nulová",J482,0)</f>
        <v>0</v>
      </c>
      <c r="BJ482" s="3" t="s">
        <v>86</v>
      </c>
      <c r="BK482" s="203" t="n">
        <f aca="false">ROUND(I482*H482,2)</f>
        <v>0</v>
      </c>
      <c r="BL482" s="3" t="s">
        <v>350</v>
      </c>
      <c r="BM482" s="202" t="s">
        <v>750</v>
      </c>
    </row>
    <row r="483" customFormat="false" ht="12.8" hidden="false" customHeight="false" outlineLevel="0" collapsed="false">
      <c r="A483" s="22"/>
      <c r="B483" s="23"/>
      <c r="C483" s="22"/>
      <c r="D483" s="204" t="s">
        <v>159</v>
      </c>
      <c r="E483" s="22"/>
      <c r="F483" s="205" t="s">
        <v>751</v>
      </c>
      <c r="G483" s="22"/>
      <c r="H483" s="22"/>
      <c r="I483" s="117"/>
      <c r="J483" s="22"/>
      <c r="K483" s="22"/>
      <c r="L483" s="23"/>
      <c r="M483" s="206"/>
      <c r="N483" s="207"/>
      <c r="O483" s="60"/>
      <c r="P483" s="60"/>
      <c r="Q483" s="60"/>
      <c r="R483" s="60"/>
      <c r="S483" s="60"/>
      <c r="T483" s="61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T483" s="3" t="s">
        <v>159</v>
      </c>
      <c r="AU483" s="3" t="s">
        <v>88</v>
      </c>
    </row>
    <row r="484" s="176" customFormat="true" ht="22.8" hidden="false" customHeight="true" outlineLevel="0" collapsed="false">
      <c r="B484" s="177"/>
      <c r="D484" s="178" t="s">
        <v>78</v>
      </c>
      <c r="E484" s="188" t="s">
        <v>752</v>
      </c>
      <c r="F484" s="188" t="s">
        <v>753</v>
      </c>
      <c r="I484" s="180"/>
      <c r="J484" s="189" t="n">
        <f aca="false">BK484</f>
        <v>0</v>
      </c>
      <c r="L484" s="177"/>
      <c r="M484" s="182"/>
      <c r="N484" s="183"/>
      <c r="O484" s="183"/>
      <c r="P484" s="184" t="n">
        <f aca="false">SUM(P485:P496)</f>
        <v>0</v>
      </c>
      <c r="Q484" s="183"/>
      <c r="R484" s="184" t="n">
        <f aca="false">SUM(R485:R496)</f>
        <v>0.1969344</v>
      </c>
      <c r="S484" s="183"/>
      <c r="T484" s="185" t="n">
        <f aca="false">SUM(T485:T496)</f>
        <v>0</v>
      </c>
      <c r="AR484" s="178" t="s">
        <v>88</v>
      </c>
      <c r="AT484" s="186" t="s">
        <v>78</v>
      </c>
      <c r="AU484" s="186" t="s">
        <v>86</v>
      </c>
      <c r="AY484" s="178" t="s">
        <v>151</v>
      </c>
      <c r="BK484" s="187" t="n">
        <f aca="false">SUM(BK485:BK496)</f>
        <v>0</v>
      </c>
    </row>
    <row r="485" s="27" customFormat="true" ht="21.75" hidden="false" customHeight="true" outlineLevel="0" collapsed="false">
      <c r="A485" s="22"/>
      <c r="B485" s="190"/>
      <c r="C485" s="191" t="s">
        <v>754</v>
      </c>
      <c r="D485" s="191" t="s">
        <v>154</v>
      </c>
      <c r="E485" s="192" t="s">
        <v>755</v>
      </c>
      <c r="F485" s="193" t="s">
        <v>756</v>
      </c>
      <c r="G485" s="194" t="s">
        <v>300</v>
      </c>
      <c r="H485" s="195" t="n">
        <v>410.28</v>
      </c>
      <c r="I485" s="196"/>
      <c r="J485" s="197" t="n">
        <f aca="false">ROUND(I485*H485,2)</f>
        <v>0</v>
      </c>
      <c r="K485" s="193" t="s">
        <v>257</v>
      </c>
      <c r="L485" s="23"/>
      <c r="M485" s="198"/>
      <c r="N485" s="199" t="s">
        <v>44</v>
      </c>
      <c r="O485" s="60"/>
      <c r="P485" s="200" t="n">
        <f aca="false">O485*H485</f>
        <v>0</v>
      </c>
      <c r="Q485" s="200" t="n">
        <v>0.0002</v>
      </c>
      <c r="R485" s="200" t="n">
        <f aca="false">Q485*H485</f>
        <v>0.082056</v>
      </c>
      <c r="S485" s="200" t="n">
        <v>0</v>
      </c>
      <c r="T485" s="201" t="n">
        <f aca="false">S485*H485</f>
        <v>0</v>
      </c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R485" s="202" t="s">
        <v>350</v>
      </c>
      <c r="AT485" s="202" t="s">
        <v>154</v>
      </c>
      <c r="AU485" s="202" t="s">
        <v>88</v>
      </c>
      <c r="AY485" s="3" t="s">
        <v>151</v>
      </c>
      <c r="BE485" s="203" t="n">
        <f aca="false">IF(N485="základní",J485,0)</f>
        <v>0</v>
      </c>
      <c r="BF485" s="203" t="n">
        <f aca="false">IF(N485="snížená",J485,0)</f>
        <v>0</v>
      </c>
      <c r="BG485" s="203" t="n">
        <f aca="false">IF(N485="zákl. přenesená",J485,0)</f>
        <v>0</v>
      </c>
      <c r="BH485" s="203" t="n">
        <f aca="false">IF(N485="sníž. přenesená",J485,0)</f>
        <v>0</v>
      </c>
      <c r="BI485" s="203" t="n">
        <f aca="false">IF(N485="nulová",J485,0)</f>
        <v>0</v>
      </c>
      <c r="BJ485" s="3" t="s">
        <v>86</v>
      </c>
      <c r="BK485" s="203" t="n">
        <f aca="false">ROUND(I485*H485,2)</f>
        <v>0</v>
      </c>
      <c r="BL485" s="3" t="s">
        <v>350</v>
      </c>
      <c r="BM485" s="202" t="s">
        <v>757</v>
      </c>
    </row>
    <row r="486" customFormat="false" ht="12.8" hidden="false" customHeight="false" outlineLevel="0" collapsed="false">
      <c r="A486" s="22"/>
      <c r="B486" s="23"/>
      <c r="C486" s="22"/>
      <c r="D486" s="204" t="s">
        <v>159</v>
      </c>
      <c r="E486" s="22"/>
      <c r="F486" s="205" t="s">
        <v>758</v>
      </c>
      <c r="G486" s="22"/>
      <c r="H486" s="22"/>
      <c r="I486" s="117"/>
      <c r="J486" s="22"/>
      <c r="K486" s="22"/>
      <c r="L486" s="23"/>
      <c r="M486" s="206"/>
      <c r="N486" s="207"/>
      <c r="O486" s="60"/>
      <c r="P486" s="60"/>
      <c r="Q486" s="60"/>
      <c r="R486" s="60"/>
      <c r="S486" s="60"/>
      <c r="T486" s="61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T486" s="3" t="s">
        <v>159</v>
      </c>
      <c r="AU486" s="3" t="s">
        <v>88</v>
      </c>
    </row>
    <row r="487" s="212" customFormat="true" ht="12.8" hidden="false" customHeight="false" outlineLevel="0" collapsed="false">
      <c r="B487" s="213"/>
      <c r="D487" s="204" t="s">
        <v>260</v>
      </c>
      <c r="E487" s="214"/>
      <c r="F487" s="215" t="s">
        <v>321</v>
      </c>
      <c r="H487" s="214"/>
      <c r="I487" s="216"/>
      <c r="L487" s="213"/>
      <c r="M487" s="217"/>
      <c r="N487" s="218"/>
      <c r="O487" s="218"/>
      <c r="P487" s="218"/>
      <c r="Q487" s="218"/>
      <c r="R487" s="218"/>
      <c r="S487" s="218"/>
      <c r="T487" s="219"/>
      <c r="AT487" s="214" t="s">
        <v>260</v>
      </c>
      <c r="AU487" s="214" t="s">
        <v>88</v>
      </c>
      <c r="AV487" s="212" t="s">
        <v>86</v>
      </c>
      <c r="AW487" s="212" t="s">
        <v>34</v>
      </c>
      <c r="AX487" s="212" t="s">
        <v>79</v>
      </c>
      <c r="AY487" s="214" t="s">
        <v>151</v>
      </c>
    </row>
    <row r="488" s="220" customFormat="true" ht="12.8" hidden="false" customHeight="false" outlineLevel="0" collapsed="false">
      <c r="B488" s="221"/>
      <c r="D488" s="204" t="s">
        <v>260</v>
      </c>
      <c r="E488" s="222"/>
      <c r="F488" s="223" t="s">
        <v>759</v>
      </c>
      <c r="H488" s="224" t="n">
        <v>198.7</v>
      </c>
      <c r="I488" s="225"/>
      <c r="L488" s="221"/>
      <c r="M488" s="226"/>
      <c r="N488" s="227"/>
      <c r="O488" s="227"/>
      <c r="P488" s="227"/>
      <c r="Q488" s="227"/>
      <c r="R488" s="227"/>
      <c r="S488" s="227"/>
      <c r="T488" s="228"/>
      <c r="AT488" s="222" t="s">
        <v>260</v>
      </c>
      <c r="AU488" s="222" t="s">
        <v>88</v>
      </c>
      <c r="AV488" s="220" t="s">
        <v>88</v>
      </c>
      <c r="AW488" s="220" t="s">
        <v>34</v>
      </c>
      <c r="AX488" s="220" t="s">
        <v>79</v>
      </c>
      <c r="AY488" s="222" t="s">
        <v>151</v>
      </c>
    </row>
    <row r="489" s="220" customFormat="true" ht="12.8" hidden="false" customHeight="false" outlineLevel="0" collapsed="false">
      <c r="B489" s="221"/>
      <c r="D489" s="204" t="s">
        <v>260</v>
      </c>
      <c r="E489" s="222"/>
      <c r="F489" s="223" t="s">
        <v>322</v>
      </c>
      <c r="H489" s="224" t="n">
        <v>206.36</v>
      </c>
      <c r="I489" s="225"/>
      <c r="L489" s="221"/>
      <c r="M489" s="226"/>
      <c r="N489" s="227"/>
      <c r="O489" s="227"/>
      <c r="P489" s="227"/>
      <c r="Q489" s="227"/>
      <c r="R489" s="227"/>
      <c r="S489" s="227"/>
      <c r="T489" s="228"/>
      <c r="AT489" s="222" t="s">
        <v>260</v>
      </c>
      <c r="AU489" s="222" t="s">
        <v>88</v>
      </c>
      <c r="AV489" s="220" t="s">
        <v>88</v>
      </c>
      <c r="AW489" s="220" t="s">
        <v>34</v>
      </c>
      <c r="AX489" s="220" t="s">
        <v>79</v>
      </c>
      <c r="AY489" s="222" t="s">
        <v>151</v>
      </c>
    </row>
    <row r="490" s="220" customFormat="true" ht="12.8" hidden="false" customHeight="false" outlineLevel="0" collapsed="false">
      <c r="B490" s="221"/>
      <c r="D490" s="204" t="s">
        <v>260</v>
      </c>
      <c r="E490" s="222"/>
      <c r="F490" s="223" t="s">
        <v>323</v>
      </c>
      <c r="H490" s="224" t="n">
        <v>7.7</v>
      </c>
      <c r="I490" s="225"/>
      <c r="L490" s="221"/>
      <c r="M490" s="226"/>
      <c r="N490" s="227"/>
      <c r="O490" s="227"/>
      <c r="P490" s="227"/>
      <c r="Q490" s="227"/>
      <c r="R490" s="227"/>
      <c r="S490" s="227"/>
      <c r="T490" s="228"/>
      <c r="AT490" s="222" t="s">
        <v>260</v>
      </c>
      <c r="AU490" s="222" t="s">
        <v>88</v>
      </c>
      <c r="AV490" s="220" t="s">
        <v>88</v>
      </c>
      <c r="AW490" s="220" t="s">
        <v>34</v>
      </c>
      <c r="AX490" s="220" t="s">
        <v>79</v>
      </c>
      <c r="AY490" s="222" t="s">
        <v>151</v>
      </c>
    </row>
    <row r="491" s="220" customFormat="true" ht="12.8" hidden="false" customHeight="false" outlineLevel="0" collapsed="false">
      <c r="B491" s="221"/>
      <c r="D491" s="204" t="s">
        <v>260</v>
      </c>
      <c r="E491" s="222"/>
      <c r="F491" s="223" t="s">
        <v>324</v>
      </c>
      <c r="H491" s="224" t="n">
        <v>-2.88</v>
      </c>
      <c r="I491" s="225"/>
      <c r="L491" s="221"/>
      <c r="M491" s="226"/>
      <c r="N491" s="227"/>
      <c r="O491" s="227"/>
      <c r="P491" s="227"/>
      <c r="Q491" s="227"/>
      <c r="R491" s="227"/>
      <c r="S491" s="227"/>
      <c r="T491" s="228"/>
      <c r="AT491" s="222" t="s">
        <v>260</v>
      </c>
      <c r="AU491" s="222" t="s">
        <v>88</v>
      </c>
      <c r="AV491" s="220" t="s">
        <v>88</v>
      </c>
      <c r="AW491" s="220" t="s">
        <v>34</v>
      </c>
      <c r="AX491" s="220" t="s">
        <v>79</v>
      </c>
      <c r="AY491" s="222" t="s">
        <v>151</v>
      </c>
    </row>
    <row r="492" s="220" customFormat="true" ht="12.8" hidden="false" customHeight="false" outlineLevel="0" collapsed="false">
      <c r="B492" s="221"/>
      <c r="D492" s="204" t="s">
        <v>260</v>
      </c>
      <c r="E492" s="222"/>
      <c r="F492" s="223" t="s">
        <v>325</v>
      </c>
      <c r="H492" s="224" t="n">
        <v>-15</v>
      </c>
      <c r="I492" s="225"/>
      <c r="L492" s="221"/>
      <c r="M492" s="226"/>
      <c r="N492" s="227"/>
      <c r="O492" s="227"/>
      <c r="P492" s="227"/>
      <c r="Q492" s="227"/>
      <c r="R492" s="227"/>
      <c r="S492" s="227"/>
      <c r="T492" s="228"/>
      <c r="AT492" s="222" t="s">
        <v>260</v>
      </c>
      <c r="AU492" s="222" t="s">
        <v>88</v>
      </c>
      <c r="AV492" s="220" t="s">
        <v>88</v>
      </c>
      <c r="AW492" s="220" t="s">
        <v>34</v>
      </c>
      <c r="AX492" s="220" t="s">
        <v>79</v>
      </c>
      <c r="AY492" s="222" t="s">
        <v>151</v>
      </c>
    </row>
    <row r="493" s="220" customFormat="true" ht="12.8" hidden="false" customHeight="false" outlineLevel="0" collapsed="false">
      <c r="B493" s="221"/>
      <c r="D493" s="204" t="s">
        <v>260</v>
      </c>
      <c r="E493" s="222"/>
      <c r="F493" s="223" t="s">
        <v>349</v>
      </c>
      <c r="H493" s="224" t="n">
        <v>15.4</v>
      </c>
      <c r="I493" s="225"/>
      <c r="L493" s="221"/>
      <c r="M493" s="226"/>
      <c r="N493" s="227"/>
      <c r="O493" s="227"/>
      <c r="P493" s="227"/>
      <c r="Q493" s="227"/>
      <c r="R493" s="227"/>
      <c r="S493" s="227"/>
      <c r="T493" s="228"/>
      <c r="AT493" s="222" t="s">
        <v>260</v>
      </c>
      <c r="AU493" s="222" t="s">
        <v>88</v>
      </c>
      <c r="AV493" s="220" t="s">
        <v>88</v>
      </c>
      <c r="AW493" s="220" t="s">
        <v>34</v>
      </c>
      <c r="AX493" s="220" t="s">
        <v>79</v>
      </c>
      <c r="AY493" s="222" t="s">
        <v>151</v>
      </c>
    </row>
    <row r="494" s="229" customFormat="true" ht="12.8" hidden="false" customHeight="false" outlineLevel="0" collapsed="false">
      <c r="B494" s="230"/>
      <c r="D494" s="204" t="s">
        <v>260</v>
      </c>
      <c r="E494" s="231"/>
      <c r="F494" s="232" t="s">
        <v>263</v>
      </c>
      <c r="H494" s="233" t="n">
        <v>410.28</v>
      </c>
      <c r="I494" s="234"/>
      <c r="L494" s="230"/>
      <c r="M494" s="235"/>
      <c r="N494" s="236"/>
      <c r="O494" s="236"/>
      <c r="P494" s="236"/>
      <c r="Q494" s="236"/>
      <c r="R494" s="236"/>
      <c r="S494" s="236"/>
      <c r="T494" s="237"/>
      <c r="AT494" s="231" t="s">
        <v>260</v>
      </c>
      <c r="AU494" s="231" t="s">
        <v>88</v>
      </c>
      <c r="AV494" s="229" t="s">
        <v>150</v>
      </c>
      <c r="AW494" s="229" t="s">
        <v>34</v>
      </c>
      <c r="AX494" s="229" t="s">
        <v>86</v>
      </c>
      <c r="AY494" s="231" t="s">
        <v>151</v>
      </c>
    </row>
    <row r="495" s="27" customFormat="true" ht="21.75" hidden="false" customHeight="true" outlineLevel="0" collapsed="false">
      <c r="A495" s="22"/>
      <c r="B495" s="190"/>
      <c r="C495" s="191" t="s">
        <v>760</v>
      </c>
      <c r="D495" s="191" t="s">
        <v>154</v>
      </c>
      <c r="E495" s="192" t="s">
        <v>761</v>
      </c>
      <c r="F495" s="193" t="s">
        <v>762</v>
      </c>
      <c r="G495" s="194" t="s">
        <v>300</v>
      </c>
      <c r="H495" s="195" t="n">
        <v>410.28</v>
      </c>
      <c r="I495" s="196"/>
      <c r="J495" s="197" t="n">
        <f aca="false">ROUND(I495*H495,2)</f>
        <v>0</v>
      </c>
      <c r="K495" s="193" t="s">
        <v>257</v>
      </c>
      <c r="L495" s="23"/>
      <c r="M495" s="198"/>
      <c r="N495" s="199" t="s">
        <v>44</v>
      </c>
      <c r="O495" s="60"/>
      <c r="P495" s="200" t="n">
        <f aca="false">O495*H495</f>
        <v>0</v>
      </c>
      <c r="Q495" s="200" t="n">
        <v>0.00028</v>
      </c>
      <c r="R495" s="200" t="n">
        <f aca="false">Q495*H495</f>
        <v>0.1148784</v>
      </c>
      <c r="S495" s="200" t="n">
        <v>0</v>
      </c>
      <c r="T495" s="201" t="n">
        <f aca="false">S495*H495</f>
        <v>0</v>
      </c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R495" s="202" t="s">
        <v>350</v>
      </c>
      <c r="AT495" s="202" t="s">
        <v>154</v>
      </c>
      <c r="AU495" s="202" t="s">
        <v>88</v>
      </c>
      <c r="AY495" s="3" t="s">
        <v>151</v>
      </c>
      <c r="BE495" s="203" t="n">
        <f aca="false">IF(N495="základní",J495,0)</f>
        <v>0</v>
      </c>
      <c r="BF495" s="203" t="n">
        <f aca="false">IF(N495="snížená",J495,0)</f>
        <v>0</v>
      </c>
      <c r="BG495" s="203" t="n">
        <f aca="false">IF(N495="zákl. přenesená",J495,0)</f>
        <v>0</v>
      </c>
      <c r="BH495" s="203" t="n">
        <f aca="false">IF(N495="sníž. přenesená",J495,0)</f>
        <v>0</v>
      </c>
      <c r="BI495" s="203" t="n">
        <f aca="false">IF(N495="nulová",J495,0)</f>
        <v>0</v>
      </c>
      <c r="BJ495" s="3" t="s">
        <v>86</v>
      </c>
      <c r="BK495" s="203" t="n">
        <f aca="false">ROUND(I495*H495,2)</f>
        <v>0</v>
      </c>
      <c r="BL495" s="3" t="s">
        <v>350</v>
      </c>
      <c r="BM495" s="202" t="s">
        <v>763</v>
      </c>
    </row>
    <row r="496" customFormat="false" ht="12.8" hidden="false" customHeight="false" outlineLevel="0" collapsed="false">
      <c r="A496" s="22"/>
      <c r="B496" s="23"/>
      <c r="C496" s="22"/>
      <c r="D496" s="204" t="s">
        <v>159</v>
      </c>
      <c r="E496" s="22"/>
      <c r="F496" s="205" t="s">
        <v>764</v>
      </c>
      <c r="G496" s="22"/>
      <c r="H496" s="22"/>
      <c r="I496" s="117"/>
      <c r="J496" s="22"/>
      <c r="K496" s="22"/>
      <c r="L496" s="23"/>
      <c r="M496" s="208"/>
      <c r="N496" s="209"/>
      <c r="O496" s="210"/>
      <c r="P496" s="210"/>
      <c r="Q496" s="210"/>
      <c r="R496" s="210"/>
      <c r="S496" s="210"/>
      <c r="T496" s="211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T496" s="3" t="s">
        <v>159</v>
      </c>
      <c r="AU496" s="3" t="s">
        <v>88</v>
      </c>
    </row>
    <row r="497" customFormat="false" ht="6.95" hidden="false" customHeight="true" outlineLevel="0" collapsed="false">
      <c r="A497" s="22"/>
      <c r="B497" s="44"/>
      <c r="C497" s="45"/>
      <c r="D497" s="45"/>
      <c r="E497" s="45"/>
      <c r="F497" s="45"/>
      <c r="G497" s="45"/>
      <c r="H497" s="45"/>
      <c r="I497" s="146"/>
      <c r="J497" s="45"/>
      <c r="K497" s="45"/>
      <c r="L497" s="23"/>
      <c r="M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</row>
  </sheetData>
  <autoFilter ref="C139:K496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28:H128"/>
    <mergeCell ref="E130:H130"/>
    <mergeCell ref="E132:H13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true"/>
  </sheetPr>
  <dimension ref="A1:BM319"/>
  <sheetViews>
    <sheetView windowProtection="false" showFormulas="false" showGridLines="false" showRowColHeaders="true" showZeros="true" rightToLeft="false" tabSelected="true" showOutlineSymbols="true" defaultGridColor="true" view="normal" topLeftCell="A142" colorId="64" zoomScale="100" zoomScaleNormal="100" zoomScalePageLayoutView="100" workbookViewId="0">
      <selection pane="topLeft" activeCell="F176" activeCellId="0" sqref="F176"/>
    </sheetView>
  </sheetViews>
  <sheetFormatPr defaultRowHeight="12.8"/>
  <cols>
    <col collapsed="false" hidden="false" max="2" min="2" style="0" width="1.67515923566879"/>
    <col collapsed="false" hidden="false" max="3" min="3" style="0" width="4.15923566878981"/>
    <col collapsed="false" hidden="false" max="4" min="4" style="0" width="4.3375796178344"/>
    <col collapsed="false" hidden="false" max="5" min="5" style="0" width="17.1528662420382"/>
    <col collapsed="false" hidden="false" max="6" min="6" style="0" width="50.8407643312102"/>
    <col collapsed="false" hidden="false" max="7" min="7" style="0" width="7"/>
    <col collapsed="false" hidden="false" max="8" min="8" style="0" width="11.5031847133758"/>
    <col collapsed="false" hidden="false" max="9" min="9" style="113" width="20.1528662420382"/>
    <col collapsed="false" hidden="false" max="11" min="10" style="0" width="20.1528662420382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102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14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123</v>
      </c>
      <c r="L4" s="6"/>
      <c r="M4" s="115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3.25" hidden="false" customHeight="true" outlineLevel="0" collapsed="false">
      <c r="B7" s="6"/>
      <c r="E7" s="116" t="str">
        <f aca="false">'Rekapitulace stavby'!K6</f>
        <v>SOŠ a SOU Třešť, K Valše 1251/38 SOŠ a SOU Třešť – rekonstrukce vytápění, VZT, ZTI a elektroinstalace</v>
      </c>
      <c r="F7" s="116"/>
      <c r="G7" s="116"/>
      <c r="H7" s="116"/>
      <c r="L7" s="6"/>
    </row>
    <row r="8" customFormat="false" ht="12" hidden="false" customHeight="true" outlineLevel="0" collapsed="false">
      <c r="B8" s="6"/>
      <c r="D8" s="15" t="s">
        <v>124</v>
      </c>
      <c r="L8" s="6"/>
    </row>
    <row r="9" s="27" customFormat="true" ht="16.5" hidden="false" customHeight="true" outlineLevel="0" collapsed="false">
      <c r="A9" s="22"/>
      <c r="B9" s="23"/>
      <c r="C9" s="22"/>
      <c r="D9" s="22"/>
      <c r="E9" s="116" t="s">
        <v>228</v>
      </c>
      <c r="F9" s="116"/>
      <c r="G9" s="116"/>
      <c r="H9" s="116"/>
      <c r="I9" s="117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126</v>
      </c>
      <c r="E10" s="22"/>
      <c r="F10" s="22"/>
      <c r="G10" s="22"/>
      <c r="H10" s="22"/>
      <c r="I10" s="117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6.5" hidden="false" customHeight="true" outlineLevel="0" collapsed="false">
      <c r="A11" s="22"/>
      <c r="B11" s="23"/>
      <c r="C11" s="22"/>
      <c r="D11" s="22"/>
      <c r="E11" s="53" t="s">
        <v>765</v>
      </c>
      <c r="F11" s="53"/>
      <c r="G11" s="53"/>
      <c r="H11" s="53"/>
      <c r="I11" s="117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.8" hidden="false" customHeight="false" outlineLevel="0" collapsed="false">
      <c r="A12" s="22"/>
      <c r="B12" s="23"/>
      <c r="C12" s="22"/>
      <c r="D12" s="22"/>
      <c r="E12" s="22"/>
      <c r="F12" s="22"/>
      <c r="G12" s="22"/>
      <c r="H12" s="22"/>
      <c r="I12" s="117"/>
      <c r="J12" s="22"/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2" hidden="false" customHeight="true" outlineLevel="0" collapsed="false">
      <c r="A13" s="22"/>
      <c r="B13" s="23"/>
      <c r="C13" s="22"/>
      <c r="D13" s="15" t="s">
        <v>17</v>
      </c>
      <c r="E13" s="22"/>
      <c r="F13" s="16" t="s">
        <v>99</v>
      </c>
      <c r="G13" s="22"/>
      <c r="H13" s="22"/>
      <c r="I13" s="118" t="s">
        <v>18</v>
      </c>
      <c r="J13" s="16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19</v>
      </c>
      <c r="E14" s="22"/>
      <c r="F14" s="16" t="s">
        <v>20</v>
      </c>
      <c r="G14" s="22"/>
      <c r="H14" s="22"/>
      <c r="I14" s="118" t="s">
        <v>21</v>
      </c>
      <c r="J14" s="119" t="str">
        <f aca="false">'Rekapitulace stavby'!AN8</f>
        <v>24. 6. 2020</v>
      </c>
      <c r="K14" s="22"/>
      <c r="L14" s="39"/>
      <c r="M14" s="27"/>
      <c r="N14" s="27"/>
      <c r="O14" s="27"/>
      <c r="P14" s="27"/>
      <c r="Q14" s="27"/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0.8" hidden="false" customHeight="true" outlineLevel="0" collapsed="false">
      <c r="A15" s="22"/>
      <c r="B15" s="23"/>
      <c r="C15" s="22"/>
      <c r="D15" s="22"/>
      <c r="E15" s="22"/>
      <c r="F15" s="22"/>
      <c r="G15" s="22"/>
      <c r="H15" s="22"/>
      <c r="I15" s="117"/>
      <c r="J15" s="22"/>
      <c r="K15" s="22"/>
      <c r="L15" s="39"/>
      <c r="M15" s="27"/>
      <c r="N15" s="27"/>
      <c r="O15" s="27"/>
      <c r="P15" s="27"/>
      <c r="Q15" s="27"/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12" hidden="false" customHeight="true" outlineLevel="0" collapsed="false">
      <c r="A16" s="22"/>
      <c r="B16" s="23"/>
      <c r="C16" s="22"/>
      <c r="D16" s="15" t="s">
        <v>23</v>
      </c>
      <c r="E16" s="22"/>
      <c r="F16" s="22"/>
      <c r="G16" s="22"/>
      <c r="H16" s="22"/>
      <c r="I16" s="118" t="s">
        <v>24</v>
      </c>
      <c r="J16" s="16" t="s">
        <v>25</v>
      </c>
      <c r="K16" s="22"/>
      <c r="L16" s="39"/>
      <c r="M16" s="27"/>
      <c r="N16" s="27"/>
      <c r="O16" s="27"/>
      <c r="P16" s="27"/>
      <c r="Q16" s="27"/>
      <c r="R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8" hidden="false" customHeight="true" outlineLevel="0" collapsed="false">
      <c r="A17" s="22"/>
      <c r="B17" s="23"/>
      <c r="C17" s="22"/>
      <c r="D17" s="22"/>
      <c r="E17" s="16" t="s">
        <v>26</v>
      </c>
      <c r="F17" s="22"/>
      <c r="G17" s="22"/>
      <c r="H17" s="22"/>
      <c r="I17" s="118" t="s">
        <v>27</v>
      </c>
      <c r="J17" s="16" t="s">
        <v>28</v>
      </c>
      <c r="K17" s="22"/>
      <c r="L17" s="39"/>
      <c r="M17" s="27"/>
      <c r="N17" s="27"/>
      <c r="O17" s="27"/>
      <c r="P17" s="27"/>
      <c r="Q17" s="27"/>
      <c r="R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6.95" hidden="false" customHeight="true" outlineLevel="0" collapsed="false">
      <c r="A18" s="22"/>
      <c r="B18" s="23"/>
      <c r="C18" s="22"/>
      <c r="D18" s="22"/>
      <c r="E18" s="22"/>
      <c r="F18" s="22"/>
      <c r="G18" s="22"/>
      <c r="H18" s="22"/>
      <c r="I18" s="117"/>
      <c r="J18" s="22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12" hidden="false" customHeight="true" outlineLevel="0" collapsed="false">
      <c r="A19" s="22"/>
      <c r="B19" s="23"/>
      <c r="C19" s="22"/>
      <c r="D19" s="15" t="s">
        <v>29</v>
      </c>
      <c r="E19" s="22"/>
      <c r="F19" s="22"/>
      <c r="G19" s="22"/>
      <c r="H19" s="22"/>
      <c r="I19" s="118" t="s">
        <v>24</v>
      </c>
      <c r="J19" s="17" t="str">
        <f aca="false">'Rekapitulace stavby'!AN13</f>
        <v>Vyplň údaj</v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8" hidden="false" customHeight="true" outlineLevel="0" collapsed="false">
      <c r="A20" s="22"/>
      <c r="B20" s="23"/>
      <c r="C20" s="22"/>
      <c r="D20" s="22"/>
      <c r="E20" s="120" t="str">
        <f aca="false">'Rekapitulace stavby'!E14</f>
        <v>Vyplň údaj</v>
      </c>
      <c r="F20" s="120"/>
      <c r="G20" s="120"/>
      <c r="H20" s="120"/>
      <c r="I20" s="118" t="s">
        <v>27</v>
      </c>
      <c r="J20" s="17" t="str">
        <f aca="false">'Rekapitulace stavby'!AN14</f>
        <v>Vyplň údaj</v>
      </c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6.95" hidden="false" customHeight="true" outlineLevel="0" collapsed="false">
      <c r="A21" s="22"/>
      <c r="B21" s="23"/>
      <c r="C21" s="22"/>
      <c r="D21" s="22"/>
      <c r="E21" s="22"/>
      <c r="F21" s="22"/>
      <c r="G21" s="22"/>
      <c r="H21" s="22"/>
      <c r="I21" s="117"/>
      <c r="J21" s="22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12" hidden="false" customHeight="true" outlineLevel="0" collapsed="false">
      <c r="A22" s="22"/>
      <c r="B22" s="23"/>
      <c r="C22" s="22"/>
      <c r="D22" s="15" t="s">
        <v>31</v>
      </c>
      <c r="E22" s="22"/>
      <c r="F22" s="22"/>
      <c r="G22" s="22"/>
      <c r="H22" s="22"/>
      <c r="I22" s="118" t="s">
        <v>24</v>
      </c>
      <c r="J22" s="16" t="s">
        <v>32</v>
      </c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8" hidden="false" customHeight="true" outlineLevel="0" collapsed="false">
      <c r="A23" s="22"/>
      <c r="B23" s="23"/>
      <c r="C23" s="22"/>
      <c r="D23" s="22"/>
      <c r="E23" s="16" t="s">
        <v>33</v>
      </c>
      <c r="F23" s="22"/>
      <c r="G23" s="22"/>
      <c r="H23" s="22"/>
      <c r="I23" s="118" t="s">
        <v>27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6.95" hidden="false" customHeight="true" outlineLevel="0" collapsed="false">
      <c r="A24" s="22"/>
      <c r="B24" s="23"/>
      <c r="C24" s="22"/>
      <c r="D24" s="22"/>
      <c r="E24" s="22"/>
      <c r="F24" s="22"/>
      <c r="G24" s="22"/>
      <c r="H24" s="22"/>
      <c r="I24" s="117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E25" s="22"/>
      <c r="F25" s="22"/>
      <c r="G25" s="22"/>
      <c r="H25" s="22"/>
      <c r="I25" s="118" t="s">
        <v>24</v>
      </c>
      <c r="J25" s="16" t="str">
        <f aca="false">IF('Rekapitulace stavby'!AN19="","",'Rekapitulace stavby'!AN19)</f>
        <v/>
      </c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8" hidden="false" customHeight="true" outlineLevel="0" collapsed="false">
      <c r="A26" s="22"/>
      <c r="B26" s="23"/>
      <c r="C26" s="22"/>
      <c r="D26" s="22"/>
      <c r="E26" s="16" t="str">
        <f aca="false">IF('Rekapitulace stavby'!E20="","",'Rekapitulace stavby'!E20)</f>
        <v> </v>
      </c>
      <c r="F26" s="22"/>
      <c r="G26" s="22"/>
      <c r="H26" s="22"/>
      <c r="I26" s="118" t="s">
        <v>27</v>
      </c>
      <c r="J26" s="16" t="inlineStr">
        <f aca="false">IF('Rekapitulace stavby'!AN20="","",'Rekapitulace stavby'!AN20)</f>
        <is>
          <t/>
        </is>
      </c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117"/>
      <c r="J27" s="22"/>
      <c r="K27" s="2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E28" s="22"/>
      <c r="F28" s="22"/>
      <c r="G28" s="22"/>
      <c r="H28" s="22"/>
      <c r="I28" s="117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125" customFormat="true" ht="274.5" hidden="false" customHeight="true" outlineLevel="0" collapsed="false">
      <c r="A29" s="121"/>
      <c r="B29" s="122"/>
      <c r="C29" s="121"/>
      <c r="D29" s="121"/>
      <c r="E29" s="20" t="s">
        <v>766</v>
      </c>
      <c r="F29" s="20"/>
      <c r="G29" s="20"/>
      <c r="H29" s="2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="27" customFormat="true" ht="6.95" hidden="false" customHeight="true" outlineLevel="0" collapsed="false">
      <c r="A30" s="22"/>
      <c r="B30" s="23"/>
      <c r="C30" s="22"/>
      <c r="D30" s="22"/>
      <c r="E30" s="22"/>
      <c r="F30" s="22"/>
      <c r="G30" s="22"/>
      <c r="H30" s="22"/>
      <c r="I30" s="117"/>
      <c r="J30" s="22"/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26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25.45" hidden="false" customHeight="true" outlineLevel="0" collapsed="false">
      <c r="A32" s="22"/>
      <c r="B32" s="23"/>
      <c r="C32" s="22"/>
      <c r="D32" s="127" t="s">
        <v>39</v>
      </c>
      <c r="E32" s="22"/>
      <c r="F32" s="22"/>
      <c r="G32" s="22"/>
      <c r="H32" s="22"/>
      <c r="I32" s="117"/>
      <c r="J32" s="128" t="n">
        <f aca="false">ROUND(J129,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6.95" hidden="false" customHeight="true" outlineLevel="0" collapsed="false">
      <c r="A33" s="22"/>
      <c r="B33" s="23"/>
      <c r="C33" s="22"/>
      <c r="D33" s="72"/>
      <c r="E33" s="72"/>
      <c r="F33" s="72"/>
      <c r="G33" s="72"/>
      <c r="H33" s="72"/>
      <c r="I33" s="126"/>
      <c r="J33" s="72"/>
      <c r="K33" s="7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22"/>
      <c r="F34" s="129" t="s">
        <v>41</v>
      </c>
      <c r="G34" s="22"/>
      <c r="H34" s="22"/>
      <c r="I34" s="130" t="s">
        <v>40</v>
      </c>
      <c r="J34" s="129" t="s">
        <v>42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false" customHeight="true" outlineLevel="0" collapsed="false">
      <c r="A35" s="22"/>
      <c r="B35" s="23"/>
      <c r="C35" s="22"/>
      <c r="D35" s="131" t="s">
        <v>43</v>
      </c>
      <c r="E35" s="15" t="s">
        <v>44</v>
      </c>
      <c r="F35" s="132" t="n">
        <f aca="false">ROUND((SUM(BE129:BE318)),  2)</f>
        <v>0</v>
      </c>
      <c r="G35" s="22"/>
      <c r="H35" s="22"/>
      <c r="I35" s="133" t="n">
        <v>0.21</v>
      </c>
      <c r="J35" s="132" t="n">
        <f aca="false">ROUND(((SUM(BE129:BE318))*I35),  2)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false" customHeight="true" outlineLevel="0" collapsed="false">
      <c r="A36" s="22"/>
      <c r="B36" s="23"/>
      <c r="C36" s="22"/>
      <c r="D36" s="22"/>
      <c r="E36" s="15" t="s">
        <v>45</v>
      </c>
      <c r="F36" s="132" t="n">
        <f aca="false">ROUND((SUM(BF129:BF318)),  2)</f>
        <v>0</v>
      </c>
      <c r="G36" s="22"/>
      <c r="H36" s="22"/>
      <c r="I36" s="133" t="n">
        <v>0.15</v>
      </c>
      <c r="J36" s="132" t="n">
        <f aca="false">ROUND(((SUM(BF129:BF318))*I36),  2)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46</v>
      </c>
      <c r="F37" s="132" t="n">
        <f aca="false">ROUND((SUM(BG129:BG318)),  2)</f>
        <v>0</v>
      </c>
      <c r="G37" s="22"/>
      <c r="H37" s="22"/>
      <c r="I37" s="133" t="n">
        <v>0.21</v>
      </c>
      <c r="J37" s="132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14.4" hidden="true" customHeight="true" outlineLevel="0" collapsed="false">
      <c r="A38" s="22"/>
      <c r="B38" s="23"/>
      <c r="C38" s="22"/>
      <c r="D38" s="22"/>
      <c r="E38" s="15" t="s">
        <v>47</v>
      </c>
      <c r="F38" s="132" t="n">
        <f aca="false">ROUND((SUM(BH129:BH318)),  2)</f>
        <v>0</v>
      </c>
      <c r="G38" s="22"/>
      <c r="H38" s="22"/>
      <c r="I38" s="133" t="n">
        <v>0.15</v>
      </c>
      <c r="J38" s="132" t="n">
        <f aca="false">0</f>
        <v>0</v>
      </c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true" customHeight="true" outlineLevel="0" collapsed="false">
      <c r="A39" s="22"/>
      <c r="B39" s="23"/>
      <c r="C39" s="22"/>
      <c r="D39" s="22"/>
      <c r="E39" s="15" t="s">
        <v>48</v>
      </c>
      <c r="F39" s="132" t="n">
        <f aca="false">ROUND((SUM(BI129:BI318)),  2)</f>
        <v>0</v>
      </c>
      <c r="G39" s="22"/>
      <c r="H39" s="22"/>
      <c r="I39" s="133" t="n">
        <v>0</v>
      </c>
      <c r="J39" s="132" t="n">
        <f aca="false">0</f>
        <v>0</v>
      </c>
      <c r="K39" s="22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6.95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17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25.45" hidden="false" customHeight="true" outlineLevel="0" collapsed="false">
      <c r="A41" s="22"/>
      <c r="B41" s="23"/>
      <c r="C41" s="134"/>
      <c r="D41" s="135" t="s">
        <v>49</v>
      </c>
      <c r="E41" s="63"/>
      <c r="F41" s="63"/>
      <c r="G41" s="136" t="s">
        <v>50</v>
      </c>
      <c r="H41" s="137" t="s">
        <v>51</v>
      </c>
      <c r="I41" s="138"/>
      <c r="J41" s="139" t="n">
        <f aca="false">SUM(J32:J39)</f>
        <v>0</v>
      </c>
      <c r="K41" s="140"/>
      <c r="L41" s="39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customFormat="false" ht="14.4" hidden="false" customHeight="true" outlineLevel="0" collapsed="false">
      <c r="A42" s="22"/>
      <c r="B42" s="23"/>
      <c r="C42" s="22"/>
      <c r="D42" s="22"/>
      <c r="E42" s="22"/>
      <c r="F42" s="22"/>
      <c r="G42" s="22"/>
      <c r="H42" s="22"/>
      <c r="I42" s="117"/>
      <c r="J42" s="22"/>
      <c r="K42" s="22"/>
      <c r="L42" s="39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52</v>
      </c>
      <c r="E50" s="41"/>
      <c r="F50" s="41"/>
      <c r="G50" s="40" t="s">
        <v>53</v>
      </c>
      <c r="H50" s="41"/>
      <c r="I50" s="141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54</v>
      </c>
      <c r="E61" s="25"/>
      <c r="F61" s="142" t="s">
        <v>55</v>
      </c>
      <c r="G61" s="42" t="s">
        <v>54</v>
      </c>
      <c r="H61" s="25"/>
      <c r="I61" s="143"/>
      <c r="J61" s="144" t="s">
        <v>55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56</v>
      </c>
      <c r="E65" s="43"/>
      <c r="F65" s="43"/>
      <c r="G65" s="40" t="s">
        <v>57</v>
      </c>
      <c r="H65" s="43"/>
      <c r="I65" s="145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54</v>
      </c>
      <c r="E76" s="25"/>
      <c r="F76" s="142" t="s">
        <v>55</v>
      </c>
      <c r="G76" s="42" t="s">
        <v>54</v>
      </c>
      <c r="H76" s="25"/>
      <c r="I76" s="143"/>
      <c r="J76" s="144" t="s">
        <v>55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46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128</v>
      </c>
      <c r="D82" s="22"/>
      <c r="E82" s="22"/>
      <c r="F82" s="22"/>
      <c r="G82" s="22"/>
      <c r="H82" s="22"/>
      <c r="I82" s="117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17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17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3.25" hidden="false" customHeight="true" outlineLevel="0" collapsed="false">
      <c r="A85" s="22"/>
      <c r="B85" s="23"/>
      <c r="C85" s="22"/>
      <c r="D85" s="22"/>
      <c r="E85" s="116" t="str">
        <f aca="false">E7</f>
        <v>SOŠ a SOU Třešť, K Valše 1251/38 SOŠ a SOU Třešť – rekonstrukce vytápění, VZT, ZTI a elektroinstalace</v>
      </c>
      <c r="F85" s="116"/>
      <c r="G85" s="116"/>
      <c r="H85" s="116"/>
      <c r="I85" s="117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B86" s="6"/>
      <c r="C86" s="15" t="s">
        <v>124</v>
      </c>
      <c r="L86" s="6"/>
    </row>
    <row r="87" s="27" customFormat="true" ht="16.5" hidden="false" customHeight="true" outlineLevel="0" collapsed="false">
      <c r="A87" s="22"/>
      <c r="B87" s="23"/>
      <c r="C87" s="22"/>
      <c r="D87" s="22"/>
      <c r="E87" s="116" t="s">
        <v>228</v>
      </c>
      <c r="F87" s="116"/>
      <c r="G87" s="116"/>
      <c r="H87" s="116"/>
      <c r="I87" s="117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2" hidden="false" customHeight="true" outlineLevel="0" collapsed="false">
      <c r="A88" s="22"/>
      <c r="B88" s="23"/>
      <c r="C88" s="15" t="s">
        <v>126</v>
      </c>
      <c r="D88" s="22"/>
      <c r="E88" s="22"/>
      <c r="F88" s="22"/>
      <c r="G88" s="22"/>
      <c r="H88" s="22"/>
      <c r="I88" s="117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6.5" hidden="false" customHeight="true" outlineLevel="0" collapsed="false">
      <c r="A89" s="22"/>
      <c r="B89" s="23"/>
      <c r="C89" s="22"/>
      <c r="D89" s="22"/>
      <c r="E89" s="53" t="str">
        <f aca="false">E11</f>
        <v>05A - Zařízení pro vytápění staveb</v>
      </c>
      <c r="F89" s="53"/>
      <c r="G89" s="53"/>
      <c r="H89" s="53"/>
      <c r="I89" s="117"/>
      <c r="J89" s="22"/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17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12" hidden="false" customHeight="true" outlineLevel="0" collapsed="false">
      <c r="A91" s="22"/>
      <c r="B91" s="23"/>
      <c r="C91" s="15" t="s">
        <v>19</v>
      </c>
      <c r="D91" s="22"/>
      <c r="E91" s="22"/>
      <c r="F91" s="16" t="str">
        <f aca="false">F14</f>
        <v>Třešť, areál SOŠ a SOU Třešť</v>
      </c>
      <c r="G91" s="22"/>
      <c r="H91" s="22"/>
      <c r="I91" s="118" t="s">
        <v>21</v>
      </c>
      <c r="J91" s="119" t="str">
        <f aca="false">IF(J14="","",J14)</f>
        <v>24. 6. 2020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6.95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117"/>
      <c r="J92" s="22"/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5.15" hidden="false" customHeight="true" outlineLevel="0" collapsed="false">
      <c r="A93" s="22"/>
      <c r="B93" s="23"/>
      <c r="C93" s="15" t="s">
        <v>23</v>
      </c>
      <c r="D93" s="22"/>
      <c r="E93" s="22"/>
      <c r="F93" s="16" t="str">
        <f aca="false">E17</f>
        <v>Kraj Vysočina</v>
      </c>
      <c r="G93" s="22"/>
      <c r="H93" s="22"/>
      <c r="I93" s="118" t="s">
        <v>31</v>
      </c>
      <c r="J93" s="148" t="str">
        <f aca="false">E23</f>
        <v>Ing. Jakub Rybář</v>
      </c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15.15" hidden="false" customHeight="true" outlineLevel="0" collapsed="false">
      <c r="A94" s="22"/>
      <c r="B94" s="23"/>
      <c r="C94" s="15" t="s">
        <v>29</v>
      </c>
      <c r="D94" s="22"/>
      <c r="E94" s="22"/>
      <c r="F94" s="16" t="str">
        <f aca="false">IF(E20="","",E20)</f>
        <v>Vyplň údaj</v>
      </c>
      <c r="G94" s="22"/>
      <c r="H94" s="22"/>
      <c r="I94" s="118" t="s">
        <v>35</v>
      </c>
      <c r="J94" s="148" t="str">
        <f aca="false">E26</f>
        <v> 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17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9.3" hidden="false" customHeight="true" outlineLevel="0" collapsed="false">
      <c r="A96" s="22"/>
      <c r="B96" s="23"/>
      <c r="C96" s="149" t="s">
        <v>129</v>
      </c>
      <c r="D96" s="134"/>
      <c r="E96" s="134"/>
      <c r="F96" s="134"/>
      <c r="G96" s="134"/>
      <c r="H96" s="134"/>
      <c r="I96" s="150"/>
      <c r="J96" s="151" t="s">
        <v>130</v>
      </c>
      <c r="K96" s="134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customFormat="false" ht="10.3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117"/>
      <c r="J97" s="22"/>
      <c r="K97" s="22"/>
      <c r="L97" s="39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customFormat="false" ht="22.8" hidden="false" customHeight="true" outlineLevel="0" collapsed="false">
      <c r="A98" s="22"/>
      <c r="B98" s="23"/>
      <c r="C98" s="152" t="s">
        <v>131</v>
      </c>
      <c r="D98" s="22"/>
      <c r="E98" s="22"/>
      <c r="F98" s="22"/>
      <c r="G98" s="22"/>
      <c r="H98" s="22"/>
      <c r="I98" s="117"/>
      <c r="J98" s="128" t="n">
        <f aca="false">J129</f>
        <v>0</v>
      </c>
      <c r="K98" s="22"/>
      <c r="L98" s="39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U98" s="3" t="s">
        <v>132</v>
      </c>
    </row>
    <row r="99" s="153" customFormat="true" ht="24.95" hidden="false" customHeight="true" outlineLevel="0" collapsed="false">
      <c r="B99" s="154"/>
      <c r="D99" s="155" t="s">
        <v>244</v>
      </c>
      <c r="E99" s="156"/>
      <c r="F99" s="156"/>
      <c r="G99" s="156"/>
      <c r="H99" s="156"/>
      <c r="I99" s="157"/>
      <c r="J99" s="158" t="n">
        <f aca="false">J130</f>
        <v>0</v>
      </c>
      <c r="L99" s="154"/>
    </row>
    <row r="100" s="101" customFormat="true" ht="19.95" hidden="false" customHeight="true" outlineLevel="0" collapsed="false">
      <c r="B100" s="159"/>
      <c r="D100" s="160" t="s">
        <v>767</v>
      </c>
      <c r="E100" s="161"/>
      <c r="F100" s="161"/>
      <c r="G100" s="161"/>
      <c r="H100" s="161"/>
      <c r="I100" s="162"/>
      <c r="J100" s="163" t="n">
        <f aca="false">J131</f>
        <v>0</v>
      </c>
      <c r="L100" s="159"/>
    </row>
    <row r="101" s="101" customFormat="true" ht="19.95" hidden="false" customHeight="true" outlineLevel="0" collapsed="false">
      <c r="B101" s="159"/>
      <c r="D101" s="160" t="s">
        <v>768</v>
      </c>
      <c r="E101" s="161"/>
      <c r="F101" s="161"/>
      <c r="G101" s="161"/>
      <c r="H101" s="161"/>
      <c r="I101" s="162"/>
      <c r="J101" s="163" t="n">
        <f aca="false">J145</f>
        <v>0</v>
      </c>
      <c r="L101" s="159"/>
    </row>
    <row r="102" s="101" customFormat="true" ht="19.95" hidden="false" customHeight="true" outlineLevel="0" collapsed="false">
      <c r="B102" s="159"/>
      <c r="D102" s="160" t="s">
        <v>769</v>
      </c>
      <c r="E102" s="161"/>
      <c r="F102" s="161"/>
      <c r="G102" s="161"/>
      <c r="H102" s="161"/>
      <c r="I102" s="162"/>
      <c r="J102" s="163" t="n">
        <f aca="false">J171</f>
        <v>0</v>
      </c>
      <c r="L102" s="159"/>
    </row>
    <row r="103" s="101" customFormat="true" ht="19.95" hidden="false" customHeight="true" outlineLevel="0" collapsed="false">
      <c r="B103" s="159"/>
      <c r="D103" s="160" t="s">
        <v>770</v>
      </c>
      <c r="E103" s="161"/>
      <c r="F103" s="161"/>
      <c r="G103" s="161"/>
      <c r="H103" s="161"/>
      <c r="I103" s="162"/>
      <c r="J103" s="163" t="n">
        <f aca="false">J209</f>
        <v>0</v>
      </c>
      <c r="L103" s="159"/>
    </row>
    <row r="104" s="101" customFormat="true" ht="19.95" hidden="false" customHeight="true" outlineLevel="0" collapsed="false">
      <c r="B104" s="159"/>
      <c r="D104" s="160" t="s">
        <v>771</v>
      </c>
      <c r="E104" s="161"/>
      <c r="F104" s="161"/>
      <c r="G104" s="161"/>
      <c r="H104" s="161"/>
      <c r="I104" s="162"/>
      <c r="J104" s="163" t="n">
        <f aca="false">J228</f>
        <v>0</v>
      </c>
      <c r="L104" s="159"/>
    </row>
    <row r="105" s="101" customFormat="true" ht="19.95" hidden="false" customHeight="true" outlineLevel="0" collapsed="false">
      <c r="B105" s="159"/>
      <c r="D105" s="160" t="s">
        <v>772</v>
      </c>
      <c r="E105" s="161"/>
      <c r="F105" s="161"/>
      <c r="G105" s="161"/>
      <c r="H105" s="161"/>
      <c r="I105" s="162"/>
      <c r="J105" s="163" t="n">
        <f aca="false">J282</f>
        <v>0</v>
      </c>
      <c r="L105" s="159"/>
    </row>
    <row r="106" s="101" customFormat="true" ht="19.95" hidden="false" customHeight="true" outlineLevel="0" collapsed="false">
      <c r="B106" s="159"/>
      <c r="D106" s="160" t="s">
        <v>773</v>
      </c>
      <c r="E106" s="161"/>
      <c r="F106" s="161"/>
      <c r="G106" s="161"/>
      <c r="H106" s="161"/>
      <c r="I106" s="162"/>
      <c r="J106" s="163" t="n">
        <f aca="false">J295</f>
        <v>0</v>
      </c>
      <c r="L106" s="159"/>
    </row>
    <row r="107" s="101" customFormat="true" ht="19.95" hidden="false" customHeight="true" outlineLevel="0" collapsed="false">
      <c r="B107" s="159"/>
      <c r="D107" s="160" t="s">
        <v>774</v>
      </c>
      <c r="E107" s="161"/>
      <c r="F107" s="161"/>
      <c r="G107" s="161"/>
      <c r="H107" s="161"/>
      <c r="I107" s="162"/>
      <c r="J107" s="163" t="n">
        <f aca="false">J312</f>
        <v>0</v>
      </c>
      <c r="L107" s="159"/>
    </row>
    <row r="108" s="27" customFormat="true" ht="21.85" hidden="false" customHeight="true" outlineLevel="0" collapsed="false">
      <c r="A108" s="22"/>
      <c r="B108" s="23"/>
      <c r="C108" s="22"/>
      <c r="D108" s="22"/>
      <c r="E108" s="22"/>
      <c r="F108" s="22"/>
      <c r="G108" s="22"/>
      <c r="H108" s="22"/>
      <c r="I108" s="117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6.95" hidden="false" customHeight="true" outlineLevel="0" collapsed="false">
      <c r="A109" s="22"/>
      <c r="B109" s="44"/>
      <c r="C109" s="45"/>
      <c r="D109" s="45"/>
      <c r="E109" s="45"/>
      <c r="F109" s="45"/>
      <c r="G109" s="45"/>
      <c r="H109" s="45"/>
      <c r="I109" s="146"/>
      <c r="J109" s="45"/>
      <c r="K109" s="45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12.8" hidden="false" customHeight="false" outlineLevel="0" collapsed="false">
      <c r="I110" s="0"/>
    </row>
    <row r="113" s="27" customFormat="true" ht="6.95" hidden="false" customHeight="true" outlineLevel="0" collapsed="false">
      <c r="A113" s="22"/>
      <c r="B113" s="46"/>
      <c r="C113" s="47"/>
      <c r="D113" s="47"/>
      <c r="E113" s="47"/>
      <c r="F113" s="47"/>
      <c r="G113" s="47"/>
      <c r="H113" s="47"/>
      <c r="I113" s="147"/>
      <c r="J113" s="47"/>
      <c r="K113" s="47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24.95" hidden="false" customHeight="true" outlineLevel="0" collapsed="false">
      <c r="A114" s="22"/>
      <c r="B114" s="23"/>
      <c r="C114" s="7" t="s">
        <v>135</v>
      </c>
      <c r="D114" s="22"/>
      <c r="E114" s="22"/>
      <c r="F114" s="22"/>
      <c r="G114" s="22"/>
      <c r="H114" s="22"/>
      <c r="I114" s="117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117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12" hidden="false" customHeight="true" outlineLevel="0" collapsed="false">
      <c r="A116" s="22"/>
      <c r="B116" s="23"/>
      <c r="C116" s="15" t="s">
        <v>15</v>
      </c>
      <c r="D116" s="22"/>
      <c r="E116" s="22"/>
      <c r="F116" s="22"/>
      <c r="G116" s="22"/>
      <c r="H116" s="22"/>
      <c r="I116" s="117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23.25" hidden="false" customHeight="true" outlineLevel="0" collapsed="false">
      <c r="A117" s="22"/>
      <c r="B117" s="23"/>
      <c r="C117" s="22"/>
      <c r="D117" s="22"/>
      <c r="E117" s="116" t="str">
        <f aca="false">E7</f>
        <v>SOŠ a SOU Třešť, K Valše 1251/38 SOŠ a SOU Třešť – rekonstrukce vytápění, VZT, ZTI a elektroinstalace</v>
      </c>
      <c r="F117" s="116"/>
      <c r="G117" s="116"/>
      <c r="H117" s="116"/>
      <c r="I117" s="117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customFormat="false" ht="12" hidden="false" customHeight="true" outlineLevel="0" collapsed="false">
      <c r="B118" s="6"/>
      <c r="C118" s="15" t="s">
        <v>124</v>
      </c>
      <c r="L118" s="6"/>
    </row>
    <row r="119" s="27" customFormat="true" ht="16.5" hidden="false" customHeight="true" outlineLevel="0" collapsed="false">
      <c r="A119" s="22"/>
      <c r="B119" s="23"/>
      <c r="C119" s="22"/>
      <c r="D119" s="22"/>
      <c r="E119" s="116" t="s">
        <v>228</v>
      </c>
      <c r="F119" s="116"/>
      <c r="G119" s="116"/>
      <c r="H119" s="116"/>
      <c r="I119" s="117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customFormat="false" ht="12" hidden="false" customHeight="true" outlineLevel="0" collapsed="false">
      <c r="A120" s="22"/>
      <c r="B120" s="23"/>
      <c r="C120" s="15" t="s">
        <v>126</v>
      </c>
      <c r="D120" s="22"/>
      <c r="E120" s="22"/>
      <c r="F120" s="22"/>
      <c r="G120" s="22"/>
      <c r="H120" s="22"/>
      <c r="I120" s="117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customFormat="false" ht="16.5" hidden="false" customHeight="true" outlineLevel="0" collapsed="false">
      <c r="A121" s="22"/>
      <c r="B121" s="23"/>
      <c r="C121" s="22"/>
      <c r="D121" s="22"/>
      <c r="E121" s="53" t="str">
        <f aca="false">E11</f>
        <v>05A - Zařízení pro vytápění staveb</v>
      </c>
      <c r="F121" s="53"/>
      <c r="G121" s="53"/>
      <c r="H121" s="53"/>
      <c r="I121" s="117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customFormat="fals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117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customFormat="fals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F14</f>
        <v>Třešť, areál SOŠ a SOU Třešť</v>
      </c>
      <c r="G123" s="22"/>
      <c r="H123" s="22"/>
      <c r="I123" s="118" t="s">
        <v>21</v>
      </c>
      <c r="J123" s="119" t="str">
        <f aca="false">IF(J14="","",J14)</f>
        <v>24. 6. 2020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customFormat="fals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117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customFormat="false" ht="15.1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E17</f>
        <v>Kraj Vysočina</v>
      </c>
      <c r="G125" s="22"/>
      <c r="H125" s="22"/>
      <c r="I125" s="118" t="s">
        <v>31</v>
      </c>
      <c r="J125" s="148" t="str">
        <f aca="false">E23</f>
        <v>Ing. Jakub Rybář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customFormat="false" ht="15.15" hidden="false" customHeight="true" outlineLevel="0" collapsed="false">
      <c r="A126" s="22"/>
      <c r="B126" s="23"/>
      <c r="C126" s="15" t="s">
        <v>29</v>
      </c>
      <c r="D126" s="22"/>
      <c r="E126" s="22"/>
      <c r="F126" s="16" t="str">
        <f aca="false">IF(E20="","",E20)</f>
        <v>Vyplň údaj</v>
      </c>
      <c r="G126" s="22"/>
      <c r="H126" s="22"/>
      <c r="I126" s="118" t="s">
        <v>35</v>
      </c>
      <c r="J126" s="148" t="str">
        <f aca="false">E26</f>
        <v> 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customFormat="fals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117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71" customFormat="true" ht="29.3" hidden="false" customHeight="true" outlineLevel="0" collapsed="false">
      <c r="A128" s="164"/>
      <c r="B128" s="165"/>
      <c r="C128" s="166" t="s">
        <v>136</v>
      </c>
      <c r="D128" s="167" t="s">
        <v>64</v>
      </c>
      <c r="E128" s="167" t="s">
        <v>60</v>
      </c>
      <c r="F128" s="167" t="s">
        <v>61</v>
      </c>
      <c r="G128" s="167" t="s">
        <v>137</v>
      </c>
      <c r="H128" s="167" t="s">
        <v>138</v>
      </c>
      <c r="I128" s="168" t="s">
        <v>139</v>
      </c>
      <c r="J128" s="167" t="s">
        <v>130</v>
      </c>
      <c r="K128" s="169" t="s">
        <v>140</v>
      </c>
      <c r="L128" s="170"/>
      <c r="M128" s="68"/>
      <c r="N128" s="69" t="s">
        <v>43</v>
      </c>
      <c r="O128" s="69" t="s">
        <v>141</v>
      </c>
      <c r="P128" s="69" t="s">
        <v>142</v>
      </c>
      <c r="Q128" s="69" t="s">
        <v>143</v>
      </c>
      <c r="R128" s="69" t="s">
        <v>144</v>
      </c>
      <c r="S128" s="69" t="s">
        <v>145</v>
      </c>
      <c r="T128" s="70" t="s">
        <v>146</v>
      </c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/>
    </row>
    <row r="129" s="27" customFormat="true" ht="22.8" hidden="false" customHeight="true" outlineLevel="0" collapsed="false">
      <c r="A129" s="22"/>
      <c r="B129" s="23"/>
      <c r="C129" s="76" t="s">
        <v>147</v>
      </c>
      <c r="D129" s="22"/>
      <c r="E129" s="22"/>
      <c r="F129" s="22"/>
      <c r="G129" s="22"/>
      <c r="H129" s="22"/>
      <c r="I129" s="117"/>
      <c r="J129" s="172" t="n">
        <f aca="false">BK129</f>
        <v>0</v>
      </c>
      <c r="K129" s="22"/>
      <c r="L129" s="23"/>
      <c r="M129" s="71"/>
      <c r="N129" s="58"/>
      <c r="O129" s="72"/>
      <c r="P129" s="173" t="n">
        <f aca="false">P130</f>
        <v>0</v>
      </c>
      <c r="Q129" s="72"/>
      <c r="R129" s="173" t="n">
        <f aca="false">R130</f>
        <v>9.15132112</v>
      </c>
      <c r="S129" s="72"/>
      <c r="T129" s="174" t="n">
        <f aca="false">T130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78</v>
      </c>
      <c r="AU129" s="3" t="s">
        <v>132</v>
      </c>
      <c r="BK129" s="175" t="n">
        <f aca="false">BK130</f>
        <v>0</v>
      </c>
    </row>
    <row r="130" s="176" customFormat="true" ht="25.9" hidden="false" customHeight="true" outlineLevel="0" collapsed="false">
      <c r="B130" s="177"/>
      <c r="D130" s="178" t="s">
        <v>78</v>
      </c>
      <c r="E130" s="179" t="s">
        <v>634</v>
      </c>
      <c r="F130" s="179" t="s">
        <v>635</v>
      </c>
      <c r="I130" s="180"/>
      <c r="J130" s="181" t="n">
        <f aca="false">BK130</f>
        <v>0</v>
      </c>
      <c r="L130" s="177"/>
      <c r="M130" s="182"/>
      <c r="N130" s="183"/>
      <c r="O130" s="183"/>
      <c r="P130" s="184" t="n">
        <f aca="false">P131+P145+P171+P209+P228+P282+P295+P312</f>
        <v>0</v>
      </c>
      <c r="Q130" s="183"/>
      <c r="R130" s="184" t="n">
        <f aca="false">R131+R145+R171+R209+R228+R282+R295+R312</f>
        <v>9.15132112</v>
      </c>
      <c r="S130" s="183"/>
      <c r="T130" s="185" t="n">
        <f aca="false">T131+T145+T171+T209+T228+T282+T295+T312</f>
        <v>0</v>
      </c>
      <c r="AR130" s="178" t="s">
        <v>88</v>
      </c>
      <c r="AT130" s="186" t="s">
        <v>78</v>
      </c>
      <c r="AU130" s="186" t="s">
        <v>79</v>
      </c>
      <c r="AY130" s="178" t="s">
        <v>151</v>
      </c>
      <c r="BK130" s="187" t="n">
        <f aca="false">BK131+BK145+BK171+BK209+BK228+BK282+BK295+BK312</f>
        <v>0</v>
      </c>
    </row>
    <row r="131" customFormat="false" ht="22.8" hidden="false" customHeight="true" outlineLevel="0" collapsed="false">
      <c r="A131" s="176"/>
      <c r="B131" s="177"/>
      <c r="C131" s="176"/>
      <c r="D131" s="178" t="s">
        <v>78</v>
      </c>
      <c r="E131" s="188" t="s">
        <v>775</v>
      </c>
      <c r="F131" s="188" t="s">
        <v>776</v>
      </c>
      <c r="G131" s="176"/>
      <c r="H131" s="176"/>
      <c r="I131" s="180"/>
      <c r="J131" s="189" t="n">
        <f aca="false">BK131</f>
        <v>0</v>
      </c>
      <c r="K131" s="176"/>
      <c r="L131" s="177"/>
      <c r="M131" s="182"/>
      <c r="N131" s="183"/>
      <c r="O131" s="183"/>
      <c r="P131" s="184" t="n">
        <f aca="false">SUM(P132:P144)</f>
        <v>0</v>
      </c>
      <c r="Q131" s="183"/>
      <c r="R131" s="184" t="n">
        <f aca="false">SUM(R132:R144)</f>
        <v>0.27495912</v>
      </c>
      <c r="S131" s="183"/>
      <c r="T131" s="185" t="n">
        <f aca="false">SUM(T132:T144)</f>
        <v>0</v>
      </c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R131" s="178" t="s">
        <v>88</v>
      </c>
      <c r="AT131" s="186" t="s">
        <v>78</v>
      </c>
      <c r="AU131" s="186" t="s">
        <v>86</v>
      </c>
      <c r="AY131" s="178" t="s">
        <v>151</v>
      </c>
      <c r="BK131" s="187" t="n">
        <f aca="false">SUM(BK132:BK144)</f>
        <v>0</v>
      </c>
    </row>
    <row r="132" s="27" customFormat="true" ht="21.75" hidden="false" customHeight="true" outlineLevel="0" collapsed="false">
      <c r="A132" s="22"/>
      <c r="B132" s="190"/>
      <c r="C132" s="191" t="s">
        <v>86</v>
      </c>
      <c r="D132" s="191" t="s">
        <v>154</v>
      </c>
      <c r="E132" s="192" t="s">
        <v>777</v>
      </c>
      <c r="F132" s="193" t="s">
        <v>778</v>
      </c>
      <c r="G132" s="194" t="s">
        <v>300</v>
      </c>
      <c r="H132" s="195" t="n">
        <v>34.212</v>
      </c>
      <c r="I132" s="196"/>
      <c r="J132" s="197" t="n">
        <f aca="false">ROUND(I132*H132,2)</f>
        <v>0</v>
      </c>
      <c r="K132" s="193" t="s">
        <v>257</v>
      </c>
      <c r="L132" s="23"/>
      <c r="M132" s="198"/>
      <c r="N132" s="199" t="s">
        <v>44</v>
      </c>
      <c r="O132" s="60"/>
      <c r="P132" s="200" t="n">
        <f aca="false">O132*H132</f>
        <v>0</v>
      </c>
      <c r="Q132" s="200" t="n">
        <v>0.00036</v>
      </c>
      <c r="R132" s="200" t="n">
        <f aca="false">Q132*H132</f>
        <v>0.01231632</v>
      </c>
      <c r="S132" s="200" t="n">
        <v>0</v>
      </c>
      <c r="T132" s="20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202" t="s">
        <v>350</v>
      </c>
      <c r="AT132" s="202" t="s">
        <v>154</v>
      </c>
      <c r="AU132" s="202" t="s">
        <v>88</v>
      </c>
      <c r="AY132" s="3" t="s">
        <v>151</v>
      </c>
      <c r="BE132" s="203" t="n">
        <f aca="false">IF(N132="základní",J132,0)</f>
        <v>0</v>
      </c>
      <c r="BF132" s="203" t="n">
        <f aca="false">IF(N132="snížená",J132,0)</f>
        <v>0</v>
      </c>
      <c r="BG132" s="203" t="n">
        <f aca="false">IF(N132="zákl. přenesená",J132,0)</f>
        <v>0</v>
      </c>
      <c r="BH132" s="203" t="n">
        <f aca="false">IF(N132="sníž. přenesená",J132,0)</f>
        <v>0</v>
      </c>
      <c r="BI132" s="203" t="n">
        <f aca="false">IF(N132="nulová",J132,0)</f>
        <v>0</v>
      </c>
      <c r="BJ132" s="3" t="s">
        <v>86</v>
      </c>
      <c r="BK132" s="203" t="n">
        <f aca="false">ROUND(I132*H132,2)</f>
        <v>0</v>
      </c>
      <c r="BL132" s="3" t="s">
        <v>350</v>
      </c>
      <c r="BM132" s="202" t="s">
        <v>779</v>
      </c>
    </row>
    <row r="133" customFormat="false" ht="12.8" hidden="false" customHeight="false" outlineLevel="0" collapsed="false">
      <c r="A133" s="22"/>
      <c r="B133" s="23"/>
      <c r="C133" s="22"/>
      <c r="D133" s="204" t="s">
        <v>159</v>
      </c>
      <c r="E133" s="22"/>
      <c r="F133" s="205" t="s">
        <v>780</v>
      </c>
      <c r="G133" s="22"/>
      <c r="H133" s="22"/>
      <c r="I133" s="117"/>
      <c r="J133" s="22"/>
      <c r="K133" s="22"/>
      <c r="L133" s="23"/>
      <c r="M133" s="206"/>
      <c r="N133" s="207"/>
      <c r="O133" s="60"/>
      <c r="P133" s="60"/>
      <c r="Q133" s="60"/>
      <c r="R133" s="60"/>
      <c r="S133" s="60"/>
      <c r="T133" s="61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T133" s="3" t="s">
        <v>159</v>
      </c>
      <c r="AU133" s="3" t="s">
        <v>88</v>
      </c>
    </row>
    <row r="134" customFormat="false" ht="21.75" hidden="false" customHeight="true" outlineLevel="0" collapsed="false">
      <c r="A134" s="22"/>
      <c r="B134" s="190"/>
      <c r="C134" s="238" t="s">
        <v>88</v>
      </c>
      <c r="D134" s="238" t="s">
        <v>462</v>
      </c>
      <c r="E134" s="239" t="s">
        <v>781</v>
      </c>
      <c r="F134" s="240" t="s">
        <v>782</v>
      </c>
      <c r="G134" s="241" t="s">
        <v>300</v>
      </c>
      <c r="H134" s="242" t="n">
        <v>34.212</v>
      </c>
      <c r="I134" s="243"/>
      <c r="J134" s="244" t="n">
        <f aca="false">ROUND(I134*H134,2)</f>
        <v>0</v>
      </c>
      <c r="K134" s="240" t="s">
        <v>257</v>
      </c>
      <c r="L134" s="245"/>
      <c r="M134" s="246"/>
      <c r="N134" s="247" t="s">
        <v>44</v>
      </c>
      <c r="O134" s="60"/>
      <c r="P134" s="200" t="n">
        <f aca="false">O134*H134</f>
        <v>0</v>
      </c>
      <c r="Q134" s="200" t="n">
        <v>0.0039</v>
      </c>
      <c r="R134" s="200" t="n">
        <f aca="false">Q134*H134</f>
        <v>0.1334268</v>
      </c>
      <c r="S134" s="200" t="n">
        <v>0</v>
      </c>
      <c r="T134" s="20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202" t="s">
        <v>469</v>
      </c>
      <c r="AT134" s="202" t="s">
        <v>462</v>
      </c>
      <c r="AU134" s="202" t="s">
        <v>88</v>
      </c>
      <c r="AY134" s="3" t="s">
        <v>151</v>
      </c>
      <c r="BE134" s="203" t="n">
        <f aca="false">IF(N134="základní",J134,0)</f>
        <v>0</v>
      </c>
      <c r="BF134" s="203" t="n">
        <f aca="false">IF(N134="snížená",J134,0)</f>
        <v>0</v>
      </c>
      <c r="BG134" s="203" t="n">
        <f aca="false">IF(N134="zákl. přenesená",J134,0)</f>
        <v>0</v>
      </c>
      <c r="BH134" s="203" t="n">
        <f aca="false">IF(N134="sníž. přenesená",J134,0)</f>
        <v>0</v>
      </c>
      <c r="BI134" s="203" t="n">
        <f aca="false">IF(N134="nulová",J134,0)</f>
        <v>0</v>
      </c>
      <c r="BJ134" s="3" t="s">
        <v>86</v>
      </c>
      <c r="BK134" s="203" t="n">
        <f aca="false">ROUND(I134*H134,2)</f>
        <v>0</v>
      </c>
      <c r="BL134" s="3" t="s">
        <v>350</v>
      </c>
      <c r="BM134" s="202" t="s">
        <v>783</v>
      </c>
    </row>
    <row r="135" customFormat="false" ht="12.8" hidden="false" customHeight="false" outlineLevel="0" collapsed="false">
      <c r="A135" s="22"/>
      <c r="B135" s="23"/>
      <c r="C135" s="22"/>
      <c r="D135" s="204" t="s">
        <v>159</v>
      </c>
      <c r="E135" s="22"/>
      <c r="F135" s="205" t="s">
        <v>782</v>
      </c>
      <c r="G135" s="22"/>
      <c r="H135" s="22"/>
      <c r="I135" s="117"/>
      <c r="J135" s="22"/>
      <c r="K135" s="22"/>
      <c r="L135" s="23"/>
      <c r="M135" s="206"/>
      <c r="N135" s="207"/>
      <c r="O135" s="60"/>
      <c r="P135" s="60"/>
      <c r="Q135" s="60"/>
      <c r="R135" s="60"/>
      <c r="S135" s="60"/>
      <c r="T135" s="61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T135" s="3" t="s">
        <v>159</v>
      </c>
      <c r="AU135" s="3" t="s">
        <v>88</v>
      </c>
    </row>
    <row r="136" s="220" customFormat="true" ht="12.8" hidden="false" customHeight="false" outlineLevel="0" collapsed="false">
      <c r="B136" s="221"/>
      <c r="D136" s="204" t="s">
        <v>260</v>
      </c>
      <c r="E136" s="222"/>
      <c r="F136" s="223" t="s">
        <v>784</v>
      </c>
      <c r="H136" s="224" t="n">
        <v>34.212</v>
      </c>
      <c r="I136" s="225"/>
      <c r="L136" s="221"/>
      <c r="M136" s="226"/>
      <c r="N136" s="227"/>
      <c r="O136" s="227"/>
      <c r="P136" s="227"/>
      <c r="Q136" s="227"/>
      <c r="R136" s="227"/>
      <c r="S136" s="227"/>
      <c r="T136" s="228"/>
      <c r="AT136" s="222" t="s">
        <v>260</v>
      </c>
      <c r="AU136" s="222" t="s">
        <v>88</v>
      </c>
      <c r="AV136" s="220" t="s">
        <v>88</v>
      </c>
      <c r="AW136" s="220" t="s">
        <v>34</v>
      </c>
      <c r="AX136" s="220" t="s">
        <v>86</v>
      </c>
      <c r="AY136" s="222" t="s">
        <v>151</v>
      </c>
    </row>
    <row r="137" s="27" customFormat="true" ht="21.75" hidden="false" customHeight="true" outlineLevel="0" collapsed="false">
      <c r="A137" s="22"/>
      <c r="B137" s="190"/>
      <c r="C137" s="191" t="s">
        <v>165</v>
      </c>
      <c r="D137" s="191" t="s">
        <v>154</v>
      </c>
      <c r="E137" s="192" t="s">
        <v>785</v>
      </c>
      <c r="F137" s="193" t="s">
        <v>786</v>
      </c>
      <c r="G137" s="194" t="s">
        <v>295</v>
      </c>
      <c r="H137" s="195" t="n">
        <v>163.2</v>
      </c>
      <c r="I137" s="196"/>
      <c r="J137" s="197" t="n">
        <f aca="false">ROUND(I137*H137,2)</f>
        <v>0</v>
      </c>
      <c r="K137" s="193" t="s">
        <v>257</v>
      </c>
      <c r="L137" s="23"/>
      <c r="M137" s="198"/>
      <c r="N137" s="199" t="s">
        <v>44</v>
      </c>
      <c r="O137" s="60"/>
      <c r="P137" s="200" t="n">
        <f aca="false">O137*H137</f>
        <v>0</v>
      </c>
      <c r="Q137" s="200" t="n">
        <v>0.00045</v>
      </c>
      <c r="R137" s="200" t="n">
        <f aca="false">Q137*H137</f>
        <v>0.07344</v>
      </c>
      <c r="S137" s="200" t="n">
        <v>0</v>
      </c>
      <c r="T137" s="20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202" t="s">
        <v>350</v>
      </c>
      <c r="AT137" s="202" t="s">
        <v>154</v>
      </c>
      <c r="AU137" s="202" t="s">
        <v>88</v>
      </c>
      <c r="AY137" s="3" t="s">
        <v>151</v>
      </c>
      <c r="BE137" s="203" t="n">
        <f aca="false">IF(N137="základní",J137,0)</f>
        <v>0</v>
      </c>
      <c r="BF137" s="203" t="n">
        <f aca="false">IF(N137="snížená",J137,0)</f>
        <v>0</v>
      </c>
      <c r="BG137" s="203" t="n">
        <f aca="false">IF(N137="zákl. přenesená",J137,0)</f>
        <v>0</v>
      </c>
      <c r="BH137" s="203" t="n">
        <f aca="false">IF(N137="sníž. přenesená",J137,0)</f>
        <v>0</v>
      </c>
      <c r="BI137" s="203" t="n">
        <f aca="false">IF(N137="nulová",J137,0)</f>
        <v>0</v>
      </c>
      <c r="BJ137" s="3" t="s">
        <v>86</v>
      </c>
      <c r="BK137" s="203" t="n">
        <f aca="false">ROUND(I137*H137,2)</f>
        <v>0</v>
      </c>
      <c r="BL137" s="3" t="s">
        <v>350</v>
      </c>
      <c r="BM137" s="202" t="s">
        <v>787</v>
      </c>
    </row>
    <row r="138" customFormat="false" ht="12.8" hidden="false" customHeight="false" outlineLevel="0" collapsed="false">
      <c r="A138" s="22"/>
      <c r="B138" s="23"/>
      <c r="C138" s="22"/>
      <c r="D138" s="204" t="s">
        <v>159</v>
      </c>
      <c r="E138" s="22"/>
      <c r="F138" s="205" t="s">
        <v>788</v>
      </c>
      <c r="G138" s="22"/>
      <c r="H138" s="22"/>
      <c r="I138" s="117"/>
      <c r="J138" s="22"/>
      <c r="K138" s="22"/>
      <c r="L138" s="23"/>
      <c r="M138" s="206"/>
      <c r="N138" s="207"/>
      <c r="O138" s="60"/>
      <c r="P138" s="60"/>
      <c r="Q138" s="60"/>
      <c r="R138" s="60"/>
      <c r="S138" s="60"/>
      <c r="T138" s="61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159</v>
      </c>
      <c r="AU138" s="3" t="s">
        <v>88</v>
      </c>
    </row>
    <row r="139" customFormat="false" ht="21.75" hidden="false" customHeight="true" outlineLevel="0" collapsed="false">
      <c r="A139" s="22"/>
      <c r="B139" s="190"/>
      <c r="C139" s="238" t="s">
        <v>150</v>
      </c>
      <c r="D139" s="238" t="s">
        <v>462</v>
      </c>
      <c r="E139" s="239" t="s">
        <v>789</v>
      </c>
      <c r="F139" s="240" t="s">
        <v>790</v>
      </c>
      <c r="G139" s="241" t="s">
        <v>295</v>
      </c>
      <c r="H139" s="242" t="n">
        <v>57.6</v>
      </c>
      <c r="I139" s="243"/>
      <c r="J139" s="244" t="n">
        <f aca="false">ROUND(I139*H139,2)</f>
        <v>0</v>
      </c>
      <c r="K139" s="240" t="s">
        <v>257</v>
      </c>
      <c r="L139" s="245"/>
      <c r="M139" s="246"/>
      <c r="N139" s="247" t="s">
        <v>44</v>
      </c>
      <c r="O139" s="60"/>
      <c r="P139" s="200" t="n">
        <f aca="false">O139*H139</f>
        <v>0</v>
      </c>
      <c r="Q139" s="200" t="n">
        <v>0.00029</v>
      </c>
      <c r="R139" s="200" t="n">
        <f aca="false">Q139*H139</f>
        <v>0.016704</v>
      </c>
      <c r="S139" s="200" t="n">
        <v>0</v>
      </c>
      <c r="T139" s="20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202" t="s">
        <v>469</v>
      </c>
      <c r="AT139" s="202" t="s">
        <v>462</v>
      </c>
      <c r="AU139" s="202" t="s">
        <v>88</v>
      </c>
      <c r="AY139" s="3" t="s">
        <v>151</v>
      </c>
      <c r="BE139" s="203" t="n">
        <f aca="false">IF(N139="základní",J139,0)</f>
        <v>0</v>
      </c>
      <c r="BF139" s="203" t="n">
        <f aca="false">IF(N139="snížená",J139,0)</f>
        <v>0</v>
      </c>
      <c r="BG139" s="203" t="n">
        <f aca="false">IF(N139="zákl. přenesená",J139,0)</f>
        <v>0</v>
      </c>
      <c r="BH139" s="203" t="n">
        <f aca="false">IF(N139="sníž. přenesená",J139,0)</f>
        <v>0</v>
      </c>
      <c r="BI139" s="203" t="n">
        <f aca="false">IF(N139="nulová",J139,0)</f>
        <v>0</v>
      </c>
      <c r="BJ139" s="3" t="s">
        <v>86</v>
      </c>
      <c r="BK139" s="203" t="n">
        <f aca="false">ROUND(I139*H139,2)</f>
        <v>0</v>
      </c>
      <c r="BL139" s="3" t="s">
        <v>350</v>
      </c>
      <c r="BM139" s="202" t="s">
        <v>791</v>
      </c>
    </row>
    <row r="140" customFormat="false" ht="12.8" hidden="false" customHeight="false" outlineLevel="0" collapsed="false">
      <c r="A140" s="22"/>
      <c r="B140" s="23"/>
      <c r="C140" s="22"/>
      <c r="D140" s="204" t="s">
        <v>159</v>
      </c>
      <c r="E140" s="22"/>
      <c r="F140" s="205" t="s">
        <v>790</v>
      </c>
      <c r="G140" s="22"/>
      <c r="H140" s="22"/>
      <c r="I140" s="117"/>
      <c r="J140" s="22"/>
      <c r="K140" s="22"/>
      <c r="L140" s="23"/>
      <c r="M140" s="206"/>
      <c r="N140" s="207"/>
      <c r="O140" s="60"/>
      <c r="P140" s="60"/>
      <c r="Q140" s="60"/>
      <c r="R140" s="60"/>
      <c r="S140" s="60"/>
      <c r="T140" s="61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T140" s="3" t="s">
        <v>159</v>
      </c>
      <c r="AU140" s="3" t="s">
        <v>88</v>
      </c>
    </row>
    <row r="141" customFormat="false" ht="21.75" hidden="false" customHeight="true" outlineLevel="0" collapsed="false">
      <c r="A141" s="22"/>
      <c r="B141" s="190"/>
      <c r="C141" s="238" t="s">
        <v>174</v>
      </c>
      <c r="D141" s="238" t="s">
        <v>462</v>
      </c>
      <c r="E141" s="239" t="s">
        <v>792</v>
      </c>
      <c r="F141" s="240" t="s">
        <v>793</v>
      </c>
      <c r="G141" s="241" t="s">
        <v>295</v>
      </c>
      <c r="H141" s="242" t="n">
        <v>105.6</v>
      </c>
      <c r="I141" s="243"/>
      <c r="J141" s="244" t="n">
        <f aca="false">ROUND(I141*H141,2)</f>
        <v>0</v>
      </c>
      <c r="K141" s="240" t="s">
        <v>257</v>
      </c>
      <c r="L141" s="245"/>
      <c r="M141" s="246"/>
      <c r="N141" s="247" t="s">
        <v>44</v>
      </c>
      <c r="O141" s="60"/>
      <c r="P141" s="200" t="n">
        <f aca="false">O141*H141</f>
        <v>0</v>
      </c>
      <c r="Q141" s="200" t="n">
        <v>0.00037</v>
      </c>
      <c r="R141" s="200" t="n">
        <f aca="false">Q141*H141</f>
        <v>0.039072</v>
      </c>
      <c r="S141" s="200" t="n">
        <v>0</v>
      </c>
      <c r="T141" s="20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202" t="s">
        <v>469</v>
      </c>
      <c r="AT141" s="202" t="s">
        <v>462</v>
      </c>
      <c r="AU141" s="202" t="s">
        <v>88</v>
      </c>
      <c r="AY141" s="3" t="s">
        <v>151</v>
      </c>
      <c r="BE141" s="203" t="n">
        <f aca="false">IF(N141="základní",J141,0)</f>
        <v>0</v>
      </c>
      <c r="BF141" s="203" t="n">
        <f aca="false">IF(N141="snížená",J141,0)</f>
        <v>0</v>
      </c>
      <c r="BG141" s="203" t="n">
        <f aca="false">IF(N141="zákl. přenesená",J141,0)</f>
        <v>0</v>
      </c>
      <c r="BH141" s="203" t="n">
        <f aca="false">IF(N141="sníž. přenesená",J141,0)</f>
        <v>0</v>
      </c>
      <c r="BI141" s="203" t="n">
        <f aca="false">IF(N141="nulová",J141,0)</f>
        <v>0</v>
      </c>
      <c r="BJ141" s="3" t="s">
        <v>86</v>
      </c>
      <c r="BK141" s="203" t="n">
        <f aca="false">ROUND(I141*H141,2)</f>
        <v>0</v>
      </c>
      <c r="BL141" s="3" t="s">
        <v>350</v>
      </c>
      <c r="BM141" s="202" t="s">
        <v>794</v>
      </c>
    </row>
    <row r="142" customFormat="false" ht="12.8" hidden="false" customHeight="false" outlineLevel="0" collapsed="false">
      <c r="A142" s="22"/>
      <c r="B142" s="23"/>
      <c r="C142" s="22"/>
      <c r="D142" s="204" t="s">
        <v>159</v>
      </c>
      <c r="E142" s="22"/>
      <c r="F142" s="205" t="s">
        <v>793</v>
      </c>
      <c r="G142" s="22"/>
      <c r="H142" s="22"/>
      <c r="I142" s="117"/>
      <c r="J142" s="22"/>
      <c r="K142" s="22"/>
      <c r="L142" s="23"/>
      <c r="M142" s="206"/>
      <c r="N142" s="207"/>
      <c r="O142" s="60"/>
      <c r="P142" s="60"/>
      <c r="Q142" s="60"/>
      <c r="R142" s="60"/>
      <c r="S142" s="60"/>
      <c r="T142" s="61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T142" s="3" t="s">
        <v>159</v>
      </c>
      <c r="AU142" s="3" t="s">
        <v>88</v>
      </c>
    </row>
    <row r="143" customFormat="false" ht="21.75" hidden="false" customHeight="true" outlineLevel="0" collapsed="false">
      <c r="A143" s="22"/>
      <c r="B143" s="190"/>
      <c r="C143" s="191" t="s">
        <v>179</v>
      </c>
      <c r="D143" s="191" t="s">
        <v>154</v>
      </c>
      <c r="E143" s="192" t="s">
        <v>795</v>
      </c>
      <c r="F143" s="193" t="s">
        <v>796</v>
      </c>
      <c r="G143" s="194" t="s">
        <v>408</v>
      </c>
      <c r="H143" s="195" t="n">
        <v>0.275</v>
      </c>
      <c r="I143" s="196"/>
      <c r="J143" s="197" t="n">
        <f aca="false">ROUND(I143*H143,2)</f>
        <v>0</v>
      </c>
      <c r="K143" s="193" t="s">
        <v>257</v>
      </c>
      <c r="L143" s="23"/>
      <c r="M143" s="198"/>
      <c r="N143" s="199" t="s">
        <v>44</v>
      </c>
      <c r="O143" s="60"/>
      <c r="P143" s="200" t="n">
        <f aca="false">O143*H143</f>
        <v>0</v>
      </c>
      <c r="Q143" s="200" t="n">
        <v>0</v>
      </c>
      <c r="R143" s="200" t="n">
        <f aca="false">Q143*H143</f>
        <v>0</v>
      </c>
      <c r="S143" s="200" t="n">
        <v>0</v>
      </c>
      <c r="T143" s="20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202" t="s">
        <v>350</v>
      </c>
      <c r="AT143" s="202" t="s">
        <v>154</v>
      </c>
      <c r="AU143" s="202" t="s">
        <v>88</v>
      </c>
      <c r="AY143" s="3" t="s">
        <v>151</v>
      </c>
      <c r="BE143" s="203" t="n">
        <f aca="false">IF(N143="základní",J143,0)</f>
        <v>0</v>
      </c>
      <c r="BF143" s="203" t="n">
        <f aca="false">IF(N143="snížená",J143,0)</f>
        <v>0</v>
      </c>
      <c r="BG143" s="203" t="n">
        <f aca="false">IF(N143="zákl. přenesená",J143,0)</f>
        <v>0</v>
      </c>
      <c r="BH143" s="203" t="n">
        <f aca="false">IF(N143="sníž. přenesená",J143,0)</f>
        <v>0</v>
      </c>
      <c r="BI143" s="203" t="n">
        <f aca="false">IF(N143="nulová",J143,0)</f>
        <v>0</v>
      </c>
      <c r="BJ143" s="3" t="s">
        <v>86</v>
      </c>
      <c r="BK143" s="203" t="n">
        <f aca="false">ROUND(I143*H143,2)</f>
        <v>0</v>
      </c>
      <c r="BL143" s="3" t="s">
        <v>350</v>
      </c>
      <c r="BM143" s="202" t="s">
        <v>797</v>
      </c>
    </row>
    <row r="144" customFormat="false" ht="12.8" hidden="false" customHeight="false" outlineLevel="0" collapsed="false">
      <c r="A144" s="22"/>
      <c r="B144" s="23"/>
      <c r="C144" s="22"/>
      <c r="D144" s="204" t="s">
        <v>159</v>
      </c>
      <c r="E144" s="22"/>
      <c r="F144" s="205" t="s">
        <v>798</v>
      </c>
      <c r="G144" s="22"/>
      <c r="H144" s="22"/>
      <c r="I144" s="117"/>
      <c r="J144" s="22"/>
      <c r="K144" s="22"/>
      <c r="L144" s="23"/>
      <c r="M144" s="206"/>
      <c r="N144" s="207"/>
      <c r="O144" s="60"/>
      <c r="P144" s="60"/>
      <c r="Q144" s="60"/>
      <c r="R144" s="60"/>
      <c r="S144" s="60"/>
      <c r="T144" s="61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T144" s="3" t="s">
        <v>159</v>
      </c>
      <c r="AU144" s="3" t="s">
        <v>88</v>
      </c>
    </row>
    <row r="145" s="176" customFormat="true" ht="22.8" hidden="false" customHeight="true" outlineLevel="0" collapsed="false">
      <c r="B145" s="177"/>
      <c r="D145" s="178" t="s">
        <v>78</v>
      </c>
      <c r="E145" s="188" t="s">
        <v>799</v>
      </c>
      <c r="F145" s="188" t="s">
        <v>800</v>
      </c>
      <c r="I145" s="180"/>
      <c r="J145" s="189" t="n">
        <f aca="false">BK145</f>
        <v>0</v>
      </c>
      <c r="L145" s="177"/>
      <c r="M145" s="182"/>
      <c r="N145" s="183"/>
      <c r="O145" s="183"/>
      <c r="P145" s="184" t="n">
        <f aca="false">SUM(P146:P170)</f>
        <v>0</v>
      </c>
      <c r="Q145" s="183"/>
      <c r="R145" s="184" t="n">
        <f aca="false">SUM(R146:R170)</f>
        <v>3.41096</v>
      </c>
      <c r="S145" s="183"/>
      <c r="T145" s="185" t="n">
        <f aca="false">SUM(T146:T170)</f>
        <v>0</v>
      </c>
      <c r="AR145" s="178" t="s">
        <v>88</v>
      </c>
      <c r="AT145" s="186" t="s">
        <v>78</v>
      </c>
      <c r="AU145" s="186" t="s">
        <v>86</v>
      </c>
      <c r="AY145" s="178" t="s">
        <v>151</v>
      </c>
      <c r="BK145" s="187" t="n">
        <f aca="false">SUM(BK146:BK170)</f>
        <v>0</v>
      </c>
    </row>
    <row r="146" s="27" customFormat="true" ht="21.75" hidden="false" customHeight="true" outlineLevel="0" collapsed="false">
      <c r="A146" s="22"/>
      <c r="B146" s="190"/>
      <c r="C146" s="191" t="s">
        <v>184</v>
      </c>
      <c r="D146" s="191" t="s">
        <v>154</v>
      </c>
      <c r="E146" s="192" t="s">
        <v>801</v>
      </c>
      <c r="F146" s="193" t="s">
        <v>802</v>
      </c>
      <c r="G146" s="194" t="s">
        <v>217</v>
      </c>
      <c r="H146" s="195" t="n">
        <v>2</v>
      </c>
      <c r="I146" s="196"/>
      <c r="J146" s="197" t="n">
        <f aca="false">ROUND(I146*H146,2)</f>
        <v>0</v>
      </c>
      <c r="K146" s="193"/>
      <c r="L146" s="23"/>
      <c r="M146" s="198"/>
      <c r="N146" s="199" t="s">
        <v>44</v>
      </c>
      <c r="O146" s="60"/>
      <c r="P146" s="200" t="n">
        <f aca="false">O146*H146</f>
        <v>0</v>
      </c>
      <c r="Q146" s="200" t="n">
        <v>0.00548</v>
      </c>
      <c r="R146" s="200" t="n">
        <f aca="false">Q146*H146</f>
        <v>0.01096</v>
      </c>
      <c r="S146" s="200" t="n">
        <v>0</v>
      </c>
      <c r="T146" s="20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202" t="s">
        <v>350</v>
      </c>
      <c r="AT146" s="202" t="s">
        <v>154</v>
      </c>
      <c r="AU146" s="202" t="s">
        <v>88</v>
      </c>
      <c r="AY146" s="3" t="s">
        <v>151</v>
      </c>
      <c r="BE146" s="203" t="n">
        <f aca="false">IF(N146="základní",J146,0)</f>
        <v>0</v>
      </c>
      <c r="BF146" s="203" t="n">
        <f aca="false">IF(N146="snížená",J146,0)</f>
        <v>0</v>
      </c>
      <c r="BG146" s="203" t="n">
        <f aca="false">IF(N146="zákl. přenesená",J146,0)</f>
        <v>0</v>
      </c>
      <c r="BH146" s="203" t="n">
        <f aca="false">IF(N146="sníž. přenesená",J146,0)</f>
        <v>0</v>
      </c>
      <c r="BI146" s="203" t="n">
        <f aca="false">IF(N146="nulová",J146,0)</f>
        <v>0</v>
      </c>
      <c r="BJ146" s="3" t="s">
        <v>86</v>
      </c>
      <c r="BK146" s="203" t="n">
        <f aca="false">ROUND(I146*H146,2)</f>
        <v>0</v>
      </c>
      <c r="BL146" s="3" t="s">
        <v>350</v>
      </c>
      <c r="BM146" s="202" t="s">
        <v>803</v>
      </c>
    </row>
    <row r="147" s="27" customFormat="true" ht="16.5" hidden="false" customHeight="true" outlineLevel="0" collapsed="false">
      <c r="A147" s="22"/>
      <c r="B147" s="190"/>
      <c r="C147" s="238" t="s">
        <v>189</v>
      </c>
      <c r="D147" s="238" t="s">
        <v>462</v>
      </c>
      <c r="E147" s="239" t="s">
        <v>804</v>
      </c>
      <c r="F147" s="240" t="s">
        <v>805</v>
      </c>
      <c r="G147" s="241" t="s">
        <v>285</v>
      </c>
      <c r="H147" s="242" t="n">
        <v>1</v>
      </c>
      <c r="I147" s="243"/>
      <c r="J147" s="244" t="n">
        <f aca="false">ROUND(I147*H147,2)</f>
        <v>0</v>
      </c>
      <c r="K147" s="240"/>
      <c r="L147" s="245"/>
      <c r="M147" s="246"/>
      <c r="N147" s="247" t="s">
        <v>44</v>
      </c>
      <c r="O147" s="60"/>
      <c r="P147" s="200" t="n">
        <f aca="false">O147*H147</f>
        <v>0</v>
      </c>
      <c r="Q147" s="200" t="n">
        <v>3</v>
      </c>
      <c r="R147" s="200" t="n">
        <f aca="false">Q147*H147</f>
        <v>3</v>
      </c>
      <c r="S147" s="200" t="n">
        <v>0</v>
      </c>
      <c r="T147" s="20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202" t="s">
        <v>469</v>
      </c>
      <c r="AT147" s="202" t="s">
        <v>462</v>
      </c>
      <c r="AU147" s="202" t="s">
        <v>88</v>
      </c>
      <c r="AY147" s="3" t="s">
        <v>151</v>
      </c>
      <c r="BE147" s="203" t="n">
        <f aca="false">IF(N147="základní",J147,0)</f>
        <v>0</v>
      </c>
      <c r="BF147" s="203" t="n">
        <f aca="false">IF(N147="snížená",J147,0)</f>
        <v>0</v>
      </c>
      <c r="BG147" s="203" t="n">
        <f aca="false">IF(N147="zákl. přenesená",J147,0)</f>
        <v>0</v>
      </c>
      <c r="BH147" s="203" t="n">
        <f aca="false">IF(N147="sníž. přenesená",J147,0)</f>
        <v>0</v>
      </c>
      <c r="BI147" s="203" t="n">
        <f aca="false">IF(N147="nulová",J147,0)</f>
        <v>0</v>
      </c>
      <c r="BJ147" s="3" t="s">
        <v>86</v>
      </c>
      <c r="BK147" s="203" t="n">
        <f aca="false">ROUND(I147*H147,2)</f>
        <v>0</v>
      </c>
      <c r="BL147" s="3" t="s">
        <v>350</v>
      </c>
      <c r="BM147" s="202" t="s">
        <v>806</v>
      </c>
    </row>
    <row r="148" customFormat="false" ht="181.3" hidden="false" customHeight="true" outlineLevel="0" collapsed="false">
      <c r="A148" s="22"/>
      <c r="B148" s="23"/>
      <c r="C148" s="22"/>
      <c r="D148" s="204" t="s">
        <v>159</v>
      </c>
      <c r="E148" s="22"/>
      <c r="F148" s="205" t="s">
        <v>807</v>
      </c>
      <c r="G148" s="22"/>
      <c r="H148" s="22"/>
      <c r="I148" s="117"/>
      <c r="J148" s="22"/>
      <c r="K148" s="22"/>
      <c r="L148" s="23"/>
      <c r="M148" s="206"/>
      <c r="N148" s="207"/>
      <c r="O148" s="60"/>
      <c r="P148" s="60"/>
      <c r="Q148" s="60"/>
      <c r="R148" s="60"/>
      <c r="S148" s="60"/>
      <c r="T148" s="61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S148" s="27"/>
      <c r="AT148" s="3" t="s">
        <v>159</v>
      </c>
      <c r="AU148" s="3" t="s">
        <v>88</v>
      </c>
    </row>
    <row r="149" customFormat="false" ht="16.5" hidden="false" customHeight="true" outlineLevel="0" collapsed="false">
      <c r="A149" s="22"/>
      <c r="B149" s="190"/>
      <c r="C149" s="238" t="s">
        <v>194</v>
      </c>
      <c r="D149" s="238" t="s">
        <v>462</v>
      </c>
      <c r="E149" s="239" t="s">
        <v>808</v>
      </c>
      <c r="F149" s="240" t="s">
        <v>809</v>
      </c>
      <c r="G149" s="241" t="s">
        <v>285</v>
      </c>
      <c r="H149" s="242" t="n">
        <v>1</v>
      </c>
      <c r="I149" s="243"/>
      <c r="J149" s="244" t="n">
        <f aca="false">ROUND(I149*H149,2)</f>
        <v>0</v>
      </c>
      <c r="K149" s="240"/>
      <c r="L149" s="245"/>
      <c r="M149" s="246"/>
      <c r="N149" s="247" t="s">
        <v>44</v>
      </c>
      <c r="O149" s="60"/>
      <c r="P149" s="200" t="n">
        <f aca="false">O149*H149</f>
        <v>0</v>
      </c>
      <c r="Q149" s="200" t="n">
        <v>0</v>
      </c>
      <c r="R149" s="200" t="n">
        <f aca="false">Q149*H149</f>
        <v>0</v>
      </c>
      <c r="S149" s="200" t="n">
        <v>0</v>
      </c>
      <c r="T149" s="20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02" t="s">
        <v>469</v>
      </c>
      <c r="AT149" s="202" t="s">
        <v>462</v>
      </c>
      <c r="AU149" s="202" t="s">
        <v>88</v>
      </c>
      <c r="AY149" s="3" t="s">
        <v>151</v>
      </c>
      <c r="BE149" s="203" t="n">
        <f aca="false">IF(N149="základní",J149,0)</f>
        <v>0</v>
      </c>
      <c r="BF149" s="203" t="n">
        <f aca="false">IF(N149="snížená",J149,0)</f>
        <v>0</v>
      </c>
      <c r="BG149" s="203" t="n">
        <f aca="false">IF(N149="zákl. přenesená",J149,0)</f>
        <v>0</v>
      </c>
      <c r="BH149" s="203" t="n">
        <f aca="false">IF(N149="sníž. přenesená",J149,0)</f>
        <v>0</v>
      </c>
      <c r="BI149" s="203" t="n">
        <f aca="false">IF(N149="nulová",J149,0)</f>
        <v>0</v>
      </c>
      <c r="BJ149" s="3" t="s">
        <v>86</v>
      </c>
      <c r="BK149" s="203" t="n">
        <f aca="false">ROUND(I149*H149,2)</f>
        <v>0</v>
      </c>
      <c r="BL149" s="3" t="s">
        <v>350</v>
      </c>
      <c r="BM149" s="202" t="s">
        <v>810</v>
      </c>
    </row>
    <row r="150" customFormat="false" ht="147.75" hidden="false" customHeight="true" outlineLevel="0" collapsed="false">
      <c r="A150" s="22"/>
      <c r="B150" s="23"/>
      <c r="C150" s="22"/>
      <c r="D150" s="204" t="s">
        <v>159</v>
      </c>
      <c r="E150" s="22"/>
      <c r="F150" s="205" t="s">
        <v>811</v>
      </c>
      <c r="G150" s="22"/>
      <c r="H150" s="22"/>
      <c r="I150" s="117"/>
      <c r="J150" s="22"/>
      <c r="K150" s="22"/>
      <c r="L150" s="23"/>
      <c r="M150" s="206"/>
      <c r="N150" s="207"/>
      <c r="O150" s="60"/>
      <c r="P150" s="60"/>
      <c r="Q150" s="60"/>
      <c r="R150" s="60"/>
      <c r="S150" s="60"/>
      <c r="T150" s="61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T150" s="3" t="s">
        <v>159</v>
      </c>
      <c r="AU150" s="3" t="s">
        <v>88</v>
      </c>
    </row>
    <row r="151" customFormat="false" ht="16.5" hidden="false" customHeight="true" outlineLevel="0" collapsed="false">
      <c r="A151" s="22"/>
      <c r="B151" s="190"/>
      <c r="C151" s="238" t="s">
        <v>199</v>
      </c>
      <c r="D151" s="238" t="s">
        <v>462</v>
      </c>
      <c r="E151" s="239" t="s">
        <v>812</v>
      </c>
      <c r="F151" s="240" t="s">
        <v>813</v>
      </c>
      <c r="G151" s="241" t="s">
        <v>285</v>
      </c>
      <c r="H151" s="242" t="n">
        <v>2</v>
      </c>
      <c r="I151" s="243"/>
      <c r="J151" s="244" t="n">
        <f aca="false">ROUND(I151*H151,2)</f>
        <v>0</v>
      </c>
      <c r="K151" s="240"/>
      <c r="L151" s="245"/>
      <c r="M151" s="246"/>
      <c r="N151" s="247" t="s">
        <v>44</v>
      </c>
      <c r="O151" s="60"/>
      <c r="P151" s="200" t="n">
        <f aca="false">O151*H151</f>
        <v>0</v>
      </c>
      <c r="Q151" s="200" t="n">
        <v>0</v>
      </c>
      <c r="R151" s="200" t="n">
        <f aca="false">Q151*H151</f>
        <v>0</v>
      </c>
      <c r="S151" s="200" t="n">
        <v>0</v>
      </c>
      <c r="T151" s="20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202" t="s">
        <v>469</v>
      </c>
      <c r="AT151" s="202" t="s">
        <v>462</v>
      </c>
      <c r="AU151" s="202" t="s">
        <v>88</v>
      </c>
      <c r="AY151" s="3" t="s">
        <v>151</v>
      </c>
      <c r="BE151" s="203" t="n">
        <f aca="false">IF(N151="základní",J151,0)</f>
        <v>0</v>
      </c>
      <c r="BF151" s="203" t="n">
        <f aca="false">IF(N151="snížená",J151,0)</f>
        <v>0</v>
      </c>
      <c r="BG151" s="203" t="n">
        <f aca="false">IF(N151="zákl. přenesená",J151,0)</f>
        <v>0</v>
      </c>
      <c r="BH151" s="203" t="n">
        <f aca="false">IF(N151="sníž. přenesená",J151,0)</f>
        <v>0</v>
      </c>
      <c r="BI151" s="203" t="n">
        <f aca="false">IF(N151="nulová",J151,0)</f>
        <v>0</v>
      </c>
      <c r="BJ151" s="3" t="s">
        <v>86</v>
      </c>
      <c r="BK151" s="203" t="n">
        <f aca="false">ROUND(I151*H151,2)</f>
        <v>0</v>
      </c>
      <c r="BL151" s="3" t="s">
        <v>350</v>
      </c>
      <c r="BM151" s="202" t="s">
        <v>814</v>
      </c>
    </row>
    <row r="152" customFormat="false" ht="12.8" hidden="false" customHeight="false" outlineLevel="0" collapsed="false">
      <c r="A152" s="22"/>
      <c r="B152" s="23"/>
      <c r="C152" s="22"/>
      <c r="D152" s="204" t="s">
        <v>159</v>
      </c>
      <c r="E152" s="22"/>
      <c r="F152" s="205" t="s">
        <v>813</v>
      </c>
      <c r="G152" s="22"/>
      <c r="H152" s="22"/>
      <c r="I152" s="117"/>
      <c r="J152" s="22"/>
      <c r="K152" s="22"/>
      <c r="L152" s="23"/>
      <c r="M152" s="206"/>
      <c r="N152" s="207"/>
      <c r="O152" s="60"/>
      <c r="P152" s="60"/>
      <c r="Q152" s="60"/>
      <c r="R152" s="60"/>
      <c r="S152" s="60"/>
      <c r="T152" s="61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T152" s="3" t="s">
        <v>159</v>
      </c>
      <c r="AU152" s="3" t="s">
        <v>88</v>
      </c>
    </row>
    <row r="153" customFormat="false" ht="16.5" hidden="false" customHeight="true" outlineLevel="0" collapsed="false">
      <c r="A153" s="22"/>
      <c r="B153" s="190"/>
      <c r="C153" s="238" t="s">
        <v>204</v>
      </c>
      <c r="D153" s="238" t="s">
        <v>462</v>
      </c>
      <c r="E153" s="239" t="s">
        <v>815</v>
      </c>
      <c r="F153" s="240" t="s">
        <v>816</v>
      </c>
      <c r="G153" s="241" t="s">
        <v>285</v>
      </c>
      <c r="H153" s="242" t="n">
        <v>2</v>
      </c>
      <c r="I153" s="243"/>
      <c r="J153" s="244" t="n">
        <f aca="false">ROUND(I153*H153,2)</f>
        <v>0</v>
      </c>
      <c r="K153" s="240"/>
      <c r="L153" s="245"/>
      <c r="M153" s="246"/>
      <c r="N153" s="247" t="s">
        <v>44</v>
      </c>
      <c r="O153" s="60"/>
      <c r="P153" s="200" t="n">
        <f aca="false">O153*H153</f>
        <v>0</v>
      </c>
      <c r="Q153" s="200" t="n">
        <v>0</v>
      </c>
      <c r="R153" s="200" t="n">
        <f aca="false">Q153*H153</f>
        <v>0</v>
      </c>
      <c r="S153" s="200" t="n">
        <v>0</v>
      </c>
      <c r="T153" s="20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202" t="s">
        <v>469</v>
      </c>
      <c r="AT153" s="202" t="s">
        <v>462</v>
      </c>
      <c r="AU153" s="202" t="s">
        <v>88</v>
      </c>
      <c r="AY153" s="3" t="s">
        <v>151</v>
      </c>
      <c r="BE153" s="203" t="n">
        <f aca="false">IF(N153="základní",J153,0)</f>
        <v>0</v>
      </c>
      <c r="BF153" s="203" t="n">
        <f aca="false">IF(N153="snížená",J153,0)</f>
        <v>0</v>
      </c>
      <c r="BG153" s="203" t="n">
        <f aca="false">IF(N153="zákl. přenesená",J153,0)</f>
        <v>0</v>
      </c>
      <c r="BH153" s="203" t="n">
        <f aca="false">IF(N153="sníž. přenesená",J153,0)</f>
        <v>0</v>
      </c>
      <c r="BI153" s="203" t="n">
        <f aca="false">IF(N153="nulová",J153,0)</f>
        <v>0</v>
      </c>
      <c r="BJ153" s="3" t="s">
        <v>86</v>
      </c>
      <c r="BK153" s="203" t="n">
        <f aca="false">ROUND(I153*H153,2)</f>
        <v>0</v>
      </c>
      <c r="BL153" s="3" t="s">
        <v>350</v>
      </c>
      <c r="BM153" s="202" t="s">
        <v>817</v>
      </c>
    </row>
    <row r="154" customFormat="false" ht="12.8" hidden="false" customHeight="false" outlineLevel="0" collapsed="false">
      <c r="A154" s="22"/>
      <c r="B154" s="23"/>
      <c r="C154" s="22"/>
      <c r="D154" s="204" t="s">
        <v>159</v>
      </c>
      <c r="E154" s="22"/>
      <c r="F154" s="205" t="s">
        <v>816</v>
      </c>
      <c r="G154" s="22"/>
      <c r="H154" s="22"/>
      <c r="I154" s="117"/>
      <c r="J154" s="22"/>
      <c r="K154" s="22"/>
      <c r="L154" s="23"/>
      <c r="M154" s="206"/>
      <c r="N154" s="207"/>
      <c r="O154" s="60"/>
      <c r="P154" s="60"/>
      <c r="Q154" s="60"/>
      <c r="R154" s="60"/>
      <c r="S154" s="60"/>
      <c r="T154" s="61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T154" s="3" t="s">
        <v>159</v>
      </c>
      <c r="AU154" s="3" t="s">
        <v>88</v>
      </c>
    </row>
    <row r="155" customFormat="false" ht="16.5" hidden="false" customHeight="true" outlineLevel="0" collapsed="false">
      <c r="A155" s="22"/>
      <c r="B155" s="190"/>
      <c r="C155" s="238" t="s">
        <v>209</v>
      </c>
      <c r="D155" s="238" t="s">
        <v>462</v>
      </c>
      <c r="E155" s="239" t="s">
        <v>818</v>
      </c>
      <c r="F155" s="240" t="s">
        <v>819</v>
      </c>
      <c r="G155" s="241" t="s">
        <v>285</v>
      </c>
      <c r="H155" s="242" t="n">
        <v>2</v>
      </c>
      <c r="I155" s="243"/>
      <c r="J155" s="244" t="n">
        <f aca="false">ROUND(I155*H155,2)</f>
        <v>0</v>
      </c>
      <c r="K155" s="240"/>
      <c r="L155" s="245"/>
      <c r="M155" s="246"/>
      <c r="N155" s="247" t="s">
        <v>44</v>
      </c>
      <c r="O155" s="60"/>
      <c r="P155" s="200" t="n">
        <f aca="false">O155*H155</f>
        <v>0</v>
      </c>
      <c r="Q155" s="200" t="n">
        <v>0</v>
      </c>
      <c r="R155" s="200" t="n">
        <f aca="false">Q155*H155</f>
        <v>0</v>
      </c>
      <c r="S155" s="200" t="n">
        <v>0</v>
      </c>
      <c r="T155" s="20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202" t="s">
        <v>469</v>
      </c>
      <c r="AT155" s="202" t="s">
        <v>462</v>
      </c>
      <c r="AU155" s="202" t="s">
        <v>88</v>
      </c>
      <c r="AY155" s="3" t="s">
        <v>151</v>
      </c>
      <c r="BE155" s="203" t="n">
        <f aca="false">IF(N155="základní",J155,0)</f>
        <v>0</v>
      </c>
      <c r="BF155" s="203" t="n">
        <f aca="false">IF(N155="snížená",J155,0)</f>
        <v>0</v>
      </c>
      <c r="BG155" s="203" t="n">
        <f aca="false">IF(N155="zákl. přenesená",J155,0)</f>
        <v>0</v>
      </c>
      <c r="BH155" s="203" t="n">
        <f aca="false">IF(N155="sníž. přenesená",J155,0)</f>
        <v>0</v>
      </c>
      <c r="BI155" s="203" t="n">
        <f aca="false">IF(N155="nulová",J155,0)</f>
        <v>0</v>
      </c>
      <c r="BJ155" s="3" t="s">
        <v>86</v>
      </c>
      <c r="BK155" s="203" t="n">
        <f aca="false">ROUND(I155*H155,2)</f>
        <v>0</v>
      </c>
      <c r="BL155" s="3" t="s">
        <v>350</v>
      </c>
      <c r="BM155" s="202" t="s">
        <v>820</v>
      </c>
    </row>
    <row r="156" customFormat="false" ht="40.25" hidden="false" customHeight="true" outlineLevel="0" collapsed="false">
      <c r="A156" s="22"/>
      <c r="B156" s="23"/>
      <c r="C156" s="22"/>
      <c r="D156" s="204" t="s">
        <v>159</v>
      </c>
      <c r="E156" s="22"/>
      <c r="F156" s="205" t="s">
        <v>821</v>
      </c>
      <c r="G156" s="22"/>
      <c r="H156" s="22"/>
      <c r="I156" s="117"/>
      <c r="J156" s="22"/>
      <c r="K156" s="22"/>
      <c r="L156" s="23"/>
      <c r="M156" s="206"/>
      <c r="N156" s="207"/>
      <c r="O156" s="60"/>
      <c r="P156" s="60"/>
      <c r="Q156" s="60"/>
      <c r="R156" s="60"/>
      <c r="S156" s="60"/>
      <c r="T156" s="61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T156" s="3" t="s">
        <v>159</v>
      </c>
      <c r="AU156" s="3" t="s">
        <v>88</v>
      </c>
    </row>
    <row r="157" customFormat="false" ht="16.5" hidden="false" customHeight="true" outlineLevel="0" collapsed="false">
      <c r="A157" s="22"/>
      <c r="B157" s="190"/>
      <c r="C157" s="238" t="s">
        <v>214</v>
      </c>
      <c r="D157" s="238" t="s">
        <v>462</v>
      </c>
      <c r="E157" s="239" t="s">
        <v>822</v>
      </c>
      <c r="F157" s="240" t="s">
        <v>823</v>
      </c>
      <c r="G157" s="241" t="s">
        <v>285</v>
      </c>
      <c r="H157" s="242" t="n">
        <v>1</v>
      </c>
      <c r="I157" s="243"/>
      <c r="J157" s="244" t="n">
        <f aca="false">ROUND(I157*H157,2)</f>
        <v>0</v>
      </c>
      <c r="K157" s="240"/>
      <c r="L157" s="245"/>
      <c r="M157" s="246"/>
      <c r="N157" s="247" t="s">
        <v>44</v>
      </c>
      <c r="O157" s="60"/>
      <c r="P157" s="200" t="n">
        <f aca="false">O157*H157</f>
        <v>0</v>
      </c>
      <c r="Q157" s="200" t="n">
        <v>0</v>
      </c>
      <c r="R157" s="200" t="n">
        <f aca="false">Q157*H157</f>
        <v>0</v>
      </c>
      <c r="S157" s="200" t="n">
        <v>0</v>
      </c>
      <c r="T157" s="20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202" t="s">
        <v>469</v>
      </c>
      <c r="AT157" s="202" t="s">
        <v>462</v>
      </c>
      <c r="AU157" s="202" t="s">
        <v>88</v>
      </c>
      <c r="AY157" s="3" t="s">
        <v>151</v>
      </c>
      <c r="BE157" s="203" t="n">
        <f aca="false">IF(N157="základní",J157,0)</f>
        <v>0</v>
      </c>
      <c r="BF157" s="203" t="n">
        <f aca="false">IF(N157="snížená",J157,0)</f>
        <v>0</v>
      </c>
      <c r="BG157" s="203" t="n">
        <f aca="false">IF(N157="zákl. přenesená",J157,0)</f>
        <v>0</v>
      </c>
      <c r="BH157" s="203" t="n">
        <f aca="false">IF(N157="sníž. přenesená",J157,0)</f>
        <v>0</v>
      </c>
      <c r="BI157" s="203" t="n">
        <f aca="false">IF(N157="nulová",J157,0)</f>
        <v>0</v>
      </c>
      <c r="BJ157" s="3" t="s">
        <v>86</v>
      </c>
      <c r="BK157" s="203" t="n">
        <f aca="false">ROUND(I157*H157,2)</f>
        <v>0</v>
      </c>
      <c r="BL157" s="3" t="s">
        <v>350</v>
      </c>
      <c r="BM157" s="202" t="s">
        <v>824</v>
      </c>
    </row>
    <row r="158" customFormat="false" ht="35.8" hidden="false" customHeight="true" outlineLevel="0" collapsed="false">
      <c r="A158" s="22"/>
      <c r="B158" s="23"/>
      <c r="C158" s="22"/>
      <c r="D158" s="204" t="s">
        <v>159</v>
      </c>
      <c r="E158" s="22"/>
      <c r="F158" s="205" t="s">
        <v>825</v>
      </c>
      <c r="G158" s="22"/>
      <c r="H158" s="22"/>
      <c r="I158" s="117"/>
      <c r="J158" s="22"/>
      <c r="K158" s="22"/>
      <c r="L158" s="23"/>
      <c r="M158" s="206"/>
      <c r="N158" s="207"/>
      <c r="O158" s="60"/>
      <c r="P158" s="60"/>
      <c r="Q158" s="60"/>
      <c r="R158" s="60"/>
      <c r="S158" s="60"/>
      <c r="T158" s="61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T158" s="3" t="s">
        <v>159</v>
      </c>
      <c r="AU158" s="3" t="s">
        <v>88</v>
      </c>
    </row>
    <row r="159" customFormat="false" ht="17.15" hidden="false" customHeight="true" outlineLevel="0" collapsed="false">
      <c r="A159" s="22"/>
      <c r="B159" s="190"/>
      <c r="C159" s="238" t="s">
        <v>220</v>
      </c>
      <c r="D159" s="238" t="s">
        <v>462</v>
      </c>
      <c r="E159" s="239" t="s">
        <v>826</v>
      </c>
      <c r="F159" s="240" t="s">
        <v>827</v>
      </c>
      <c r="G159" s="241" t="s">
        <v>285</v>
      </c>
      <c r="H159" s="242" t="n">
        <v>2</v>
      </c>
      <c r="I159" s="243"/>
      <c r="J159" s="244" t="n">
        <f aca="false">ROUND(I159*H159,2)</f>
        <v>0</v>
      </c>
      <c r="K159" s="240"/>
      <c r="L159" s="245"/>
      <c r="M159" s="246"/>
      <c r="N159" s="247" t="s">
        <v>44</v>
      </c>
      <c r="O159" s="60"/>
      <c r="P159" s="200" t="n">
        <f aca="false">O159*H159</f>
        <v>0</v>
      </c>
      <c r="Q159" s="200" t="n">
        <v>0</v>
      </c>
      <c r="R159" s="200" t="n">
        <f aca="false">Q159*H159</f>
        <v>0</v>
      </c>
      <c r="S159" s="200" t="n">
        <v>0</v>
      </c>
      <c r="T159" s="20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202" t="s">
        <v>469</v>
      </c>
      <c r="AT159" s="202" t="s">
        <v>462</v>
      </c>
      <c r="AU159" s="202" t="s">
        <v>88</v>
      </c>
      <c r="AY159" s="3" t="s">
        <v>151</v>
      </c>
      <c r="BE159" s="203" t="n">
        <f aca="false">IF(N159="základní",J159,0)</f>
        <v>0</v>
      </c>
      <c r="BF159" s="203" t="n">
        <f aca="false">IF(N159="snížená",J159,0)</f>
        <v>0</v>
      </c>
      <c r="BG159" s="203" t="n">
        <f aca="false">IF(N159="zákl. přenesená",J159,0)</f>
        <v>0</v>
      </c>
      <c r="BH159" s="203" t="n">
        <f aca="false">IF(N159="sníž. přenesená",J159,0)</f>
        <v>0</v>
      </c>
      <c r="BI159" s="203" t="n">
        <f aca="false">IF(N159="nulová",J159,0)</f>
        <v>0</v>
      </c>
      <c r="BJ159" s="3" t="s">
        <v>86</v>
      </c>
      <c r="BK159" s="203" t="n">
        <f aca="false">ROUND(I159*H159,2)</f>
        <v>0</v>
      </c>
      <c r="BL159" s="3" t="s">
        <v>350</v>
      </c>
      <c r="BM159" s="202" t="s">
        <v>828</v>
      </c>
    </row>
    <row r="160" customFormat="false" ht="41.75" hidden="false" customHeight="true" outlineLevel="0" collapsed="false">
      <c r="A160" s="22"/>
      <c r="B160" s="23"/>
      <c r="C160" s="22"/>
      <c r="D160" s="204" t="s">
        <v>159</v>
      </c>
      <c r="E160" s="22"/>
      <c r="F160" s="205" t="s">
        <v>829</v>
      </c>
      <c r="G160" s="22"/>
      <c r="H160" s="22"/>
      <c r="I160" s="117"/>
      <c r="J160" s="22"/>
      <c r="K160" s="22"/>
      <c r="L160" s="23"/>
      <c r="M160" s="206"/>
      <c r="N160" s="207"/>
      <c r="O160" s="60"/>
      <c r="P160" s="60"/>
      <c r="Q160" s="60"/>
      <c r="R160" s="60"/>
      <c r="S160" s="60"/>
      <c r="T160" s="61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T160" s="3" t="s">
        <v>159</v>
      </c>
      <c r="AU160" s="3" t="s">
        <v>88</v>
      </c>
    </row>
    <row r="161" customFormat="false" ht="21.75" hidden="false" customHeight="true" outlineLevel="0" collapsed="false">
      <c r="A161" s="22"/>
      <c r="B161" s="190"/>
      <c r="C161" s="191" t="s">
        <v>7</v>
      </c>
      <c r="D161" s="191" t="s">
        <v>154</v>
      </c>
      <c r="E161" s="192" t="s">
        <v>830</v>
      </c>
      <c r="F161" s="193" t="s">
        <v>831</v>
      </c>
      <c r="G161" s="194" t="s">
        <v>285</v>
      </c>
      <c r="H161" s="195" t="n">
        <v>2</v>
      </c>
      <c r="I161" s="196"/>
      <c r="J161" s="197" t="n">
        <f aca="false">ROUND(I161*H161,2)</f>
        <v>0</v>
      </c>
      <c r="K161" s="193"/>
      <c r="L161" s="23"/>
      <c r="M161" s="198"/>
      <c r="N161" s="199" t="s">
        <v>44</v>
      </c>
      <c r="O161" s="60"/>
      <c r="P161" s="200" t="n">
        <f aca="false">O161*H161</f>
        <v>0</v>
      </c>
      <c r="Q161" s="200" t="n">
        <v>0.2</v>
      </c>
      <c r="R161" s="200" t="n">
        <f aca="false">Q161*H161</f>
        <v>0.4</v>
      </c>
      <c r="S161" s="200" t="n">
        <v>0</v>
      </c>
      <c r="T161" s="20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202" t="s">
        <v>350</v>
      </c>
      <c r="AT161" s="202" t="s">
        <v>154</v>
      </c>
      <c r="AU161" s="202" t="s">
        <v>88</v>
      </c>
      <c r="AY161" s="3" t="s">
        <v>151</v>
      </c>
      <c r="BE161" s="203" t="n">
        <f aca="false">IF(N161="základní",J161,0)</f>
        <v>0</v>
      </c>
      <c r="BF161" s="203" t="n">
        <f aca="false">IF(N161="snížená",J161,0)</f>
        <v>0</v>
      </c>
      <c r="BG161" s="203" t="n">
        <f aca="false">IF(N161="zákl. přenesená",J161,0)</f>
        <v>0</v>
      </c>
      <c r="BH161" s="203" t="n">
        <f aca="false">IF(N161="sníž. přenesená",J161,0)</f>
        <v>0</v>
      </c>
      <c r="BI161" s="203" t="n">
        <f aca="false">IF(N161="nulová",J161,0)</f>
        <v>0</v>
      </c>
      <c r="BJ161" s="3" t="s">
        <v>86</v>
      </c>
      <c r="BK161" s="203" t="n">
        <f aca="false">ROUND(I161*H161,2)</f>
        <v>0</v>
      </c>
      <c r="BL161" s="3" t="s">
        <v>350</v>
      </c>
      <c r="BM161" s="202" t="s">
        <v>832</v>
      </c>
    </row>
    <row r="162" customFormat="false" ht="12.8" hidden="false" customHeight="false" outlineLevel="0" collapsed="false">
      <c r="A162" s="22"/>
      <c r="B162" s="23"/>
      <c r="C162" s="22"/>
      <c r="D162" s="204" t="s">
        <v>159</v>
      </c>
      <c r="E162" s="22"/>
      <c r="F162" s="205" t="s">
        <v>833</v>
      </c>
      <c r="G162" s="22"/>
      <c r="H162" s="22"/>
      <c r="I162" s="117"/>
      <c r="J162" s="22"/>
      <c r="K162" s="22"/>
      <c r="L162" s="23"/>
      <c r="M162" s="206"/>
      <c r="N162" s="207"/>
      <c r="O162" s="60"/>
      <c r="P162" s="60"/>
      <c r="Q162" s="60"/>
      <c r="R162" s="60"/>
      <c r="S162" s="60"/>
      <c r="T162" s="61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T162" s="3" t="s">
        <v>159</v>
      </c>
      <c r="AU162" s="3" t="s">
        <v>88</v>
      </c>
    </row>
    <row r="163" customFormat="false" ht="16.5" hidden="false" customHeight="true" outlineLevel="0" collapsed="false">
      <c r="A163" s="22"/>
      <c r="B163" s="190"/>
      <c r="C163" s="238" t="s">
        <v>350</v>
      </c>
      <c r="D163" s="238" t="s">
        <v>462</v>
      </c>
      <c r="E163" s="239" t="s">
        <v>834</v>
      </c>
      <c r="F163" s="240" t="s">
        <v>835</v>
      </c>
      <c r="G163" s="241" t="s">
        <v>217</v>
      </c>
      <c r="H163" s="242" t="n">
        <v>1</v>
      </c>
      <c r="I163" s="243"/>
      <c r="J163" s="244" t="n">
        <f aca="false">ROUND(I163*H163,2)</f>
        <v>0</v>
      </c>
      <c r="K163" s="240"/>
      <c r="L163" s="245"/>
      <c r="M163" s="246"/>
      <c r="N163" s="247" t="s">
        <v>44</v>
      </c>
      <c r="O163" s="60"/>
      <c r="P163" s="200" t="n">
        <f aca="false">O163*H163</f>
        <v>0</v>
      </c>
      <c r="Q163" s="200" t="n">
        <v>0</v>
      </c>
      <c r="R163" s="200" t="n">
        <f aca="false">Q163*H163</f>
        <v>0</v>
      </c>
      <c r="S163" s="200" t="n">
        <v>0</v>
      </c>
      <c r="T163" s="20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202" t="s">
        <v>469</v>
      </c>
      <c r="AT163" s="202" t="s">
        <v>462</v>
      </c>
      <c r="AU163" s="202" t="s">
        <v>88</v>
      </c>
      <c r="AY163" s="3" t="s">
        <v>151</v>
      </c>
      <c r="BE163" s="203" t="n">
        <f aca="false">IF(N163="základní",J163,0)</f>
        <v>0</v>
      </c>
      <c r="BF163" s="203" t="n">
        <f aca="false">IF(N163="snížená",J163,0)</f>
        <v>0</v>
      </c>
      <c r="BG163" s="203" t="n">
        <f aca="false">IF(N163="zákl. přenesená",J163,0)</f>
        <v>0</v>
      </c>
      <c r="BH163" s="203" t="n">
        <f aca="false">IF(N163="sníž. přenesená",J163,0)</f>
        <v>0</v>
      </c>
      <c r="BI163" s="203" t="n">
        <f aca="false">IF(N163="nulová",J163,0)</f>
        <v>0</v>
      </c>
      <c r="BJ163" s="3" t="s">
        <v>86</v>
      </c>
      <c r="BK163" s="203" t="n">
        <f aca="false">ROUND(I163*H163,2)</f>
        <v>0</v>
      </c>
      <c r="BL163" s="3" t="s">
        <v>350</v>
      </c>
      <c r="BM163" s="202" t="s">
        <v>836</v>
      </c>
    </row>
    <row r="164" customFormat="false" ht="406.7" hidden="false" customHeight="true" outlineLevel="0" collapsed="false">
      <c r="A164" s="22"/>
      <c r="B164" s="23"/>
      <c r="C164" s="22"/>
      <c r="D164" s="204" t="s">
        <v>159</v>
      </c>
      <c r="E164" s="22"/>
      <c r="F164" s="205" t="s">
        <v>837</v>
      </c>
      <c r="G164" s="22"/>
      <c r="H164" s="22"/>
      <c r="I164" s="117"/>
      <c r="J164" s="22"/>
      <c r="K164" s="22"/>
      <c r="L164" s="23"/>
      <c r="M164" s="206"/>
      <c r="N164" s="207"/>
      <c r="O164" s="60"/>
      <c r="P164" s="60"/>
      <c r="Q164" s="60"/>
      <c r="R164" s="60"/>
      <c r="S164" s="60"/>
      <c r="T164" s="61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T164" s="3" t="s">
        <v>159</v>
      </c>
      <c r="AU164" s="3" t="s">
        <v>88</v>
      </c>
    </row>
    <row r="165" customFormat="false" ht="16.5" hidden="false" customHeight="true" outlineLevel="0" collapsed="false">
      <c r="A165" s="22"/>
      <c r="B165" s="190"/>
      <c r="C165" s="191" t="s">
        <v>356</v>
      </c>
      <c r="D165" s="191" t="s">
        <v>154</v>
      </c>
      <c r="E165" s="192" t="s">
        <v>838</v>
      </c>
      <c r="F165" s="193" t="s">
        <v>839</v>
      </c>
      <c r="G165" s="194" t="s">
        <v>285</v>
      </c>
      <c r="H165" s="195" t="n">
        <v>2</v>
      </c>
      <c r="I165" s="196"/>
      <c r="J165" s="197" t="n">
        <f aca="false">ROUND(I165*H165,2)</f>
        <v>0</v>
      </c>
      <c r="K165" s="193"/>
      <c r="L165" s="23"/>
      <c r="M165" s="198"/>
      <c r="N165" s="199" t="s">
        <v>44</v>
      </c>
      <c r="O165" s="60"/>
      <c r="P165" s="200" t="n">
        <f aca="false">O165*H165</f>
        <v>0</v>
      </c>
      <c r="Q165" s="200" t="n">
        <v>0</v>
      </c>
      <c r="R165" s="200" t="n">
        <f aca="false">Q165*H165</f>
        <v>0</v>
      </c>
      <c r="S165" s="200" t="n">
        <v>0</v>
      </c>
      <c r="T165" s="20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202" t="s">
        <v>350</v>
      </c>
      <c r="AT165" s="202" t="s">
        <v>154</v>
      </c>
      <c r="AU165" s="202" t="s">
        <v>88</v>
      </c>
      <c r="AY165" s="3" t="s">
        <v>151</v>
      </c>
      <c r="BE165" s="203" t="n">
        <f aca="false">IF(N165="základní",J165,0)</f>
        <v>0</v>
      </c>
      <c r="BF165" s="203" t="n">
        <f aca="false">IF(N165="snížená",J165,0)</f>
        <v>0</v>
      </c>
      <c r="BG165" s="203" t="n">
        <f aca="false">IF(N165="zákl. přenesená",J165,0)</f>
        <v>0</v>
      </c>
      <c r="BH165" s="203" t="n">
        <f aca="false">IF(N165="sníž. přenesená",J165,0)</f>
        <v>0</v>
      </c>
      <c r="BI165" s="203" t="n">
        <f aca="false">IF(N165="nulová",J165,0)</f>
        <v>0</v>
      </c>
      <c r="BJ165" s="3" t="s">
        <v>86</v>
      </c>
      <c r="BK165" s="203" t="n">
        <f aca="false">ROUND(I165*H165,2)</f>
        <v>0</v>
      </c>
      <c r="BL165" s="3" t="s">
        <v>350</v>
      </c>
      <c r="BM165" s="202" t="s">
        <v>840</v>
      </c>
    </row>
    <row r="166" customFormat="false" ht="35.8" hidden="false" customHeight="true" outlineLevel="0" collapsed="false">
      <c r="A166" s="22"/>
      <c r="B166" s="23"/>
      <c r="C166" s="22"/>
      <c r="D166" s="204" t="s">
        <v>159</v>
      </c>
      <c r="E166" s="22"/>
      <c r="F166" s="205" t="s">
        <v>839</v>
      </c>
      <c r="G166" s="22"/>
      <c r="H166" s="22"/>
      <c r="I166" s="117"/>
      <c r="J166" s="22"/>
      <c r="K166" s="22"/>
      <c r="L166" s="23"/>
      <c r="M166" s="206"/>
      <c r="N166" s="207"/>
      <c r="O166" s="60"/>
      <c r="P166" s="60"/>
      <c r="Q166" s="60"/>
      <c r="R166" s="60"/>
      <c r="S166" s="60"/>
      <c r="T166" s="61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T166" s="3" t="s">
        <v>159</v>
      </c>
      <c r="AU166" s="3" t="s">
        <v>88</v>
      </c>
    </row>
    <row r="167" customFormat="false" ht="35.8" hidden="false" customHeight="true" outlineLevel="0" collapsed="false">
      <c r="A167" s="22"/>
      <c r="B167" s="190"/>
      <c r="C167" s="238" t="s">
        <v>365</v>
      </c>
      <c r="D167" s="238" t="s">
        <v>462</v>
      </c>
      <c r="E167" s="239" t="s">
        <v>841</v>
      </c>
      <c r="F167" s="240" t="s">
        <v>842</v>
      </c>
      <c r="G167" s="241" t="s">
        <v>217</v>
      </c>
      <c r="H167" s="242" t="n">
        <v>2</v>
      </c>
      <c r="I167" s="243"/>
      <c r="J167" s="244" t="n">
        <f aca="false">ROUND(I167*H167,2)</f>
        <v>0</v>
      </c>
      <c r="K167" s="240"/>
      <c r="L167" s="245"/>
      <c r="M167" s="246"/>
      <c r="N167" s="247" t="s">
        <v>44</v>
      </c>
      <c r="O167" s="60"/>
      <c r="P167" s="200" t="n">
        <f aca="false">O167*H167</f>
        <v>0</v>
      </c>
      <c r="Q167" s="200" t="n">
        <v>0</v>
      </c>
      <c r="R167" s="200" t="n">
        <f aca="false">Q167*H167</f>
        <v>0</v>
      </c>
      <c r="S167" s="200" t="n">
        <v>0</v>
      </c>
      <c r="T167" s="20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202" t="s">
        <v>469</v>
      </c>
      <c r="AT167" s="202" t="s">
        <v>462</v>
      </c>
      <c r="AU167" s="202" t="s">
        <v>88</v>
      </c>
      <c r="AY167" s="3" t="s">
        <v>151</v>
      </c>
      <c r="BE167" s="203" t="n">
        <f aca="false">IF(N167="základní",J167,0)</f>
        <v>0</v>
      </c>
      <c r="BF167" s="203" t="n">
        <f aca="false">IF(N167="snížená",J167,0)</f>
        <v>0</v>
      </c>
      <c r="BG167" s="203" t="n">
        <f aca="false">IF(N167="zákl. přenesená",J167,0)</f>
        <v>0</v>
      </c>
      <c r="BH167" s="203" t="n">
        <f aca="false">IF(N167="sníž. přenesená",J167,0)</f>
        <v>0</v>
      </c>
      <c r="BI167" s="203" t="n">
        <f aca="false">IF(N167="nulová",J167,0)</f>
        <v>0</v>
      </c>
      <c r="BJ167" s="3" t="s">
        <v>86</v>
      </c>
      <c r="BK167" s="203" t="n">
        <f aca="false">ROUND(I167*H167,2)</f>
        <v>0</v>
      </c>
      <c r="BL167" s="3" t="s">
        <v>350</v>
      </c>
      <c r="BM167" s="202" t="s">
        <v>843</v>
      </c>
    </row>
    <row r="168" customFormat="false" ht="122.35" hidden="false" customHeight="true" outlineLevel="0" collapsed="false">
      <c r="A168" s="22"/>
      <c r="B168" s="23"/>
      <c r="C168" s="22"/>
      <c r="D168" s="204" t="s">
        <v>159</v>
      </c>
      <c r="E168" s="22"/>
      <c r="F168" s="205" t="s">
        <v>844</v>
      </c>
      <c r="G168" s="22"/>
      <c r="H168" s="22"/>
      <c r="I168" s="117"/>
      <c r="J168" s="22"/>
      <c r="K168" s="22"/>
      <c r="L168" s="23"/>
      <c r="M168" s="206"/>
      <c r="N168" s="207"/>
      <c r="O168" s="60"/>
      <c r="P168" s="60"/>
      <c r="Q168" s="60"/>
      <c r="R168" s="60"/>
      <c r="S168" s="60"/>
      <c r="T168" s="61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T168" s="3" t="s">
        <v>159</v>
      </c>
      <c r="AU168" s="3" t="s">
        <v>88</v>
      </c>
    </row>
    <row r="169" customFormat="false" ht="16.5" hidden="false" customHeight="true" outlineLevel="0" collapsed="false">
      <c r="A169" s="22"/>
      <c r="B169" s="190"/>
      <c r="C169" s="191" t="s">
        <v>374</v>
      </c>
      <c r="D169" s="191" t="s">
        <v>154</v>
      </c>
      <c r="E169" s="192" t="s">
        <v>845</v>
      </c>
      <c r="F169" s="193" t="s">
        <v>846</v>
      </c>
      <c r="G169" s="194" t="s">
        <v>408</v>
      </c>
      <c r="H169" s="195" t="n">
        <v>3.411</v>
      </c>
      <c r="I169" s="196"/>
      <c r="J169" s="197" t="n">
        <f aca="false">ROUND(I169*H169,2)</f>
        <v>0</v>
      </c>
      <c r="K169" s="193" t="s">
        <v>257</v>
      </c>
      <c r="L169" s="23"/>
      <c r="M169" s="198"/>
      <c r="N169" s="199" t="s">
        <v>44</v>
      </c>
      <c r="O169" s="60"/>
      <c r="P169" s="200" t="n">
        <f aca="false">O169*H169</f>
        <v>0</v>
      </c>
      <c r="Q169" s="200" t="n">
        <v>0</v>
      </c>
      <c r="R169" s="200" t="n">
        <f aca="false">Q169*H169</f>
        <v>0</v>
      </c>
      <c r="S169" s="200" t="n">
        <v>0</v>
      </c>
      <c r="T169" s="20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202" t="s">
        <v>350</v>
      </c>
      <c r="AT169" s="202" t="s">
        <v>154</v>
      </c>
      <c r="AU169" s="202" t="s">
        <v>88</v>
      </c>
      <c r="AY169" s="3" t="s">
        <v>151</v>
      </c>
      <c r="BE169" s="203" t="n">
        <f aca="false">IF(N169="základní",J169,0)</f>
        <v>0</v>
      </c>
      <c r="BF169" s="203" t="n">
        <f aca="false">IF(N169="snížená",J169,0)</f>
        <v>0</v>
      </c>
      <c r="BG169" s="203" t="n">
        <f aca="false">IF(N169="zákl. přenesená",J169,0)</f>
        <v>0</v>
      </c>
      <c r="BH169" s="203" t="n">
        <f aca="false">IF(N169="sníž. přenesená",J169,0)</f>
        <v>0</v>
      </c>
      <c r="BI169" s="203" t="n">
        <f aca="false">IF(N169="nulová",J169,0)</f>
        <v>0</v>
      </c>
      <c r="BJ169" s="3" t="s">
        <v>86</v>
      </c>
      <c r="BK169" s="203" t="n">
        <f aca="false">ROUND(I169*H169,2)</f>
        <v>0</v>
      </c>
      <c r="BL169" s="3" t="s">
        <v>350</v>
      </c>
      <c r="BM169" s="202" t="s">
        <v>847</v>
      </c>
    </row>
    <row r="170" customFormat="false" ht="12.8" hidden="false" customHeight="false" outlineLevel="0" collapsed="false">
      <c r="A170" s="22"/>
      <c r="B170" s="23"/>
      <c r="C170" s="22"/>
      <c r="D170" s="204" t="s">
        <v>159</v>
      </c>
      <c r="E170" s="22"/>
      <c r="F170" s="205" t="s">
        <v>848</v>
      </c>
      <c r="G170" s="22"/>
      <c r="H170" s="22"/>
      <c r="I170" s="117"/>
      <c r="J170" s="22"/>
      <c r="K170" s="22"/>
      <c r="L170" s="23"/>
      <c r="M170" s="206"/>
      <c r="N170" s="207"/>
      <c r="O170" s="60"/>
      <c r="P170" s="60"/>
      <c r="Q170" s="60"/>
      <c r="R170" s="60"/>
      <c r="S170" s="60"/>
      <c r="T170" s="61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T170" s="3" t="s">
        <v>159</v>
      </c>
      <c r="AU170" s="3" t="s">
        <v>88</v>
      </c>
    </row>
    <row r="171" s="176" customFormat="true" ht="22.8" hidden="false" customHeight="true" outlineLevel="0" collapsed="false">
      <c r="B171" s="177"/>
      <c r="D171" s="178" t="s">
        <v>78</v>
      </c>
      <c r="E171" s="188" t="s">
        <v>849</v>
      </c>
      <c r="F171" s="188" t="s">
        <v>850</v>
      </c>
      <c r="I171" s="180"/>
      <c r="J171" s="189" t="n">
        <f aca="false">BK171</f>
        <v>0</v>
      </c>
      <c r="L171" s="177"/>
      <c r="M171" s="182"/>
      <c r="N171" s="183"/>
      <c r="O171" s="183"/>
      <c r="P171" s="184" t="n">
        <f aca="false">SUM(P172:P208)</f>
        <v>0</v>
      </c>
      <c r="Q171" s="183"/>
      <c r="R171" s="184" t="n">
        <f aca="false">SUM(R172:R208)</f>
        <v>2.1895</v>
      </c>
      <c r="S171" s="183"/>
      <c r="T171" s="185" t="n">
        <f aca="false">SUM(T172:T208)</f>
        <v>0</v>
      </c>
      <c r="AR171" s="178" t="s">
        <v>88</v>
      </c>
      <c r="AT171" s="186" t="s">
        <v>78</v>
      </c>
      <c r="AU171" s="186" t="s">
        <v>86</v>
      </c>
      <c r="AY171" s="178" t="s">
        <v>151</v>
      </c>
      <c r="BK171" s="187" t="n">
        <f aca="false">SUM(BK172:BK208)</f>
        <v>0</v>
      </c>
    </row>
    <row r="172" s="27" customFormat="true" ht="21.75" hidden="false" customHeight="true" outlineLevel="0" collapsed="false">
      <c r="A172" s="22"/>
      <c r="B172" s="190"/>
      <c r="C172" s="191" t="s">
        <v>379</v>
      </c>
      <c r="D172" s="191" t="s">
        <v>154</v>
      </c>
      <c r="E172" s="192" t="s">
        <v>851</v>
      </c>
      <c r="F172" s="193" t="s">
        <v>852</v>
      </c>
      <c r="G172" s="194" t="s">
        <v>285</v>
      </c>
      <c r="H172" s="195" t="n">
        <v>2</v>
      </c>
      <c r="I172" s="196"/>
      <c r="J172" s="197" t="n">
        <f aca="false">ROUND(I172*H172,2)</f>
        <v>0</v>
      </c>
      <c r="K172" s="193"/>
      <c r="L172" s="23"/>
      <c r="M172" s="198"/>
      <c r="N172" s="199" t="s">
        <v>44</v>
      </c>
      <c r="O172" s="60"/>
      <c r="P172" s="200" t="n">
        <f aca="false">O172*H172</f>
        <v>0</v>
      </c>
      <c r="Q172" s="200" t="n">
        <v>0.11855</v>
      </c>
      <c r="R172" s="200" t="n">
        <f aca="false">Q172*H172</f>
        <v>0.2371</v>
      </c>
      <c r="S172" s="200" t="n">
        <v>0</v>
      </c>
      <c r="T172" s="20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202" t="s">
        <v>350</v>
      </c>
      <c r="AT172" s="202" t="s">
        <v>154</v>
      </c>
      <c r="AU172" s="202" t="s">
        <v>88</v>
      </c>
      <c r="AY172" s="3" t="s">
        <v>151</v>
      </c>
      <c r="BE172" s="203" t="n">
        <f aca="false">IF(N172="základní",J172,0)</f>
        <v>0</v>
      </c>
      <c r="BF172" s="203" t="n">
        <f aca="false">IF(N172="snížená",J172,0)</f>
        <v>0</v>
      </c>
      <c r="BG172" s="203" t="n">
        <f aca="false">IF(N172="zákl. přenesená",J172,0)</f>
        <v>0</v>
      </c>
      <c r="BH172" s="203" t="n">
        <f aca="false">IF(N172="sníž. přenesená",J172,0)</f>
        <v>0</v>
      </c>
      <c r="BI172" s="203" t="n">
        <f aca="false">IF(N172="nulová",J172,0)</f>
        <v>0</v>
      </c>
      <c r="BJ172" s="3" t="s">
        <v>86</v>
      </c>
      <c r="BK172" s="203" t="n">
        <f aca="false">ROUND(I172*H172,2)</f>
        <v>0</v>
      </c>
      <c r="BL172" s="3" t="s">
        <v>350</v>
      </c>
      <c r="BM172" s="202" t="s">
        <v>853</v>
      </c>
    </row>
    <row r="173" customFormat="false" ht="35.8" hidden="false" customHeight="true" outlineLevel="0" collapsed="false">
      <c r="A173" s="22"/>
      <c r="B173" s="23"/>
      <c r="C173" s="22"/>
      <c r="D173" s="204" t="s">
        <v>159</v>
      </c>
      <c r="E173" s="22"/>
      <c r="F173" s="205" t="s">
        <v>854</v>
      </c>
      <c r="G173" s="22"/>
      <c r="H173" s="22"/>
      <c r="I173" s="117"/>
      <c r="J173" s="22"/>
      <c r="K173" s="22"/>
      <c r="L173" s="23"/>
      <c r="M173" s="206"/>
      <c r="N173" s="207"/>
      <c r="O173" s="60"/>
      <c r="P173" s="60"/>
      <c r="Q173" s="60"/>
      <c r="R173" s="60"/>
      <c r="S173" s="60"/>
      <c r="T173" s="61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T173" s="3" t="s">
        <v>159</v>
      </c>
      <c r="AU173" s="3" t="s">
        <v>88</v>
      </c>
    </row>
    <row r="174" customFormat="false" ht="40.25" hidden="false" customHeight="true" outlineLevel="0" collapsed="false">
      <c r="A174" s="22"/>
      <c r="B174" s="190"/>
      <c r="C174" s="238" t="s">
        <v>6</v>
      </c>
      <c r="D174" s="238" t="s">
        <v>462</v>
      </c>
      <c r="E174" s="239" t="s">
        <v>855</v>
      </c>
      <c r="F174" s="240" t="s">
        <v>856</v>
      </c>
      <c r="G174" s="241" t="s">
        <v>300</v>
      </c>
      <c r="H174" s="242" t="n">
        <v>22.242</v>
      </c>
      <c r="I174" s="243"/>
      <c r="J174" s="244" t="n">
        <f aca="false">ROUND(I174*H174,2)</f>
        <v>0</v>
      </c>
      <c r="K174" s="240"/>
      <c r="L174" s="245"/>
      <c r="M174" s="246"/>
      <c r="N174" s="247" t="s">
        <v>44</v>
      </c>
      <c r="O174" s="60"/>
      <c r="P174" s="200" t="n">
        <f aca="false">O174*H174</f>
        <v>0</v>
      </c>
      <c r="Q174" s="200" t="n">
        <v>0.02</v>
      </c>
      <c r="R174" s="200" t="n">
        <f aca="false">Q174*H174</f>
        <v>0.44484</v>
      </c>
      <c r="S174" s="200" t="n">
        <v>0</v>
      </c>
      <c r="T174" s="20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202" t="s">
        <v>469</v>
      </c>
      <c r="AT174" s="202" t="s">
        <v>462</v>
      </c>
      <c r="AU174" s="202" t="s">
        <v>88</v>
      </c>
      <c r="AY174" s="3" t="s">
        <v>151</v>
      </c>
      <c r="BE174" s="203" t="n">
        <f aca="false">IF(N174="základní",J174,0)</f>
        <v>0</v>
      </c>
      <c r="BF174" s="203" t="n">
        <f aca="false">IF(N174="snížená",J174,0)</f>
        <v>0</v>
      </c>
      <c r="BG174" s="203" t="n">
        <f aca="false">IF(N174="zákl. přenesená",J174,0)</f>
        <v>0</v>
      </c>
      <c r="BH174" s="203" t="n">
        <f aca="false">IF(N174="sníž. přenesená",J174,0)</f>
        <v>0</v>
      </c>
      <c r="BI174" s="203" t="n">
        <f aca="false">IF(N174="nulová",J174,0)</f>
        <v>0</v>
      </c>
      <c r="BJ174" s="3" t="s">
        <v>86</v>
      </c>
      <c r="BK174" s="203" t="n">
        <f aca="false">ROUND(I174*H174,2)</f>
        <v>0</v>
      </c>
      <c r="BL174" s="3" t="s">
        <v>350</v>
      </c>
      <c r="BM174" s="202" t="s">
        <v>857</v>
      </c>
    </row>
    <row r="175" s="220" customFormat="true" ht="12.8" hidden="false" customHeight="false" outlineLevel="0" collapsed="false">
      <c r="B175" s="221"/>
      <c r="D175" s="204" t="s">
        <v>260</v>
      </c>
      <c r="E175" s="222"/>
      <c r="F175" s="223" t="s">
        <v>858</v>
      </c>
      <c r="H175" s="224" t="n">
        <v>22.242</v>
      </c>
      <c r="I175" s="225"/>
      <c r="L175" s="221"/>
      <c r="M175" s="226"/>
      <c r="N175" s="227"/>
      <c r="O175" s="227"/>
      <c r="P175" s="227"/>
      <c r="Q175" s="227"/>
      <c r="R175" s="227"/>
      <c r="S175" s="227"/>
      <c r="T175" s="228"/>
      <c r="AT175" s="222" t="s">
        <v>260</v>
      </c>
      <c r="AU175" s="222" t="s">
        <v>88</v>
      </c>
      <c r="AV175" s="220" t="s">
        <v>88</v>
      </c>
      <c r="AW175" s="220" t="s">
        <v>34</v>
      </c>
      <c r="AX175" s="220" t="s">
        <v>79</v>
      </c>
      <c r="AY175" s="222" t="s">
        <v>151</v>
      </c>
    </row>
    <row r="176" s="27" customFormat="true" ht="21.75" hidden="false" customHeight="true" outlineLevel="0" collapsed="false">
      <c r="A176" s="22"/>
      <c r="B176" s="190"/>
      <c r="C176" s="191" t="s">
        <v>394</v>
      </c>
      <c r="D176" s="191" t="s">
        <v>154</v>
      </c>
      <c r="E176" s="192" t="s">
        <v>859</v>
      </c>
      <c r="F176" s="193" t="s">
        <v>860</v>
      </c>
      <c r="G176" s="194" t="s">
        <v>285</v>
      </c>
      <c r="H176" s="195" t="n">
        <v>16</v>
      </c>
      <c r="I176" s="196"/>
      <c r="J176" s="197" t="n">
        <f aca="false">ROUND(I176*H176,2)</f>
        <v>0</v>
      </c>
      <c r="K176" s="193"/>
      <c r="L176" s="23"/>
      <c r="M176" s="198"/>
      <c r="N176" s="199" t="s">
        <v>44</v>
      </c>
      <c r="O176" s="60"/>
      <c r="P176" s="200" t="n">
        <f aca="false">O176*H176</f>
        <v>0</v>
      </c>
      <c r="Q176" s="200" t="n">
        <v>0.04945</v>
      </c>
      <c r="R176" s="200" t="n">
        <f aca="false">Q176*H176</f>
        <v>0.7912</v>
      </c>
      <c r="S176" s="200" t="n">
        <v>0</v>
      </c>
      <c r="T176" s="20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202" t="s">
        <v>350</v>
      </c>
      <c r="AT176" s="202" t="s">
        <v>154</v>
      </c>
      <c r="AU176" s="202" t="s">
        <v>88</v>
      </c>
      <c r="AY176" s="3" t="s">
        <v>151</v>
      </c>
      <c r="BE176" s="203" t="n">
        <f aca="false">IF(N176="základní",J176,0)</f>
        <v>0</v>
      </c>
      <c r="BF176" s="203" t="n">
        <f aca="false">IF(N176="snížená",J176,0)</f>
        <v>0</v>
      </c>
      <c r="BG176" s="203" t="n">
        <f aca="false">IF(N176="zákl. přenesená",J176,0)</f>
        <v>0</v>
      </c>
      <c r="BH176" s="203" t="n">
        <f aca="false">IF(N176="sníž. přenesená",J176,0)</f>
        <v>0</v>
      </c>
      <c r="BI176" s="203" t="n">
        <f aca="false">IF(N176="nulová",J176,0)</f>
        <v>0</v>
      </c>
      <c r="BJ176" s="3" t="s">
        <v>86</v>
      </c>
      <c r="BK176" s="203" t="n">
        <f aca="false">ROUND(I176*H176,2)</f>
        <v>0</v>
      </c>
      <c r="BL176" s="3" t="s">
        <v>350</v>
      </c>
      <c r="BM176" s="202" t="s">
        <v>861</v>
      </c>
    </row>
    <row r="177" customFormat="false" ht="12.8" hidden="false" customHeight="false" outlineLevel="0" collapsed="false">
      <c r="A177" s="22"/>
      <c r="B177" s="23"/>
      <c r="C177" s="22"/>
      <c r="D177" s="204" t="s">
        <v>159</v>
      </c>
      <c r="E177" s="22"/>
      <c r="F177" s="205" t="s">
        <v>862</v>
      </c>
      <c r="G177" s="22"/>
      <c r="H177" s="22"/>
      <c r="I177" s="117"/>
      <c r="J177" s="22"/>
      <c r="K177" s="22"/>
      <c r="L177" s="23"/>
      <c r="M177" s="206"/>
      <c r="N177" s="207"/>
      <c r="O177" s="60"/>
      <c r="P177" s="60"/>
      <c r="Q177" s="60"/>
      <c r="R177" s="60"/>
      <c r="S177" s="60"/>
      <c r="T177" s="61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S177" s="27"/>
      <c r="AT177" s="3" t="s">
        <v>159</v>
      </c>
      <c r="AU177" s="3" t="s">
        <v>88</v>
      </c>
    </row>
    <row r="178" customFormat="false" ht="21.75" hidden="false" customHeight="true" outlineLevel="0" collapsed="false">
      <c r="A178" s="22"/>
      <c r="B178" s="190"/>
      <c r="C178" s="191" t="s">
        <v>405</v>
      </c>
      <c r="D178" s="191" t="s">
        <v>154</v>
      </c>
      <c r="E178" s="192" t="s">
        <v>863</v>
      </c>
      <c r="F178" s="193" t="s">
        <v>864</v>
      </c>
      <c r="G178" s="194" t="s">
        <v>285</v>
      </c>
      <c r="H178" s="195" t="n">
        <v>2</v>
      </c>
      <c r="I178" s="196"/>
      <c r="J178" s="197" t="n">
        <f aca="false">ROUND(I178*H178,2)</f>
        <v>0</v>
      </c>
      <c r="K178" s="193" t="s">
        <v>257</v>
      </c>
      <c r="L178" s="23"/>
      <c r="M178" s="198"/>
      <c r="N178" s="199" t="s">
        <v>44</v>
      </c>
      <c r="O178" s="60"/>
      <c r="P178" s="200" t="n">
        <f aca="false">O178*H178</f>
        <v>0</v>
      </c>
      <c r="Q178" s="200" t="n">
        <v>0.00059</v>
      </c>
      <c r="R178" s="200" t="n">
        <f aca="false">Q178*H178</f>
        <v>0.00118</v>
      </c>
      <c r="S178" s="200" t="n">
        <v>0</v>
      </c>
      <c r="T178" s="20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02" t="s">
        <v>350</v>
      </c>
      <c r="AT178" s="202" t="s">
        <v>154</v>
      </c>
      <c r="AU178" s="202" t="s">
        <v>88</v>
      </c>
      <c r="AY178" s="3" t="s">
        <v>151</v>
      </c>
      <c r="BE178" s="203" t="n">
        <f aca="false">IF(N178="základní",J178,0)</f>
        <v>0</v>
      </c>
      <c r="BF178" s="203" t="n">
        <f aca="false">IF(N178="snížená",J178,0)</f>
        <v>0</v>
      </c>
      <c r="BG178" s="203" t="n">
        <f aca="false">IF(N178="zákl. přenesená",J178,0)</f>
        <v>0</v>
      </c>
      <c r="BH178" s="203" t="n">
        <f aca="false">IF(N178="sníž. přenesená",J178,0)</f>
        <v>0</v>
      </c>
      <c r="BI178" s="203" t="n">
        <f aca="false">IF(N178="nulová",J178,0)</f>
        <v>0</v>
      </c>
      <c r="BJ178" s="3" t="s">
        <v>86</v>
      </c>
      <c r="BK178" s="203" t="n">
        <f aca="false">ROUND(I178*H178,2)</f>
        <v>0</v>
      </c>
      <c r="BL178" s="3" t="s">
        <v>350</v>
      </c>
      <c r="BM178" s="202" t="s">
        <v>865</v>
      </c>
    </row>
    <row r="179" customFormat="false" ht="12.8" hidden="false" customHeight="false" outlineLevel="0" collapsed="false">
      <c r="A179" s="22"/>
      <c r="B179" s="23"/>
      <c r="C179" s="22"/>
      <c r="D179" s="204" t="s">
        <v>159</v>
      </c>
      <c r="E179" s="22"/>
      <c r="F179" s="205" t="s">
        <v>866</v>
      </c>
      <c r="G179" s="22"/>
      <c r="H179" s="22"/>
      <c r="I179" s="117"/>
      <c r="J179" s="22"/>
      <c r="K179" s="22"/>
      <c r="L179" s="23"/>
      <c r="M179" s="206"/>
      <c r="N179" s="207"/>
      <c r="O179" s="60"/>
      <c r="P179" s="60"/>
      <c r="Q179" s="60"/>
      <c r="R179" s="60"/>
      <c r="S179" s="60"/>
      <c r="T179" s="61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T179" s="3" t="s">
        <v>159</v>
      </c>
      <c r="AU179" s="3" t="s">
        <v>88</v>
      </c>
    </row>
    <row r="180" customFormat="false" ht="21.75" hidden="false" customHeight="true" outlineLevel="0" collapsed="false">
      <c r="A180" s="22"/>
      <c r="B180" s="190"/>
      <c r="C180" s="191" t="s">
        <v>412</v>
      </c>
      <c r="D180" s="191" t="s">
        <v>154</v>
      </c>
      <c r="E180" s="192" t="s">
        <v>867</v>
      </c>
      <c r="F180" s="193" t="s">
        <v>868</v>
      </c>
      <c r="G180" s="194" t="s">
        <v>285</v>
      </c>
      <c r="H180" s="195" t="n">
        <v>4</v>
      </c>
      <c r="I180" s="196"/>
      <c r="J180" s="197" t="n">
        <f aca="false">ROUND(I180*H180,2)</f>
        <v>0</v>
      </c>
      <c r="K180" s="193" t="s">
        <v>257</v>
      </c>
      <c r="L180" s="23"/>
      <c r="M180" s="198"/>
      <c r="N180" s="199" t="s">
        <v>44</v>
      </c>
      <c r="O180" s="60"/>
      <c r="P180" s="200" t="n">
        <f aca="false">O180*H180</f>
        <v>0</v>
      </c>
      <c r="Q180" s="200" t="n">
        <v>0.00078</v>
      </c>
      <c r="R180" s="200" t="n">
        <f aca="false">Q180*H180</f>
        <v>0.00312</v>
      </c>
      <c r="S180" s="200" t="n">
        <v>0</v>
      </c>
      <c r="T180" s="20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202" t="s">
        <v>350</v>
      </c>
      <c r="AT180" s="202" t="s">
        <v>154</v>
      </c>
      <c r="AU180" s="202" t="s">
        <v>88</v>
      </c>
      <c r="AY180" s="3" t="s">
        <v>151</v>
      </c>
      <c r="BE180" s="203" t="n">
        <f aca="false">IF(N180="základní",J180,0)</f>
        <v>0</v>
      </c>
      <c r="BF180" s="203" t="n">
        <f aca="false">IF(N180="snížená",J180,0)</f>
        <v>0</v>
      </c>
      <c r="BG180" s="203" t="n">
        <f aca="false">IF(N180="zákl. přenesená",J180,0)</f>
        <v>0</v>
      </c>
      <c r="BH180" s="203" t="n">
        <f aca="false">IF(N180="sníž. přenesená",J180,0)</f>
        <v>0</v>
      </c>
      <c r="BI180" s="203" t="n">
        <f aca="false">IF(N180="nulová",J180,0)</f>
        <v>0</v>
      </c>
      <c r="BJ180" s="3" t="s">
        <v>86</v>
      </c>
      <c r="BK180" s="203" t="n">
        <f aca="false">ROUND(I180*H180,2)</f>
        <v>0</v>
      </c>
      <c r="BL180" s="3" t="s">
        <v>350</v>
      </c>
      <c r="BM180" s="202" t="s">
        <v>869</v>
      </c>
    </row>
    <row r="181" customFormat="false" ht="12.8" hidden="false" customHeight="false" outlineLevel="0" collapsed="false">
      <c r="A181" s="22"/>
      <c r="B181" s="23"/>
      <c r="C181" s="22"/>
      <c r="D181" s="204" t="s">
        <v>159</v>
      </c>
      <c r="E181" s="22"/>
      <c r="F181" s="205" t="s">
        <v>870</v>
      </c>
      <c r="G181" s="22"/>
      <c r="H181" s="22"/>
      <c r="I181" s="117"/>
      <c r="J181" s="22"/>
      <c r="K181" s="22"/>
      <c r="L181" s="23"/>
      <c r="M181" s="206"/>
      <c r="N181" s="207"/>
      <c r="O181" s="60"/>
      <c r="P181" s="60"/>
      <c r="Q181" s="60"/>
      <c r="R181" s="60"/>
      <c r="S181" s="60"/>
      <c r="T181" s="61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T181" s="3" t="s">
        <v>159</v>
      </c>
      <c r="AU181" s="3" t="s">
        <v>88</v>
      </c>
    </row>
    <row r="182" customFormat="false" ht="21.75" hidden="false" customHeight="true" outlineLevel="0" collapsed="false">
      <c r="A182" s="22"/>
      <c r="B182" s="190"/>
      <c r="C182" s="191" t="s">
        <v>421</v>
      </c>
      <c r="D182" s="191" t="s">
        <v>154</v>
      </c>
      <c r="E182" s="192" t="s">
        <v>871</v>
      </c>
      <c r="F182" s="193" t="s">
        <v>872</v>
      </c>
      <c r="G182" s="194" t="s">
        <v>285</v>
      </c>
      <c r="H182" s="195" t="n">
        <v>4</v>
      </c>
      <c r="I182" s="196"/>
      <c r="J182" s="197" t="n">
        <f aca="false">ROUND(I182*H182,2)</f>
        <v>0</v>
      </c>
      <c r="K182" s="193" t="s">
        <v>257</v>
      </c>
      <c r="L182" s="23"/>
      <c r="M182" s="198"/>
      <c r="N182" s="199" t="s">
        <v>44</v>
      </c>
      <c r="O182" s="60"/>
      <c r="P182" s="200" t="n">
        <f aca="false">O182*H182</f>
        <v>0</v>
      </c>
      <c r="Q182" s="200" t="n">
        <v>0.02111</v>
      </c>
      <c r="R182" s="200" t="n">
        <f aca="false">Q182*H182</f>
        <v>0.08444</v>
      </c>
      <c r="S182" s="200" t="n">
        <v>0</v>
      </c>
      <c r="T182" s="20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202" t="s">
        <v>350</v>
      </c>
      <c r="AT182" s="202" t="s">
        <v>154</v>
      </c>
      <c r="AU182" s="202" t="s">
        <v>88</v>
      </c>
      <c r="AY182" s="3" t="s">
        <v>151</v>
      </c>
      <c r="BE182" s="203" t="n">
        <f aca="false">IF(N182="základní",J182,0)</f>
        <v>0</v>
      </c>
      <c r="BF182" s="203" t="n">
        <f aca="false">IF(N182="snížená",J182,0)</f>
        <v>0</v>
      </c>
      <c r="BG182" s="203" t="n">
        <f aca="false">IF(N182="zákl. přenesená",J182,0)</f>
        <v>0</v>
      </c>
      <c r="BH182" s="203" t="n">
        <f aca="false">IF(N182="sníž. přenesená",J182,0)</f>
        <v>0</v>
      </c>
      <c r="BI182" s="203" t="n">
        <f aca="false">IF(N182="nulová",J182,0)</f>
        <v>0</v>
      </c>
      <c r="BJ182" s="3" t="s">
        <v>86</v>
      </c>
      <c r="BK182" s="203" t="n">
        <f aca="false">ROUND(I182*H182,2)</f>
        <v>0</v>
      </c>
      <c r="BL182" s="3" t="s">
        <v>350</v>
      </c>
      <c r="BM182" s="202" t="s">
        <v>873</v>
      </c>
    </row>
    <row r="183" customFormat="false" ht="12.8" hidden="false" customHeight="false" outlineLevel="0" collapsed="false">
      <c r="A183" s="22"/>
      <c r="B183" s="23"/>
      <c r="C183" s="22"/>
      <c r="D183" s="204" t="s">
        <v>159</v>
      </c>
      <c r="E183" s="22"/>
      <c r="F183" s="205" t="s">
        <v>874</v>
      </c>
      <c r="G183" s="22"/>
      <c r="H183" s="22"/>
      <c r="I183" s="117"/>
      <c r="J183" s="22"/>
      <c r="K183" s="22"/>
      <c r="L183" s="23"/>
      <c r="M183" s="206"/>
      <c r="N183" s="207"/>
      <c r="O183" s="60"/>
      <c r="P183" s="60"/>
      <c r="Q183" s="60"/>
      <c r="R183" s="60"/>
      <c r="S183" s="60"/>
      <c r="T183" s="61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T183" s="3" t="s">
        <v>159</v>
      </c>
      <c r="AU183" s="3" t="s">
        <v>88</v>
      </c>
    </row>
    <row r="184" customFormat="false" ht="16.5" hidden="false" customHeight="true" outlineLevel="0" collapsed="false">
      <c r="A184" s="22"/>
      <c r="B184" s="190"/>
      <c r="C184" s="191" t="s">
        <v>427</v>
      </c>
      <c r="D184" s="191" t="s">
        <v>154</v>
      </c>
      <c r="E184" s="192" t="s">
        <v>875</v>
      </c>
      <c r="F184" s="193" t="s">
        <v>876</v>
      </c>
      <c r="G184" s="194" t="s">
        <v>217</v>
      </c>
      <c r="H184" s="195" t="n">
        <v>20</v>
      </c>
      <c r="I184" s="196"/>
      <c r="J184" s="197" t="n">
        <f aca="false">ROUND(I184*H184,2)</f>
        <v>0</v>
      </c>
      <c r="K184" s="193" t="s">
        <v>257</v>
      </c>
      <c r="L184" s="23"/>
      <c r="M184" s="198"/>
      <c r="N184" s="199" t="s">
        <v>44</v>
      </c>
      <c r="O184" s="60"/>
      <c r="P184" s="200" t="n">
        <f aca="false">O184*H184</f>
        <v>0</v>
      </c>
      <c r="Q184" s="200" t="n">
        <v>0.00112</v>
      </c>
      <c r="R184" s="200" t="n">
        <f aca="false">Q184*H184</f>
        <v>0.0224</v>
      </c>
      <c r="S184" s="200" t="n">
        <v>0</v>
      </c>
      <c r="T184" s="20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202" t="s">
        <v>350</v>
      </c>
      <c r="AT184" s="202" t="s">
        <v>154</v>
      </c>
      <c r="AU184" s="202" t="s">
        <v>88</v>
      </c>
      <c r="AY184" s="3" t="s">
        <v>151</v>
      </c>
      <c r="BE184" s="203" t="n">
        <f aca="false">IF(N184="základní",J184,0)</f>
        <v>0</v>
      </c>
      <c r="BF184" s="203" t="n">
        <f aca="false">IF(N184="snížená",J184,0)</f>
        <v>0</v>
      </c>
      <c r="BG184" s="203" t="n">
        <f aca="false">IF(N184="zákl. přenesená",J184,0)</f>
        <v>0</v>
      </c>
      <c r="BH184" s="203" t="n">
        <f aca="false">IF(N184="sníž. přenesená",J184,0)</f>
        <v>0</v>
      </c>
      <c r="BI184" s="203" t="n">
        <f aca="false">IF(N184="nulová",J184,0)</f>
        <v>0</v>
      </c>
      <c r="BJ184" s="3" t="s">
        <v>86</v>
      </c>
      <c r="BK184" s="203" t="n">
        <f aca="false">ROUND(I184*H184,2)</f>
        <v>0</v>
      </c>
      <c r="BL184" s="3" t="s">
        <v>350</v>
      </c>
      <c r="BM184" s="202" t="s">
        <v>877</v>
      </c>
    </row>
    <row r="185" customFormat="false" ht="12.8" hidden="false" customHeight="false" outlineLevel="0" collapsed="false">
      <c r="A185" s="22"/>
      <c r="B185" s="23"/>
      <c r="C185" s="22"/>
      <c r="D185" s="204" t="s">
        <v>159</v>
      </c>
      <c r="E185" s="22"/>
      <c r="F185" s="205" t="s">
        <v>878</v>
      </c>
      <c r="G185" s="22"/>
      <c r="H185" s="22"/>
      <c r="I185" s="117"/>
      <c r="J185" s="22"/>
      <c r="K185" s="22"/>
      <c r="L185" s="23"/>
      <c r="M185" s="206"/>
      <c r="N185" s="207"/>
      <c r="O185" s="60"/>
      <c r="P185" s="60"/>
      <c r="Q185" s="60"/>
      <c r="R185" s="60"/>
      <c r="S185" s="60"/>
      <c r="T185" s="61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T185" s="3" t="s">
        <v>159</v>
      </c>
      <c r="AU185" s="3" t="s">
        <v>88</v>
      </c>
    </row>
    <row r="186" customFormat="false" ht="16.5" hidden="false" customHeight="true" outlineLevel="0" collapsed="false">
      <c r="A186" s="22"/>
      <c r="B186" s="190"/>
      <c r="C186" s="238" t="s">
        <v>433</v>
      </c>
      <c r="D186" s="238" t="s">
        <v>462</v>
      </c>
      <c r="E186" s="239" t="s">
        <v>879</v>
      </c>
      <c r="F186" s="240" t="s">
        <v>880</v>
      </c>
      <c r="G186" s="241" t="s">
        <v>285</v>
      </c>
      <c r="H186" s="242" t="n">
        <v>20</v>
      </c>
      <c r="I186" s="243"/>
      <c r="J186" s="244" t="n">
        <f aca="false">ROUND(I186*H186,2)</f>
        <v>0</v>
      </c>
      <c r="K186" s="240"/>
      <c r="L186" s="245"/>
      <c r="M186" s="246"/>
      <c r="N186" s="247" t="s">
        <v>44</v>
      </c>
      <c r="O186" s="60"/>
      <c r="P186" s="200" t="n">
        <f aca="false">O186*H186</f>
        <v>0</v>
      </c>
      <c r="Q186" s="200" t="n">
        <v>0</v>
      </c>
      <c r="R186" s="200" t="n">
        <f aca="false">Q186*H186</f>
        <v>0</v>
      </c>
      <c r="S186" s="200" t="n">
        <v>0</v>
      </c>
      <c r="T186" s="20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202" t="s">
        <v>469</v>
      </c>
      <c r="AT186" s="202" t="s">
        <v>462</v>
      </c>
      <c r="AU186" s="202" t="s">
        <v>88</v>
      </c>
      <c r="AY186" s="3" t="s">
        <v>151</v>
      </c>
      <c r="BE186" s="203" t="n">
        <f aca="false">IF(N186="základní",J186,0)</f>
        <v>0</v>
      </c>
      <c r="BF186" s="203" t="n">
        <f aca="false">IF(N186="snížená",J186,0)</f>
        <v>0</v>
      </c>
      <c r="BG186" s="203" t="n">
        <f aca="false">IF(N186="zákl. přenesená",J186,0)</f>
        <v>0</v>
      </c>
      <c r="BH186" s="203" t="n">
        <f aca="false">IF(N186="sníž. přenesená",J186,0)</f>
        <v>0</v>
      </c>
      <c r="BI186" s="203" t="n">
        <f aca="false">IF(N186="nulová",J186,0)</f>
        <v>0</v>
      </c>
      <c r="BJ186" s="3" t="s">
        <v>86</v>
      </c>
      <c r="BK186" s="203" t="n">
        <f aca="false">ROUND(I186*H186,2)</f>
        <v>0</v>
      </c>
      <c r="BL186" s="3" t="s">
        <v>350</v>
      </c>
      <c r="BM186" s="202" t="s">
        <v>881</v>
      </c>
    </row>
    <row r="187" customFormat="false" ht="21.75" hidden="false" customHeight="true" outlineLevel="0" collapsed="false">
      <c r="A187" s="22"/>
      <c r="B187" s="190"/>
      <c r="C187" s="191" t="s">
        <v>438</v>
      </c>
      <c r="D187" s="191" t="s">
        <v>154</v>
      </c>
      <c r="E187" s="192" t="s">
        <v>882</v>
      </c>
      <c r="F187" s="193" t="s">
        <v>883</v>
      </c>
      <c r="G187" s="194" t="s">
        <v>217</v>
      </c>
      <c r="H187" s="195" t="n">
        <v>1</v>
      </c>
      <c r="I187" s="196"/>
      <c r="J187" s="197" t="n">
        <f aca="false">ROUND(I187*H187,2)</f>
        <v>0</v>
      </c>
      <c r="K187" s="193" t="s">
        <v>257</v>
      </c>
      <c r="L187" s="23"/>
      <c r="M187" s="198"/>
      <c r="N187" s="199" t="s">
        <v>44</v>
      </c>
      <c r="O187" s="60"/>
      <c r="P187" s="200" t="n">
        <f aca="false">O187*H187</f>
        <v>0</v>
      </c>
      <c r="Q187" s="200" t="n">
        <v>0.00647</v>
      </c>
      <c r="R187" s="200" t="n">
        <f aca="false">Q187*H187</f>
        <v>0.00647</v>
      </c>
      <c r="S187" s="200" t="n">
        <v>0</v>
      </c>
      <c r="T187" s="20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202" t="s">
        <v>350</v>
      </c>
      <c r="AT187" s="202" t="s">
        <v>154</v>
      </c>
      <c r="AU187" s="202" t="s">
        <v>88</v>
      </c>
      <c r="AY187" s="3" t="s">
        <v>151</v>
      </c>
      <c r="BE187" s="203" t="n">
        <f aca="false">IF(N187="základní",J187,0)</f>
        <v>0</v>
      </c>
      <c r="BF187" s="203" t="n">
        <f aca="false">IF(N187="snížená",J187,0)</f>
        <v>0</v>
      </c>
      <c r="BG187" s="203" t="n">
        <f aca="false">IF(N187="zákl. přenesená",J187,0)</f>
        <v>0</v>
      </c>
      <c r="BH187" s="203" t="n">
        <f aca="false">IF(N187="sníž. přenesená",J187,0)</f>
        <v>0</v>
      </c>
      <c r="BI187" s="203" t="n">
        <f aca="false">IF(N187="nulová",J187,0)</f>
        <v>0</v>
      </c>
      <c r="BJ187" s="3" t="s">
        <v>86</v>
      </c>
      <c r="BK187" s="203" t="n">
        <f aca="false">ROUND(I187*H187,2)</f>
        <v>0</v>
      </c>
      <c r="BL187" s="3" t="s">
        <v>350</v>
      </c>
      <c r="BM187" s="202" t="s">
        <v>884</v>
      </c>
    </row>
    <row r="188" customFormat="false" ht="12.8" hidden="false" customHeight="false" outlineLevel="0" collapsed="false">
      <c r="A188" s="22"/>
      <c r="B188" s="23"/>
      <c r="C188" s="22"/>
      <c r="D188" s="204" t="s">
        <v>159</v>
      </c>
      <c r="E188" s="22"/>
      <c r="F188" s="205" t="s">
        <v>885</v>
      </c>
      <c r="G188" s="22"/>
      <c r="H188" s="22"/>
      <c r="I188" s="117"/>
      <c r="J188" s="22"/>
      <c r="K188" s="22"/>
      <c r="L188" s="23"/>
      <c r="M188" s="206"/>
      <c r="N188" s="207"/>
      <c r="O188" s="60"/>
      <c r="P188" s="60"/>
      <c r="Q188" s="60"/>
      <c r="R188" s="60"/>
      <c r="S188" s="60"/>
      <c r="T188" s="61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T188" s="3" t="s">
        <v>159</v>
      </c>
      <c r="AU188" s="3" t="s">
        <v>88</v>
      </c>
    </row>
    <row r="189" customFormat="false" ht="21.75" hidden="false" customHeight="true" outlineLevel="0" collapsed="false">
      <c r="A189" s="22"/>
      <c r="B189" s="190"/>
      <c r="C189" s="191" t="s">
        <v>448</v>
      </c>
      <c r="D189" s="191" t="s">
        <v>154</v>
      </c>
      <c r="E189" s="192" t="s">
        <v>886</v>
      </c>
      <c r="F189" s="193" t="s">
        <v>887</v>
      </c>
      <c r="G189" s="194" t="s">
        <v>217</v>
      </c>
      <c r="H189" s="195" t="n">
        <v>1</v>
      </c>
      <c r="I189" s="196"/>
      <c r="J189" s="197" t="n">
        <f aca="false">ROUND(I189*H189,2)</f>
        <v>0</v>
      </c>
      <c r="K189" s="193" t="s">
        <v>257</v>
      </c>
      <c r="L189" s="23"/>
      <c r="M189" s="198"/>
      <c r="N189" s="199" t="s">
        <v>44</v>
      </c>
      <c r="O189" s="60"/>
      <c r="P189" s="200" t="n">
        <f aca="false">O189*H189</f>
        <v>0</v>
      </c>
      <c r="Q189" s="200" t="n">
        <v>0.324</v>
      </c>
      <c r="R189" s="200" t="n">
        <f aca="false">Q189*H189</f>
        <v>0.324</v>
      </c>
      <c r="S189" s="200" t="n">
        <v>0</v>
      </c>
      <c r="T189" s="20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202" t="s">
        <v>350</v>
      </c>
      <c r="AT189" s="202" t="s">
        <v>154</v>
      </c>
      <c r="AU189" s="202" t="s">
        <v>88</v>
      </c>
      <c r="AY189" s="3" t="s">
        <v>151</v>
      </c>
      <c r="BE189" s="203" t="n">
        <f aca="false">IF(N189="základní",J189,0)</f>
        <v>0</v>
      </c>
      <c r="BF189" s="203" t="n">
        <f aca="false">IF(N189="snížená",J189,0)</f>
        <v>0</v>
      </c>
      <c r="BG189" s="203" t="n">
        <f aca="false">IF(N189="zákl. přenesená",J189,0)</f>
        <v>0</v>
      </c>
      <c r="BH189" s="203" t="n">
        <f aca="false">IF(N189="sníž. přenesená",J189,0)</f>
        <v>0</v>
      </c>
      <c r="BI189" s="203" t="n">
        <f aca="false">IF(N189="nulová",J189,0)</f>
        <v>0</v>
      </c>
      <c r="BJ189" s="3" t="s">
        <v>86</v>
      </c>
      <c r="BK189" s="203" t="n">
        <f aca="false">ROUND(I189*H189,2)</f>
        <v>0</v>
      </c>
      <c r="BL189" s="3" t="s">
        <v>350</v>
      </c>
      <c r="BM189" s="202" t="s">
        <v>888</v>
      </c>
    </row>
    <row r="190" customFormat="false" ht="12.8" hidden="false" customHeight="false" outlineLevel="0" collapsed="false">
      <c r="A190" s="22"/>
      <c r="B190" s="23"/>
      <c r="C190" s="22"/>
      <c r="D190" s="204" t="s">
        <v>159</v>
      </c>
      <c r="E190" s="22"/>
      <c r="F190" s="205" t="s">
        <v>889</v>
      </c>
      <c r="G190" s="22"/>
      <c r="H190" s="22"/>
      <c r="I190" s="117"/>
      <c r="J190" s="22"/>
      <c r="K190" s="22"/>
      <c r="L190" s="23"/>
      <c r="M190" s="206"/>
      <c r="N190" s="207"/>
      <c r="O190" s="60"/>
      <c r="P190" s="60"/>
      <c r="Q190" s="60"/>
      <c r="R190" s="60"/>
      <c r="S190" s="60"/>
      <c r="T190" s="61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T190" s="3" t="s">
        <v>159</v>
      </c>
      <c r="AU190" s="3" t="s">
        <v>88</v>
      </c>
    </row>
    <row r="191" customFormat="false" ht="21.75" hidden="false" customHeight="true" outlineLevel="0" collapsed="false">
      <c r="A191" s="22"/>
      <c r="B191" s="190"/>
      <c r="C191" s="191" t="s">
        <v>454</v>
      </c>
      <c r="D191" s="191" t="s">
        <v>154</v>
      </c>
      <c r="E191" s="192" t="s">
        <v>890</v>
      </c>
      <c r="F191" s="193" t="s">
        <v>891</v>
      </c>
      <c r="G191" s="194" t="s">
        <v>217</v>
      </c>
      <c r="H191" s="195" t="n">
        <v>1</v>
      </c>
      <c r="I191" s="196"/>
      <c r="J191" s="197" t="n">
        <f aca="false">ROUND(I191*H191,2)</f>
        <v>0</v>
      </c>
      <c r="K191" s="193" t="s">
        <v>257</v>
      </c>
      <c r="L191" s="23"/>
      <c r="M191" s="198"/>
      <c r="N191" s="199" t="s">
        <v>44</v>
      </c>
      <c r="O191" s="60"/>
      <c r="P191" s="200" t="n">
        <f aca="false">O191*H191</f>
        <v>0</v>
      </c>
      <c r="Q191" s="200" t="n">
        <v>0.04401</v>
      </c>
      <c r="R191" s="200" t="n">
        <f aca="false">Q191*H191</f>
        <v>0.04401</v>
      </c>
      <c r="S191" s="200" t="n">
        <v>0</v>
      </c>
      <c r="T191" s="20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202" t="s">
        <v>350</v>
      </c>
      <c r="AT191" s="202" t="s">
        <v>154</v>
      </c>
      <c r="AU191" s="202" t="s">
        <v>88</v>
      </c>
      <c r="AY191" s="3" t="s">
        <v>151</v>
      </c>
      <c r="BE191" s="203" t="n">
        <f aca="false">IF(N191="základní",J191,0)</f>
        <v>0</v>
      </c>
      <c r="BF191" s="203" t="n">
        <f aca="false">IF(N191="snížená",J191,0)</f>
        <v>0</v>
      </c>
      <c r="BG191" s="203" t="n">
        <f aca="false">IF(N191="zákl. přenesená",J191,0)</f>
        <v>0</v>
      </c>
      <c r="BH191" s="203" t="n">
        <f aca="false">IF(N191="sníž. přenesená",J191,0)</f>
        <v>0</v>
      </c>
      <c r="BI191" s="203" t="n">
        <f aca="false">IF(N191="nulová",J191,0)</f>
        <v>0</v>
      </c>
      <c r="BJ191" s="3" t="s">
        <v>86</v>
      </c>
      <c r="BK191" s="203" t="n">
        <f aca="false">ROUND(I191*H191,2)</f>
        <v>0</v>
      </c>
      <c r="BL191" s="3" t="s">
        <v>350</v>
      </c>
      <c r="BM191" s="202" t="s">
        <v>892</v>
      </c>
    </row>
    <row r="192" customFormat="false" ht="12.8" hidden="false" customHeight="false" outlineLevel="0" collapsed="false">
      <c r="A192" s="22"/>
      <c r="B192" s="23"/>
      <c r="C192" s="22"/>
      <c r="D192" s="204" t="s">
        <v>159</v>
      </c>
      <c r="E192" s="22"/>
      <c r="F192" s="205" t="s">
        <v>893</v>
      </c>
      <c r="G192" s="22"/>
      <c r="H192" s="22"/>
      <c r="I192" s="117"/>
      <c r="J192" s="22"/>
      <c r="K192" s="22"/>
      <c r="L192" s="23"/>
      <c r="M192" s="206"/>
      <c r="N192" s="207"/>
      <c r="O192" s="60"/>
      <c r="P192" s="60"/>
      <c r="Q192" s="60"/>
      <c r="R192" s="60"/>
      <c r="S192" s="60"/>
      <c r="T192" s="61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T192" s="3" t="s">
        <v>159</v>
      </c>
      <c r="AU192" s="3" t="s">
        <v>88</v>
      </c>
    </row>
    <row r="193" customFormat="false" ht="21.75" hidden="false" customHeight="true" outlineLevel="0" collapsed="false">
      <c r="A193" s="22"/>
      <c r="B193" s="190"/>
      <c r="C193" s="191" t="s">
        <v>461</v>
      </c>
      <c r="D193" s="191" t="s">
        <v>154</v>
      </c>
      <c r="E193" s="192" t="s">
        <v>894</v>
      </c>
      <c r="F193" s="193" t="s">
        <v>895</v>
      </c>
      <c r="G193" s="194" t="s">
        <v>285</v>
      </c>
      <c r="H193" s="195" t="n">
        <v>1</v>
      </c>
      <c r="I193" s="196"/>
      <c r="J193" s="197" t="n">
        <f aca="false">ROUND(I193*H193,2)</f>
        <v>0</v>
      </c>
      <c r="K193" s="193" t="s">
        <v>257</v>
      </c>
      <c r="L193" s="23"/>
      <c r="M193" s="198"/>
      <c r="N193" s="199" t="s">
        <v>44</v>
      </c>
      <c r="O193" s="60"/>
      <c r="P193" s="200" t="n">
        <f aca="false">O193*H193</f>
        <v>0</v>
      </c>
      <c r="Q193" s="200" t="n">
        <v>0.00325</v>
      </c>
      <c r="R193" s="200" t="n">
        <f aca="false">Q193*H193</f>
        <v>0.00325</v>
      </c>
      <c r="S193" s="200" t="n">
        <v>0</v>
      </c>
      <c r="T193" s="20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202" t="s">
        <v>350</v>
      </c>
      <c r="AT193" s="202" t="s">
        <v>154</v>
      </c>
      <c r="AU193" s="202" t="s">
        <v>88</v>
      </c>
      <c r="AY193" s="3" t="s">
        <v>151</v>
      </c>
      <c r="BE193" s="203" t="n">
        <f aca="false">IF(N193="základní",J193,0)</f>
        <v>0</v>
      </c>
      <c r="BF193" s="203" t="n">
        <f aca="false">IF(N193="snížená",J193,0)</f>
        <v>0</v>
      </c>
      <c r="BG193" s="203" t="n">
        <f aca="false">IF(N193="zákl. přenesená",J193,0)</f>
        <v>0</v>
      </c>
      <c r="BH193" s="203" t="n">
        <f aca="false">IF(N193="sníž. přenesená",J193,0)</f>
        <v>0</v>
      </c>
      <c r="BI193" s="203" t="n">
        <f aca="false">IF(N193="nulová",J193,0)</f>
        <v>0</v>
      </c>
      <c r="BJ193" s="3" t="s">
        <v>86</v>
      </c>
      <c r="BK193" s="203" t="n">
        <f aca="false">ROUND(I193*H193,2)</f>
        <v>0</v>
      </c>
      <c r="BL193" s="3" t="s">
        <v>350</v>
      </c>
      <c r="BM193" s="202" t="s">
        <v>896</v>
      </c>
    </row>
    <row r="194" customFormat="false" ht="12.8" hidden="false" customHeight="false" outlineLevel="0" collapsed="false">
      <c r="A194" s="22"/>
      <c r="B194" s="23"/>
      <c r="C194" s="22"/>
      <c r="D194" s="204" t="s">
        <v>159</v>
      </c>
      <c r="E194" s="22"/>
      <c r="F194" s="205" t="s">
        <v>897</v>
      </c>
      <c r="G194" s="22"/>
      <c r="H194" s="22"/>
      <c r="I194" s="117"/>
      <c r="J194" s="22"/>
      <c r="K194" s="22"/>
      <c r="L194" s="23"/>
      <c r="M194" s="206"/>
      <c r="N194" s="207"/>
      <c r="O194" s="60"/>
      <c r="P194" s="60"/>
      <c r="Q194" s="60"/>
      <c r="R194" s="60"/>
      <c r="S194" s="60"/>
      <c r="T194" s="61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T194" s="3" t="s">
        <v>159</v>
      </c>
      <c r="AU194" s="3" t="s">
        <v>88</v>
      </c>
    </row>
    <row r="195" customFormat="false" ht="16.5" hidden="false" customHeight="true" outlineLevel="0" collapsed="false">
      <c r="A195" s="22"/>
      <c r="B195" s="190"/>
      <c r="C195" s="238" t="s">
        <v>469</v>
      </c>
      <c r="D195" s="238" t="s">
        <v>462</v>
      </c>
      <c r="E195" s="239" t="s">
        <v>898</v>
      </c>
      <c r="F195" s="240" t="s">
        <v>899</v>
      </c>
      <c r="G195" s="241" t="s">
        <v>285</v>
      </c>
      <c r="H195" s="242" t="n">
        <v>1</v>
      </c>
      <c r="I195" s="243"/>
      <c r="J195" s="244" t="n">
        <f aca="false">ROUND(I195*H195,2)</f>
        <v>0</v>
      </c>
      <c r="K195" s="240"/>
      <c r="L195" s="245"/>
      <c r="M195" s="246"/>
      <c r="N195" s="247" t="s">
        <v>44</v>
      </c>
      <c r="O195" s="60"/>
      <c r="P195" s="200" t="n">
        <f aca="false">O195*H195</f>
        <v>0</v>
      </c>
      <c r="Q195" s="200" t="n">
        <v>0.001</v>
      </c>
      <c r="R195" s="200" t="n">
        <f aca="false">Q195*H195</f>
        <v>0.001</v>
      </c>
      <c r="S195" s="200" t="n">
        <v>0</v>
      </c>
      <c r="T195" s="20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202" t="s">
        <v>469</v>
      </c>
      <c r="AT195" s="202" t="s">
        <v>462</v>
      </c>
      <c r="AU195" s="202" t="s">
        <v>88</v>
      </c>
      <c r="AY195" s="3" t="s">
        <v>151</v>
      </c>
      <c r="BE195" s="203" t="n">
        <f aca="false">IF(N195="základní",J195,0)</f>
        <v>0</v>
      </c>
      <c r="BF195" s="203" t="n">
        <f aca="false">IF(N195="snížená",J195,0)</f>
        <v>0</v>
      </c>
      <c r="BG195" s="203" t="n">
        <f aca="false">IF(N195="zákl. přenesená",J195,0)</f>
        <v>0</v>
      </c>
      <c r="BH195" s="203" t="n">
        <f aca="false">IF(N195="sníž. přenesená",J195,0)</f>
        <v>0</v>
      </c>
      <c r="BI195" s="203" t="n">
        <f aca="false">IF(N195="nulová",J195,0)</f>
        <v>0</v>
      </c>
      <c r="BJ195" s="3" t="s">
        <v>86</v>
      </c>
      <c r="BK195" s="203" t="n">
        <f aca="false">ROUND(I195*H195,2)</f>
        <v>0</v>
      </c>
      <c r="BL195" s="3" t="s">
        <v>350</v>
      </c>
      <c r="BM195" s="202" t="s">
        <v>900</v>
      </c>
    </row>
    <row r="196" customFormat="false" ht="12.8" hidden="false" customHeight="false" outlineLevel="0" collapsed="false">
      <c r="A196" s="22"/>
      <c r="B196" s="23"/>
      <c r="C196" s="22"/>
      <c r="D196" s="204" t="s">
        <v>159</v>
      </c>
      <c r="E196" s="22"/>
      <c r="F196" s="205" t="s">
        <v>901</v>
      </c>
      <c r="G196" s="22"/>
      <c r="H196" s="22"/>
      <c r="I196" s="117"/>
      <c r="J196" s="22"/>
      <c r="K196" s="22"/>
      <c r="L196" s="23"/>
      <c r="M196" s="206"/>
      <c r="N196" s="207"/>
      <c r="O196" s="60"/>
      <c r="P196" s="60"/>
      <c r="Q196" s="60"/>
      <c r="R196" s="60"/>
      <c r="S196" s="60"/>
      <c r="T196" s="61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T196" s="3" t="s">
        <v>159</v>
      </c>
      <c r="AU196" s="3" t="s">
        <v>88</v>
      </c>
    </row>
    <row r="197" customFormat="false" ht="21.75" hidden="false" customHeight="true" outlineLevel="0" collapsed="false">
      <c r="A197" s="22"/>
      <c r="B197" s="190"/>
      <c r="C197" s="191" t="s">
        <v>474</v>
      </c>
      <c r="D197" s="191" t="s">
        <v>154</v>
      </c>
      <c r="E197" s="192" t="s">
        <v>902</v>
      </c>
      <c r="F197" s="193" t="s">
        <v>903</v>
      </c>
      <c r="G197" s="194" t="s">
        <v>217</v>
      </c>
      <c r="H197" s="195" t="n">
        <v>1</v>
      </c>
      <c r="I197" s="196"/>
      <c r="J197" s="197" t="n">
        <f aca="false">ROUND(I197*H197,2)</f>
        <v>0</v>
      </c>
      <c r="K197" s="193" t="s">
        <v>257</v>
      </c>
      <c r="L197" s="23"/>
      <c r="M197" s="198"/>
      <c r="N197" s="199" t="s">
        <v>44</v>
      </c>
      <c r="O197" s="60"/>
      <c r="P197" s="200" t="n">
        <f aca="false">O197*H197</f>
        <v>0</v>
      </c>
      <c r="Q197" s="200" t="n">
        <v>0.00328</v>
      </c>
      <c r="R197" s="200" t="n">
        <f aca="false">Q197*H197</f>
        <v>0.00328</v>
      </c>
      <c r="S197" s="200" t="n">
        <v>0</v>
      </c>
      <c r="T197" s="20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202" t="s">
        <v>350</v>
      </c>
      <c r="AT197" s="202" t="s">
        <v>154</v>
      </c>
      <c r="AU197" s="202" t="s">
        <v>88</v>
      </c>
      <c r="AY197" s="3" t="s">
        <v>151</v>
      </c>
      <c r="BE197" s="203" t="n">
        <f aca="false">IF(N197="základní",J197,0)</f>
        <v>0</v>
      </c>
      <c r="BF197" s="203" t="n">
        <f aca="false">IF(N197="snížená",J197,0)</f>
        <v>0</v>
      </c>
      <c r="BG197" s="203" t="n">
        <f aca="false">IF(N197="zákl. přenesená",J197,0)</f>
        <v>0</v>
      </c>
      <c r="BH197" s="203" t="n">
        <f aca="false">IF(N197="sníž. přenesená",J197,0)</f>
        <v>0</v>
      </c>
      <c r="BI197" s="203" t="n">
        <f aca="false">IF(N197="nulová",J197,0)</f>
        <v>0</v>
      </c>
      <c r="BJ197" s="3" t="s">
        <v>86</v>
      </c>
      <c r="BK197" s="203" t="n">
        <f aca="false">ROUND(I197*H197,2)</f>
        <v>0</v>
      </c>
      <c r="BL197" s="3" t="s">
        <v>350</v>
      </c>
      <c r="BM197" s="202" t="s">
        <v>904</v>
      </c>
    </row>
    <row r="198" customFormat="false" ht="12.8" hidden="false" customHeight="false" outlineLevel="0" collapsed="false">
      <c r="A198" s="22"/>
      <c r="B198" s="23"/>
      <c r="C198" s="22"/>
      <c r="D198" s="204" t="s">
        <v>159</v>
      </c>
      <c r="E198" s="22"/>
      <c r="F198" s="205" t="s">
        <v>905</v>
      </c>
      <c r="G198" s="22"/>
      <c r="H198" s="22"/>
      <c r="I198" s="117"/>
      <c r="J198" s="22"/>
      <c r="K198" s="22"/>
      <c r="L198" s="23"/>
      <c r="M198" s="206"/>
      <c r="N198" s="207"/>
      <c r="O198" s="60"/>
      <c r="P198" s="60"/>
      <c r="Q198" s="60"/>
      <c r="R198" s="60"/>
      <c r="S198" s="60"/>
      <c r="T198" s="61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T198" s="3" t="s">
        <v>159</v>
      </c>
      <c r="AU198" s="3" t="s">
        <v>88</v>
      </c>
    </row>
    <row r="199" customFormat="false" ht="21.75" hidden="false" customHeight="true" outlineLevel="0" collapsed="false">
      <c r="A199" s="22"/>
      <c r="B199" s="190"/>
      <c r="C199" s="191" t="s">
        <v>479</v>
      </c>
      <c r="D199" s="191" t="s">
        <v>154</v>
      </c>
      <c r="E199" s="192" t="s">
        <v>906</v>
      </c>
      <c r="F199" s="193" t="s">
        <v>907</v>
      </c>
      <c r="G199" s="194" t="s">
        <v>217</v>
      </c>
      <c r="H199" s="195" t="n">
        <v>1</v>
      </c>
      <c r="I199" s="196"/>
      <c r="J199" s="197" t="n">
        <f aca="false">ROUND(I199*H199,2)</f>
        <v>0</v>
      </c>
      <c r="K199" s="193" t="s">
        <v>257</v>
      </c>
      <c r="L199" s="23"/>
      <c r="M199" s="198"/>
      <c r="N199" s="199" t="s">
        <v>44</v>
      </c>
      <c r="O199" s="60"/>
      <c r="P199" s="200" t="n">
        <f aca="false">O199*H199</f>
        <v>0</v>
      </c>
      <c r="Q199" s="200" t="n">
        <v>0.00328</v>
      </c>
      <c r="R199" s="200" t="n">
        <f aca="false">Q199*H199</f>
        <v>0.00328</v>
      </c>
      <c r="S199" s="200" t="n">
        <v>0</v>
      </c>
      <c r="T199" s="20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202" t="s">
        <v>350</v>
      </c>
      <c r="AT199" s="202" t="s">
        <v>154</v>
      </c>
      <c r="AU199" s="202" t="s">
        <v>88</v>
      </c>
      <c r="AY199" s="3" t="s">
        <v>151</v>
      </c>
      <c r="BE199" s="203" t="n">
        <f aca="false">IF(N199="základní",J199,0)</f>
        <v>0</v>
      </c>
      <c r="BF199" s="203" t="n">
        <f aca="false">IF(N199="snížená",J199,0)</f>
        <v>0</v>
      </c>
      <c r="BG199" s="203" t="n">
        <f aca="false">IF(N199="zákl. přenesená",J199,0)</f>
        <v>0</v>
      </c>
      <c r="BH199" s="203" t="n">
        <f aca="false">IF(N199="sníž. přenesená",J199,0)</f>
        <v>0</v>
      </c>
      <c r="BI199" s="203" t="n">
        <f aca="false">IF(N199="nulová",J199,0)</f>
        <v>0</v>
      </c>
      <c r="BJ199" s="3" t="s">
        <v>86</v>
      </c>
      <c r="BK199" s="203" t="n">
        <f aca="false">ROUND(I199*H199,2)</f>
        <v>0</v>
      </c>
      <c r="BL199" s="3" t="s">
        <v>350</v>
      </c>
      <c r="BM199" s="202" t="s">
        <v>908</v>
      </c>
    </row>
    <row r="200" customFormat="false" ht="12.8" hidden="false" customHeight="false" outlineLevel="0" collapsed="false">
      <c r="A200" s="22"/>
      <c r="B200" s="23"/>
      <c r="C200" s="22"/>
      <c r="D200" s="204" t="s">
        <v>159</v>
      </c>
      <c r="E200" s="22"/>
      <c r="F200" s="205" t="s">
        <v>909</v>
      </c>
      <c r="G200" s="22"/>
      <c r="H200" s="22"/>
      <c r="I200" s="117"/>
      <c r="J200" s="22"/>
      <c r="K200" s="22"/>
      <c r="L200" s="23"/>
      <c r="M200" s="206"/>
      <c r="N200" s="207"/>
      <c r="O200" s="60"/>
      <c r="P200" s="60"/>
      <c r="Q200" s="60"/>
      <c r="R200" s="60"/>
      <c r="S200" s="60"/>
      <c r="T200" s="61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T200" s="3" t="s">
        <v>159</v>
      </c>
      <c r="AU200" s="3" t="s">
        <v>88</v>
      </c>
    </row>
    <row r="201" customFormat="false" ht="33" hidden="false" customHeight="true" outlineLevel="0" collapsed="false">
      <c r="A201" s="22"/>
      <c r="B201" s="190"/>
      <c r="C201" s="191" t="s">
        <v>484</v>
      </c>
      <c r="D201" s="191" t="s">
        <v>154</v>
      </c>
      <c r="E201" s="192" t="s">
        <v>910</v>
      </c>
      <c r="F201" s="193" t="s">
        <v>911</v>
      </c>
      <c r="G201" s="194" t="s">
        <v>217</v>
      </c>
      <c r="H201" s="195" t="n">
        <v>1</v>
      </c>
      <c r="I201" s="196"/>
      <c r="J201" s="197" t="n">
        <f aca="false">ROUND(I201*H201,2)</f>
        <v>0</v>
      </c>
      <c r="K201" s="193"/>
      <c r="L201" s="23"/>
      <c r="M201" s="198"/>
      <c r="N201" s="199" t="s">
        <v>44</v>
      </c>
      <c r="O201" s="60"/>
      <c r="P201" s="200" t="n">
        <f aca="false">O201*H201</f>
        <v>0</v>
      </c>
      <c r="Q201" s="200" t="n">
        <v>0.00608</v>
      </c>
      <c r="R201" s="200" t="n">
        <f aca="false">Q201*H201</f>
        <v>0.00608</v>
      </c>
      <c r="S201" s="200" t="n">
        <v>0</v>
      </c>
      <c r="T201" s="20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202" t="s">
        <v>350</v>
      </c>
      <c r="AT201" s="202" t="s">
        <v>154</v>
      </c>
      <c r="AU201" s="202" t="s">
        <v>88</v>
      </c>
      <c r="AY201" s="3" t="s">
        <v>151</v>
      </c>
      <c r="BE201" s="203" t="n">
        <f aca="false">IF(N201="základní",J201,0)</f>
        <v>0</v>
      </c>
      <c r="BF201" s="203" t="n">
        <f aca="false">IF(N201="snížená",J201,0)</f>
        <v>0</v>
      </c>
      <c r="BG201" s="203" t="n">
        <f aca="false">IF(N201="zákl. přenesená",J201,0)</f>
        <v>0</v>
      </c>
      <c r="BH201" s="203" t="n">
        <f aca="false">IF(N201="sníž. přenesená",J201,0)</f>
        <v>0</v>
      </c>
      <c r="BI201" s="203" t="n">
        <f aca="false">IF(N201="nulová",J201,0)</f>
        <v>0</v>
      </c>
      <c r="BJ201" s="3" t="s">
        <v>86</v>
      </c>
      <c r="BK201" s="203" t="n">
        <f aca="false">ROUND(I201*H201,2)</f>
        <v>0</v>
      </c>
      <c r="BL201" s="3" t="s">
        <v>350</v>
      </c>
      <c r="BM201" s="202" t="s">
        <v>912</v>
      </c>
    </row>
    <row r="202" customFormat="false" ht="49.25" hidden="false" customHeight="true" outlineLevel="0" collapsed="false">
      <c r="A202" s="22"/>
      <c r="B202" s="23"/>
      <c r="C202" s="22"/>
      <c r="D202" s="204" t="s">
        <v>159</v>
      </c>
      <c r="E202" s="22"/>
      <c r="F202" s="205" t="s">
        <v>911</v>
      </c>
      <c r="G202" s="22"/>
      <c r="H202" s="22"/>
      <c r="I202" s="117"/>
      <c r="J202" s="22"/>
      <c r="K202" s="22"/>
      <c r="L202" s="23"/>
      <c r="M202" s="206"/>
      <c r="N202" s="207"/>
      <c r="O202" s="60"/>
      <c r="P202" s="60"/>
      <c r="Q202" s="60"/>
      <c r="R202" s="60"/>
      <c r="S202" s="60"/>
      <c r="T202" s="61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T202" s="3" t="s">
        <v>159</v>
      </c>
      <c r="AU202" s="3" t="s">
        <v>88</v>
      </c>
    </row>
    <row r="203" customFormat="false" ht="21.75" hidden="false" customHeight="true" outlineLevel="0" collapsed="false">
      <c r="A203" s="22"/>
      <c r="B203" s="190"/>
      <c r="C203" s="191" t="s">
        <v>493</v>
      </c>
      <c r="D203" s="191" t="s">
        <v>154</v>
      </c>
      <c r="E203" s="192" t="s">
        <v>913</v>
      </c>
      <c r="F203" s="193" t="s">
        <v>914</v>
      </c>
      <c r="G203" s="194" t="s">
        <v>217</v>
      </c>
      <c r="H203" s="195" t="n">
        <v>1</v>
      </c>
      <c r="I203" s="196"/>
      <c r="J203" s="197" t="n">
        <f aca="false">ROUND(I203*H203,2)</f>
        <v>0</v>
      </c>
      <c r="K203" s="193" t="s">
        <v>257</v>
      </c>
      <c r="L203" s="23"/>
      <c r="M203" s="198"/>
      <c r="N203" s="199" t="s">
        <v>44</v>
      </c>
      <c r="O203" s="60"/>
      <c r="P203" s="200" t="n">
        <f aca="false">O203*H203</f>
        <v>0</v>
      </c>
      <c r="Q203" s="200" t="n">
        <v>0.01385</v>
      </c>
      <c r="R203" s="200" t="n">
        <f aca="false">Q203*H203</f>
        <v>0.01385</v>
      </c>
      <c r="S203" s="200" t="n">
        <v>0</v>
      </c>
      <c r="T203" s="20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202" t="s">
        <v>350</v>
      </c>
      <c r="AT203" s="202" t="s">
        <v>154</v>
      </c>
      <c r="AU203" s="202" t="s">
        <v>88</v>
      </c>
      <c r="AY203" s="3" t="s">
        <v>151</v>
      </c>
      <c r="BE203" s="203" t="n">
        <f aca="false">IF(N203="základní",J203,0)</f>
        <v>0</v>
      </c>
      <c r="BF203" s="203" t="n">
        <f aca="false">IF(N203="snížená",J203,0)</f>
        <v>0</v>
      </c>
      <c r="BG203" s="203" t="n">
        <f aca="false">IF(N203="zákl. přenesená",J203,0)</f>
        <v>0</v>
      </c>
      <c r="BH203" s="203" t="n">
        <f aca="false">IF(N203="sníž. přenesená",J203,0)</f>
        <v>0</v>
      </c>
      <c r="BI203" s="203" t="n">
        <f aca="false">IF(N203="nulová",J203,0)</f>
        <v>0</v>
      </c>
      <c r="BJ203" s="3" t="s">
        <v>86</v>
      </c>
      <c r="BK203" s="203" t="n">
        <f aca="false">ROUND(I203*H203,2)</f>
        <v>0</v>
      </c>
      <c r="BL203" s="3" t="s">
        <v>350</v>
      </c>
      <c r="BM203" s="202" t="s">
        <v>915</v>
      </c>
    </row>
    <row r="204" customFormat="false" ht="44" hidden="false" customHeight="true" outlineLevel="0" collapsed="false">
      <c r="A204" s="22"/>
      <c r="B204" s="23"/>
      <c r="C204" s="22"/>
      <c r="D204" s="204" t="s">
        <v>159</v>
      </c>
      <c r="E204" s="22"/>
      <c r="F204" s="205" t="s">
        <v>916</v>
      </c>
      <c r="G204" s="22"/>
      <c r="H204" s="22"/>
      <c r="I204" s="117"/>
      <c r="J204" s="22"/>
      <c r="K204" s="22"/>
      <c r="L204" s="23"/>
      <c r="M204" s="206"/>
      <c r="N204" s="207"/>
      <c r="O204" s="60"/>
      <c r="P204" s="60"/>
      <c r="Q204" s="60"/>
      <c r="R204" s="60"/>
      <c r="S204" s="60"/>
      <c r="T204" s="61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T204" s="3" t="s">
        <v>159</v>
      </c>
      <c r="AU204" s="3" t="s">
        <v>88</v>
      </c>
    </row>
    <row r="205" customFormat="false" ht="21.75" hidden="false" customHeight="true" outlineLevel="0" collapsed="false">
      <c r="A205" s="22"/>
      <c r="B205" s="190"/>
      <c r="C205" s="238" t="s">
        <v>499</v>
      </c>
      <c r="D205" s="238" t="s">
        <v>462</v>
      </c>
      <c r="E205" s="239" t="s">
        <v>917</v>
      </c>
      <c r="F205" s="240" t="s">
        <v>918</v>
      </c>
      <c r="G205" s="241" t="s">
        <v>285</v>
      </c>
      <c r="H205" s="242" t="n">
        <v>1</v>
      </c>
      <c r="I205" s="243"/>
      <c r="J205" s="244" t="n">
        <f aca="false">ROUND(I205*H205,2)</f>
        <v>0</v>
      </c>
      <c r="K205" s="240"/>
      <c r="L205" s="245"/>
      <c r="M205" s="246"/>
      <c r="N205" s="247" t="s">
        <v>44</v>
      </c>
      <c r="O205" s="60"/>
      <c r="P205" s="200" t="n">
        <f aca="false">O205*H205</f>
        <v>0</v>
      </c>
      <c r="Q205" s="200" t="n">
        <v>0.2</v>
      </c>
      <c r="R205" s="200" t="n">
        <f aca="false">Q205*H205</f>
        <v>0.2</v>
      </c>
      <c r="S205" s="200" t="n">
        <v>0</v>
      </c>
      <c r="T205" s="20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202" t="s">
        <v>469</v>
      </c>
      <c r="AT205" s="202" t="s">
        <v>462</v>
      </c>
      <c r="AU205" s="202" t="s">
        <v>88</v>
      </c>
      <c r="AY205" s="3" t="s">
        <v>151</v>
      </c>
      <c r="BE205" s="203" t="n">
        <f aca="false">IF(N205="základní",J205,0)</f>
        <v>0</v>
      </c>
      <c r="BF205" s="203" t="n">
        <f aca="false">IF(N205="snížená",J205,0)</f>
        <v>0</v>
      </c>
      <c r="BG205" s="203" t="n">
        <f aca="false">IF(N205="zákl. přenesená",J205,0)</f>
        <v>0</v>
      </c>
      <c r="BH205" s="203" t="n">
        <f aca="false">IF(N205="sníž. přenesená",J205,0)</f>
        <v>0</v>
      </c>
      <c r="BI205" s="203" t="n">
        <f aca="false">IF(N205="nulová",J205,0)</f>
        <v>0</v>
      </c>
      <c r="BJ205" s="3" t="s">
        <v>86</v>
      </c>
      <c r="BK205" s="203" t="n">
        <f aca="false">ROUND(I205*H205,2)</f>
        <v>0</v>
      </c>
      <c r="BL205" s="3" t="s">
        <v>350</v>
      </c>
      <c r="BM205" s="202" t="s">
        <v>919</v>
      </c>
    </row>
    <row r="206" customFormat="false" ht="214.9" hidden="false" customHeight="true" outlineLevel="0" collapsed="false">
      <c r="A206" s="22"/>
      <c r="B206" s="23"/>
      <c r="C206" s="22"/>
      <c r="D206" s="204" t="s">
        <v>159</v>
      </c>
      <c r="E206" s="22"/>
      <c r="F206" s="205" t="s">
        <v>920</v>
      </c>
      <c r="G206" s="22"/>
      <c r="H206" s="22"/>
      <c r="I206" s="117"/>
      <c r="J206" s="22"/>
      <c r="K206" s="22"/>
      <c r="L206" s="23"/>
      <c r="M206" s="206"/>
      <c r="N206" s="207"/>
      <c r="O206" s="60"/>
      <c r="P206" s="60"/>
      <c r="Q206" s="60"/>
      <c r="R206" s="60"/>
      <c r="S206" s="60"/>
      <c r="T206" s="61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T206" s="3" t="s">
        <v>159</v>
      </c>
      <c r="AU206" s="3" t="s">
        <v>88</v>
      </c>
    </row>
    <row r="207" customFormat="false" ht="21.75" hidden="false" customHeight="true" outlineLevel="0" collapsed="false">
      <c r="A207" s="22"/>
      <c r="B207" s="190"/>
      <c r="C207" s="191" t="s">
        <v>504</v>
      </c>
      <c r="D207" s="191" t="s">
        <v>154</v>
      </c>
      <c r="E207" s="192" t="s">
        <v>921</v>
      </c>
      <c r="F207" s="193" t="s">
        <v>922</v>
      </c>
      <c r="G207" s="194" t="s">
        <v>408</v>
      </c>
      <c r="H207" s="195" t="n">
        <v>2.19</v>
      </c>
      <c r="I207" s="196"/>
      <c r="J207" s="197" t="n">
        <f aca="false">ROUND(I207*H207,2)</f>
        <v>0</v>
      </c>
      <c r="K207" s="193" t="s">
        <v>257</v>
      </c>
      <c r="L207" s="23"/>
      <c r="M207" s="198"/>
      <c r="N207" s="199" t="s">
        <v>44</v>
      </c>
      <c r="O207" s="60"/>
      <c r="P207" s="200" t="n">
        <f aca="false">O207*H207</f>
        <v>0</v>
      </c>
      <c r="Q207" s="200" t="n">
        <v>0</v>
      </c>
      <c r="R207" s="200" t="n">
        <f aca="false">Q207*H207</f>
        <v>0</v>
      </c>
      <c r="S207" s="200" t="n">
        <v>0</v>
      </c>
      <c r="T207" s="20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202" t="s">
        <v>350</v>
      </c>
      <c r="AT207" s="202" t="s">
        <v>154</v>
      </c>
      <c r="AU207" s="202" t="s">
        <v>88</v>
      </c>
      <c r="AY207" s="3" t="s">
        <v>151</v>
      </c>
      <c r="BE207" s="203" t="n">
        <f aca="false">IF(N207="základní",J207,0)</f>
        <v>0</v>
      </c>
      <c r="BF207" s="203" t="n">
        <f aca="false">IF(N207="snížená",J207,0)</f>
        <v>0</v>
      </c>
      <c r="BG207" s="203" t="n">
        <f aca="false">IF(N207="zákl. přenesená",J207,0)</f>
        <v>0</v>
      </c>
      <c r="BH207" s="203" t="n">
        <f aca="false">IF(N207="sníž. přenesená",J207,0)</f>
        <v>0</v>
      </c>
      <c r="BI207" s="203" t="n">
        <f aca="false">IF(N207="nulová",J207,0)</f>
        <v>0</v>
      </c>
      <c r="BJ207" s="3" t="s">
        <v>86</v>
      </c>
      <c r="BK207" s="203" t="n">
        <f aca="false">ROUND(I207*H207,2)</f>
        <v>0</v>
      </c>
      <c r="BL207" s="3" t="s">
        <v>350</v>
      </c>
      <c r="BM207" s="202" t="s">
        <v>923</v>
      </c>
    </row>
    <row r="208" customFormat="false" ht="12.8" hidden="false" customHeight="false" outlineLevel="0" collapsed="false">
      <c r="A208" s="22"/>
      <c r="B208" s="23"/>
      <c r="C208" s="22"/>
      <c r="D208" s="204" t="s">
        <v>159</v>
      </c>
      <c r="E208" s="22"/>
      <c r="F208" s="205" t="s">
        <v>924</v>
      </c>
      <c r="G208" s="22"/>
      <c r="H208" s="22"/>
      <c r="I208" s="117"/>
      <c r="J208" s="22"/>
      <c r="K208" s="22"/>
      <c r="L208" s="23"/>
      <c r="M208" s="206"/>
      <c r="N208" s="207"/>
      <c r="O208" s="60"/>
      <c r="P208" s="60"/>
      <c r="Q208" s="60"/>
      <c r="R208" s="60"/>
      <c r="S208" s="60"/>
      <c r="T208" s="61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T208" s="3" t="s">
        <v>159</v>
      </c>
      <c r="AU208" s="3" t="s">
        <v>88</v>
      </c>
    </row>
    <row r="209" s="176" customFormat="true" ht="22.8" hidden="false" customHeight="true" outlineLevel="0" collapsed="false">
      <c r="B209" s="177"/>
      <c r="D209" s="178" t="s">
        <v>78</v>
      </c>
      <c r="E209" s="188" t="s">
        <v>925</v>
      </c>
      <c r="F209" s="188" t="s">
        <v>926</v>
      </c>
      <c r="I209" s="180"/>
      <c r="J209" s="189" t="n">
        <f aca="false">BK209</f>
        <v>0</v>
      </c>
      <c r="L209" s="177"/>
      <c r="M209" s="182"/>
      <c r="N209" s="183"/>
      <c r="O209" s="183"/>
      <c r="P209" s="184" t="n">
        <f aca="false">SUM(P210:P227)</f>
        <v>0</v>
      </c>
      <c r="Q209" s="183"/>
      <c r="R209" s="184" t="n">
        <f aca="false">SUM(R210:R227)</f>
        <v>1.401552</v>
      </c>
      <c r="S209" s="183"/>
      <c r="T209" s="185" t="n">
        <f aca="false">SUM(T210:T227)</f>
        <v>0</v>
      </c>
      <c r="AR209" s="178" t="s">
        <v>88</v>
      </c>
      <c r="AT209" s="186" t="s">
        <v>78</v>
      </c>
      <c r="AU209" s="186" t="s">
        <v>86</v>
      </c>
      <c r="AY209" s="178" t="s">
        <v>151</v>
      </c>
      <c r="BK209" s="187" t="n">
        <f aca="false">SUM(BK210:BK227)</f>
        <v>0</v>
      </c>
    </row>
    <row r="210" s="27" customFormat="true" ht="21.75" hidden="false" customHeight="true" outlineLevel="0" collapsed="false">
      <c r="A210" s="22"/>
      <c r="B210" s="190"/>
      <c r="C210" s="191" t="s">
        <v>509</v>
      </c>
      <c r="D210" s="191" t="s">
        <v>154</v>
      </c>
      <c r="E210" s="192" t="s">
        <v>927</v>
      </c>
      <c r="F210" s="193" t="s">
        <v>928</v>
      </c>
      <c r="G210" s="194" t="s">
        <v>295</v>
      </c>
      <c r="H210" s="195" t="n">
        <v>57.6</v>
      </c>
      <c r="I210" s="196"/>
      <c r="J210" s="197" t="n">
        <f aca="false">ROUND(I210*H210,2)</f>
        <v>0</v>
      </c>
      <c r="K210" s="193" t="s">
        <v>257</v>
      </c>
      <c r="L210" s="23"/>
      <c r="M210" s="198"/>
      <c r="N210" s="199" t="s">
        <v>44</v>
      </c>
      <c r="O210" s="60"/>
      <c r="P210" s="200" t="n">
        <f aca="false">O210*H210</f>
        <v>0</v>
      </c>
      <c r="Q210" s="200" t="n">
        <v>0.00204</v>
      </c>
      <c r="R210" s="200" t="n">
        <f aca="false">Q210*H210</f>
        <v>0.117504</v>
      </c>
      <c r="S210" s="200" t="n">
        <v>0</v>
      </c>
      <c r="T210" s="20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202" t="s">
        <v>350</v>
      </c>
      <c r="AT210" s="202" t="s">
        <v>154</v>
      </c>
      <c r="AU210" s="202" t="s">
        <v>88</v>
      </c>
      <c r="AY210" s="3" t="s">
        <v>151</v>
      </c>
      <c r="BE210" s="203" t="n">
        <f aca="false">IF(N210="základní",J210,0)</f>
        <v>0</v>
      </c>
      <c r="BF210" s="203" t="n">
        <f aca="false">IF(N210="snížená",J210,0)</f>
        <v>0</v>
      </c>
      <c r="BG210" s="203" t="n">
        <f aca="false">IF(N210="zákl. přenesená",J210,0)</f>
        <v>0</v>
      </c>
      <c r="BH210" s="203" t="n">
        <f aca="false">IF(N210="sníž. přenesená",J210,0)</f>
        <v>0</v>
      </c>
      <c r="BI210" s="203" t="n">
        <f aca="false">IF(N210="nulová",J210,0)</f>
        <v>0</v>
      </c>
      <c r="BJ210" s="3" t="s">
        <v>86</v>
      </c>
      <c r="BK210" s="203" t="n">
        <f aca="false">ROUND(I210*H210,2)</f>
        <v>0</v>
      </c>
      <c r="BL210" s="3" t="s">
        <v>350</v>
      </c>
      <c r="BM210" s="202" t="s">
        <v>929</v>
      </c>
    </row>
    <row r="211" customFormat="false" ht="12.8" hidden="false" customHeight="false" outlineLevel="0" collapsed="false">
      <c r="A211" s="22"/>
      <c r="B211" s="23"/>
      <c r="C211" s="22"/>
      <c r="D211" s="204" t="s">
        <v>159</v>
      </c>
      <c r="E211" s="22"/>
      <c r="F211" s="205" t="s">
        <v>930</v>
      </c>
      <c r="G211" s="22"/>
      <c r="H211" s="22"/>
      <c r="I211" s="117"/>
      <c r="J211" s="22"/>
      <c r="K211" s="22"/>
      <c r="L211" s="23"/>
      <c r="M211" s="206"/>
      <c r="N211" s="207"/>
      <c r="O211" s="60"/>
      <c r="P211" s="60"/>
      <c r="Q211" s="60"/>
      <c r="R211" s="60"/>
      <c r="S211" s="60"/>
      <c r="T211" s="61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T211" s="3" t="s">
        <v>159</v>
      </c>
      <c r="AU211" s="3" t="s">
        <v>88</v>
      </c>
    </row>
    <row r="212" s="220" customFormat="true" ht="12.8" hidden="false" customHeight="false" outlineLevel="0" collapsed="false">
      <c r="B212" s="221"/>
      <c r="D212" s="204" t="s">
        <v>260</v>
      </c>
      <c r="E212" s="222"/>
      <c r="F212" s="223" t="s">
        <v>931</v>
      </c>
      <c r="H212" s="224" t="n">
        <v>57.6</v>
      </c>
      <c r="I212" s="225"/>
      <c r="L212" s="221"/>
      <c r="M212" s="226"/>
      <c r="N212" s="227"/>
      <c r="O212" s="227"/>
      <c r="P212" s="227"/>
      <c r="Q212" s="227"/>
      <c r="R212" s="227"/>
      <c r="S212" s="227"/>
      <c r="T212" s="228"/>
      <c r="AT212" s="222" t="s">
        <v>260</v>
      </c>
      <c r="AU212" s="222" t="s">
        <v>88</v>
      </c>
      <c r="AV212" s="220" t="s">
        <v>88</v>
      </c>
      <c r="AW212" s="220" t="s">
        <v>34</v>
      </c>
      <c r="AX212" s="220" t="s">
        <v>86</v>
      </c>
      <c r="AY212" s="222" t="s">
        <v>151</v>
      </c>
    </row>
    <row r="213" s="27" customFormat="true" ht="21.75" hidden="false" customHeight="true" outlineLevel="0" collapsed="false">
      <c r="A213" s="22"/>
      <c r="B213" s="190"/>
      <c r="C213" s="191" t="s">
        <v>516</v>
      </c>
      <c r="D213" s="191" t="s">
        <v>154</v>
      </c>
      <c r="E213" s="192" t="s">
        <v>932</v>
      </c>
      <c r="F213" s="193" t="s">
        <v>933</v>
      </c>
      <c r="G213" s="194" t="s">
        <v>295</v>
      </c>
      <c r="H213" s="195" t="n">
        <v>105.6</v>
      </c>
      <c r="I213" s="196"/>
      <c r="J213" s="197" t="n">
        <f aca="false">ROUND(I213*H213,2)</f>
        <v>0</v>
      </c>
      <c r="K213" s="193" t="s">
        <v>257</v>
      </c>
      <c r="L213" s="23"/>
      <c r="M213" s="198"/>
      <c r="N213" s="199" t="s">
        <v>44</v>
      </c>
      <c r="O213" s="60"/>
      <c r="P213" s="200" t="n">
        <f aca="false">O213*H213</f>
        <v>0</v>
      </c>
      <c r="Q213" s="200" t="n">
        <v>0.00383</v>
      </c>
      <c r="R213" s="200" t="n">
        <f aca="false">Q213*H213</f>
        <v>0.404448</v>
      </c>
      <c r="S213" s="200" t="n">
        <v>0</v>
      </c>
      <c r="T213" s="20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202" t="s">
        <v>350</v>
      </c>
      <c r="AT213" s="202" t="s">
        <v>154</v>
      </c>
      <c r="AU213" s="202" t="s">
        <v>88</v>
      </c>
      <c r="AY213" s="3" t="s">
        <v>151</v>
      </c>
      <c r="BE213" s="203" t="n">
        <f aca="false">IF(N213="základní",J213,0)</f>
        <v>0</v>
      </c>
      <c r="BF213" s="203" t="n">
        <f aca="false">IF(N213="snížená",J213,0)</f>
        <v>0</v>
      </c>
      <c r="BG213" s="203" t="n">
        <f aca="false">IF(N213="zákl. přenesená",J213,0)</f>
        <v>0</v>
      </c>
      <c r="BH213" s="203" t="n">
        <f aca="false">IF(N213="sníž. přenesená",J213,0)</f>
        <v>0</v>
      </c>
      <c r="BI213" s="203" t="n">
        <f aca="false">IF(N213="nulová",J213,0)</f>
        <v>0</v>
      </c>
      <c r="BJ213" s="3" t="s">
        <v>86</v>
      </c>
      <c r="BK213" s="203" t="n">
        <f aca="false">ROUND(I213*H213,2)</f>
        <v>0</v>
      </c>
      <c r="BL213" s="3" t="s">
        <v>350</v>
      </c>
      <c r="BM213" s="202" t="s">
        <v>934</v>
      </c>
    </row>
    <row r="214" customFormat="false" ht="12.8" hidden="false" customHeight="false" outlineLevel="0" collapsed="false">
      <c r="A214" s="22"/>
      <c r="B214" s="23"/>
      <c r="C214" s="22"/>
      <c r="D214" s="204" t="s">
        <v>159</v>
      </c>
      <c r="E214" s="22"/>
      <c r="F214" s="205" t="s">
        <v>935</v>
      </c>
      <c r="G214" s="22"/>
      <c r="H214" s="22"/>
      <c r="I214" s="117"/>
      <c r="J214" s="22"/>
      <c r="K214" s="22"/>
      <c r="L214" s="23"/>
      <c r="M214" s="206"/>
      <c r="N214" s="207"/>
      <c r="O214" s="60"/>
      <c r="P214" s="60"/>
      <c r="Q214" s="60"/>
      <c r="R214" s="60"/>
      <c r="S214" s="60"/>
      <c r="T214" s="61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T214" s="3" t="s">
        <v>159</v>
      </c>
      <c r="AU214" s="3" t="s">
        <v>88</v>
      </c>
    </row>
    <row r="215" s="220" customFormat="true" ht="12.8" hidden="false" customHeight="false" outlineLevel="0" collapsed="false">
      <c r="B215" s="221"/>
      <c r="D215" s="204" t="s">
        <v>260</v>
      </c>
      <c r="E215" s="222"/>
      <c r="F215" s="223" t="s">
        <v>936</v>
      </c>
      <c r="H215" s="224" t="n">
        <v>105.6</v>
      </c>
      <c r="I215" s="225"/>
      <c r="L215" s="221"/>
      <c r="M215" s="226"/>
      <c r="N215" s="227"/>
      <c r="O215" s="227"/>
      <c r="P215" s="227"/>
      <c r="Q215" s="227"/>
      <c r="R215" s="227"/>
      <c r="S215" s="227"/>
      <c r="T215" s="228"/>
      <c r="AT215" s="222" t="s">
        <v>260</v>
      </c>
      <c r="AU215" s="222" t="s">
        <v>88</v>
      </c>
      <c r="AV215" s="220" t="s">
        <v>88</v>
      </c>
      <c r="AW215" s="220" t="s">
        <v>34</v>
      </c>
      <c r="AX215" s="220" t="s">
        <v>86</v>
      </c>
      <c r="AY215" s="222" t="s">
        <v>151</v>
      </c>
    </row>
    <row r="216" s="27" customFormat="true" ht="21.75" hidden="false" customHeight="true" outlineLevel="0" collapsed="false">
      <c r="A216" s="22"/>
      <c r="B216" s="190"/>
      <c r="C216" s="191" t="s">
        <v>522</v>
      </c>
      <c r="D216" s="191" t="s">
        <v>154</v>
      </c>
      <c r="E216" s="192" t="s">
        <v>937</v>
      </c>
      <c r="F216" s="193" t="s">
        <v>938</v>
      </c>
      <c r="G216" s="194" t="s">
        <v>295</v>
      </c>
      <c r="H216" s="195" t="n">
        <v>2.4</v>
      </c>
      <c r="I216" s="196"/>
      <c r="J216" s="197" t="n">
        <f aca="false">ROUND(I216*H216,2)</f>
        <v>0</v>
      </c>
      <c r="K216" s="193" t="s">
        <v>257</v>
      </c>
      <c r="L216" s="23"/>
      <c r="M216" s="198"/>
      <c r="N216" s="199" t="s">
        <v>44</v>
      </c>
      <c r="O216" s="60"/>
      <c r="P216" s="200" t="n">
        <f aca="false">O216*H216</f>
        <v>0</v>
      </c>
      <c r="Q216" s="200" t="n">
        <v>0.0115</v>
      </c>
      <c r="R216" s="200" t="n">
        <f aca="false">Q216*H216</f>
        <v>0.0276</v>
      </c>
      <c r="S216" s="200" t="n">
        <v>0</v>
      </c>
      <c r="T216" s="20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202" t="s">
        <v>350</v>
      </c>
      <c r="AT216" s="202" t="s">
        <v>154</v>
      </c>
      <c r="AU216" s="202" t="s">
        <v>88</v>
      </c>
      <c r="AY216" s="3" t="s">
        <v>151</v>
      </c>
      <c r="BE216" s="203" t="n">
        <f aca="false">IF(N216="základní",J216,0)</f>
        <v>0</v>
      </c>
      <c r="BF216" s="203" t="n">
        <f aca="false">IF(N216="snížená",J216,0)</f>
        <v>0</v>
      </c>
      <c r="BG216" s="203" t="n">
        <f aca="false">IF(N216="zákl. přenesená",J216,0)</f>
        <v>0</v>
      </c>
      <c r="BH216" s="203" t="n">
        <f aca="false">IF(N216="sníž. přenesená",J216,0)</f>
        <v>0</v>
      </c>
      <c r="BI216" s="203" t="n">
        <f aca="false">IF(N216="nulová",J216,0)</f>
        <v>0</v>
      </c>
      <c r="BJ216" s="3" t="s">
        <v>86</v>
      </c>
      <c r="BK216" s="203" t="n">
        <f aca="false">ROUND(I216*H216,2)</f>
        <v>0</v>
      </c>
      <c r="BL216" s="3" t="s">
        <v>350</v>
      </c>
      <c r="BM216" s="202" t="s">
        <v>939</v>
      </c>
    </row>
    <row r="217" customFormat="false" ht="12.8" hidden="false" customHeight="false" outlineLevel="0" collapsed="false">
      <c r="A217" s="22"/>
      <c r="B217" s="23"/>
      <c r="C217" s="22"/>
      <c r="D217" s="204" t="s">
        <v>159</v>
      </c>
      <c r="E217" s="22"/>
      <c r="F217" s="205" t="s">
        <v>940</v>
      </c>
      <c r="G217" s="22"/>
      <c r="H217" s="22"/>
      <c r="I217" s="117"/>
      <c r="J217" s="22"/>
      <c r="K217" s="22"/>
      <c r="L217" s="23"/>
      <c r="M217" s="206"/>
      <c r="N217" s="207"/>
      <c r="O217" s="60"/>
      <c r="P217" s="60"/>
      <c r="Q217" s="60"/>
      <c r="R217" s="60"/>
      <c r="S217" s="60"/>
      <c r="T217" s="61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T217" s="3" t="s">
        <v>159</v>
      </c>
      <c r="AU217" s="3" t="s">
        <v>88</v>
      </c>
    </row>
    <row r="218" s="220" customFormat="true" ht="12.8" hidden="false" customHeight="false" outlineLevel="0" collapsed="false">
      <c r="B218" s="221"/>
      <c r="D218" s="204" t="s">
        <v>260</v>
      </c>
      <c r="E218" s="222"/>
      <c r="F218" s="223" t="s">
        <v>941</v>
      </c>
      <c r="H218" s="224" t="n">
        <v>2.4</v>
      </c>
      <c r="I218" s="225"/>
      <c r="L218" s="221"/>
      <c r="M218" s="226"/>
      <c r="N218" s="227"/>
      <c r="O218" s="227"/>
      <c r="P218" s="227"/>
      <c r="Q218" s="227"/>
      <c r="R218" s="227"/>
      <c r="S218" s="227"/>
      <c r="T218" s="228"/>
      <c r="AT218" s="222" t="s">
        <v>260</v>
      </c>
      <c r="AU218" s="222" t="s">
        <v>88</v>
      </c>
      <c r="AV218" s="220" t="s">
        <v>88</v>
      </c>
      <c r="AW218" s="220" t="s">
        <v>34</v>
      </c>
      <c r="AX218" s="220" t="s">
        <v>86</v>
      </c>
      <c r="AY218" s="222" t="s">
        <v>151</v>
      </c>
    </row>
    <row r="219" s="27" customFormat="true" ht="21.75" hidden="false" customHeight="true" outlineLevel="0" collapsed="false">
      <c r="A219" s="22"/>
      <c r="B219" s="190"/>
      <c r="C219" s="191" t="s">
        <v>529</v>
      </c>
      <c r="D219" s="191" t="s">
        <v>154</v>
      </c>
      <c r="E219" s="192" t="s">
        <v>942</v>
      </c>
      <c r="F219" s="193" t="s">
        <v>943</v>
      </c>
      <c r="G219" s="194" t="s">
        <v>295</v>
      </c>
      <c r="H219" s="195" t="n">
        <v>30</v>
      </c>
      <c r="I219" s="196"/>
      <c r="J219" s="197" t="n">
        <f aca="false">ROUND(I219*H219,2)</f>
        <v>0</v>
      </c>
      <c r="K219" s="193" t="s">
        <v>257</v>
      </c>
      <c r="L219" s="23"/>
      <c r="M219" s="198"/>
      <c r="N219" s="199" t="s">
        <v>44</v>
      </c>
      <c r="O219" s="60"/>
      <c r="P219" s="200" t="n">
        <f aca="false">O219*H219</f>
        <v>0</v>
      </c>
      <c r="Q219" s="200" t="n">
        <v>0.0284</v>
      </c>
      <c r="R219" s="200" t="n">
        <f aca="false">Q219*H219</f>
        <v>0.852</v>
      </c>
      <c r="S219" s="200" t="n">
        <v>0</v>
      </c>
      <c r="T219" s="20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202" t="s">
        <v>350</v>
      </c>
      <c r="AT219" s="202" t="s">
        <v>154</v>
      </c>
      <c r="AU219" s="202" t="s">
        <v>88</v>
      </c>
      <c r="AY219" s="3" t="s">
        <v>151</v>
      </c>
      <c r="BE219" s="203" t="n">
        <f aca="false">IF(N219="základní",J219,0)</f>
        <v>0</v>
      </c>
      <c r="BF219" s="203" t="n">
        <f aca="false">IF(N219="snížená",J219,0)</f>
        <v>0</v>
      </c>
      <c r="BG219" s="203" t="n">
        <f aca="false">IF(N219="zákl. přenesená",J219,0)</f>
        <v>0</v>
      </c>
      <c r="BH219" s="203" t="n">
        <f aca="false">IF(N219="sníž. přenesená",J219,0)</f>
        <v>0</v>
      </c>
      <c r="BI219" s="203" t="n">
        <f aca="false">IF(N219="nulová",J219,0)</f>
        <v>0</v>
      </c>
      <c r="BJ219" s="3" t="s">
        <v>86</v>
      </c>
      <c r="BK219" s="203" t="n">
        <f aca="false">ROUND(I219*H219,2)</f>
        <v>0</v>
      </c>
      <c r="BL219" s="3" t="s">
        <v>350</v>
      </c>
      <c r="BM219" s="202" t="s">
        <v>944</v>
      </c>
    </row>
    <row r="220" customFormat="false" ht="12.8" hidden="false" customHeight="false" outlineLevel="0" collapsed="false">
      <c r="A220" s="22"/>
      <c r="B220" s="23"/>
      <c r="C220" s="22"/>
      <c r="D220" s="204" t="s">
        <v>159</v>
      </c>
      <c r="E220" s="22"/>
      <c r="F220" s="205" t="s">
        <v>945</v>
      </c>
      <c r="G220" s="22"/>
      <c r="H220" s="22"/>
      <c r="I220" s="117"/>
      <c r="J220" s="22"/>
      <c r="K220" s="22"/>
      <c r="L220" s="23"/>
      <c r="M220" s="206"/>
      <c r="N220" s="207"/>
      <c r="O220" s="60"/>
      <c r="P220" s="60"/>
      <c r="Q220" s="60"/>
      <c r="R220" s="60"/>
      <c r="S220" s="60"/>
      <c r="T220" s="61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T220" s="3" t="s">
        <v>159</v>
      </c>
      <c r="AU220" s="3" t="s">
        <v>88</v>
      </c>
    </row>
    <row r="221" s="220" customFormat="true" ht="12.8" hidden="false" customHeight="false" outlineLevel="0" collapsed="false">
      <c r="B221" s="221"/>
      <c r="D221" s="204" t="s">
        <v>260</v>
      </c>
      <c r="E221" s="222"/>
      <c r="F221" s="223" t="s">
        <v>946</v>
      </c>
      <c r="H221" s="224" t="n">
        <v>30</v>
      </c>
      <c r="I221" s="225"/>
      <c r="L221" s="221"/>
      <c r="M221" s="226"/>
      <c r="N221" s="227"/>
      <c r="O221" s="227"/>
      <c r="P221" s="227"/>
      <c r="Q221" s="227"/>
      <c r="R221" s="227"/>
      <c r="S221" s="227"/>
      <c r="T221" s="228"/>
      <c r="AT221" s="222" t="s">
        <v>260</v>
      </c>
      <c r="AU221" s="222" t="s">
        <v>88</v>
      </c>
      <c r="AV221" s="220" t="s">
        <v>88</v>
      </c>
      <c r="AW221" s="220" t="s">
        <v>34</v>
      </c>
      <c r="AX221" s="220" t="s">
        <v>86</v>
      </c>
      <c r="AY221" s="222" t="s">
        <v>151</v>
      </c>
    </row>
    <row r="222" s="27" customFormat="true" ht="16.5" hidden="false" customHeight="true" outlineLevel="0" collapsed="false">
      <c r="A222" s="22"/>
      <c r="B222" s="190"/>
      <c r="C222" s="191" t="s">
        <v>534</v>
      </c>
      <c r="D222" s="191" t="s">
        <v>154</v>
      </c>
      <c r="E222" s="192" t="s">
        <v>947</v>
      </c>
      <c r="F222" s="193" t="s">
        <v>948</v>
      </c>
      <c r="G222" s="194" t="s">
        <v>295</v>
      </c>
      <c r="H222" s="195" t="n">
        <v>163.2</v>
      </c>
      <c r="I222" s="196"/>
      <c r="J222" s="197" t="n">
        <f aca="false">ROUND(I222*H222,2)</f>
        <v>0</v>
      </c>
      <c r="K222" s="193" t="s">
        <v>257</v>
      </c>
      <c r="L222" s="23"/>
      <c r="M222" s="198"/>
      <c r="N222" s="199" t="s">
        <v>44</v>
      </c>
      <c r="O222" s="60"/>
      <c r="P222" s="200" t="n">
        <f aca="false">O222*H222</f>
        <v>0</v>
      </c>
      <c r="Q222" s="200" t="n">
        <v>0</v>
      </c>
      <c r="R222" s="200" t="n">
        <f aca="false">Q222*H222</f>
        <v>0</v>
      </c>
      <c r="S222" s="200" t="n">
        <v>0</v>
      </c>
      <c r="T222" s="20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202" t="s">
        <v>350</v>
      </c>
      <c r="AT222" s="202" t="s">
        <v>154</v>
      </c>
      <c r="AU222" s="202" t="s">
        <v>88</v>
      </c>
      <c r="AY222" s="3" t="s">
        <v>151</v>
      </c>
      <c r="BE222" s="203" t="n">
        <f aca="false">IF(N222="základní",J222,0)</f>
        <v>0</v>
      </c>
      <c r="BF222" s="203" t="n">
        <f aca="false">IF(N222="snížená",J222,0)</f>
        <v>0</v>
      </c>
      <c r="BG222" s="203" t="n">
        <f aca="false">IF(N222="zákl. přenesená",J222,0)</f>
        <v>0</v>
      </c>
      <c r="BH222" s="203" t="n">
        <f aca="false">IF(N222="sníž. přenesená",J222,0)</f>
        <v>0</v>
      </c>
      <c r="BI222" s="203" t="n">
        <f aca="false">IF(N222="nulová",J222,0)</f>
        <v>0</v>
      </c>
      <c r="BJ222" s="3" t="s">
        <v>86</v>
      </c>
      <c r="BK222" s="203" t="n">
        <f aca="false">ROUND(I222*H222,2)</f>
        <v>0</v>
      </c>
      <c r="BL222" s="3" t="s">
        <v>350</v>
      </c>
      <c r="BM222" s="202" t="s">
        <v>949</v>
      </c>
    </row>
    <row r="223" customFormat="false" ht="12.8" hidden="false" customHeight="false" outlineLevel="0" collapsed="false">
      <c r="A223" s="22"/>
      <c r="B223" s="23"/>
      <c r="C223" s="22"/>
      <c r="D223" s="204" t="s">
        <v>159</v>
      </c>
      <c r="E223" s="22"/>
      <c r="F223" s="205" t="s">
        <v>950</v>
      </c>
      <c r="G223" s="22"/>
      <c r="H223" s="22"/>
      <c r="I223" s="117"/>
      <c r="J223" s="22"/>
      <c r="K223" s="22"/>
      <c r="L223" s="23"/>
      <c r="M223" s="206"/>
      <c r="N223" s="207"/>
      <c r="O223" s="60"/>
      <c r="P223" s="60"/>
      <c r="Q223" s="60"/>
      <c r="R223" s="60"/>
      <c r="S223" s="60"/>
      <c r="T223" s="61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T223" s="3" t="s">
        <v>159</v>
      </c>
      <c r="AU223" s="3" t="s">
        <v>88</v>
      </c>
    </row>
    <row r="224" customFormat="false" ht="21.75" hidden="false" customHeight="true" outlineLevel="0" collapsed="false">
      <c r="A224" s="22"/>
      <c r="B224" s="190"/>
      <c r="C224" s="191" t="s">
        <v>540</v>
      </c>
      <c r="D224" s="191" t="s">
        <v>154</v>
      </c>
      <c r="E224" s="192" t="s">
        <v>951</v>
      </c>
      <c r="F224" s="193" t="s">
        <v>952</v>
      </c>
      <c r="G224" s="194" t="s">
        <v>295</v>
      </c>
      <c r="H224" s="195" t="n">
        <v>32.4</v>
      </c>
      <c r="I224" s="196"/>
      <c r="J224" s="197" t="n">
        <f aca="false">ROUND(I224*H224,2)</f>
        <v>0</v>
      </c>
      <c r="K224" s="193" t="s">
        <v>257</v>
      </c>
      <c r="L224" s="23"/>
      <c r="M224" s="198"/>
      <c r="N224" s="199" t="s">
        <v>44</v>
      </c>
      <c r="O224" s="60"/>
      <c r="P224" s="200" t="n">
        <f aca="false">O224*H224</f>
        <v>0</v>
      </c>
      <c r="Q224" s="200" t="n">
        <v>0</v>
      </c>
      <c r="R224" s="200" t="n">
        <f aca="false">Q224*H224</f>
        <v>0</v>
      </c>
      <c r="S224" s="200" t="n">
        <v>0</v>
      </c>
      <c r="T224" s="20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202" t="s">
        <v>350</v>
      </c>
      <c r="AT224" s="202" t="s">
        <v>154</v>
      </c>
      <c r="AU224" s="202" t="s">
        <v>88</v>
      </c>
      <c r="AY224" s="3" t="s">
        <v>151</v>
      </c>
      <c r="BE224" s="203" t="n">
        <f aca="false">IF(N224="základní",J224,0)</f>
        <v>0</v>
      </c>
      <c r="BF224" s="203" t="n">
        <f aca="false">IF(N224="snížená",J224,0)</f>
        <v>0</v>
      </c>
      <c r="BG224" s="203" t="n">
        <f aca="false">IF(N224="zákl. přenesená",J224,0)</f>
        <v>0</v>
      </c>
      <c r="BH224" s="203" t="n">
        <f aca="false">IF(N224="sníž. přenesená",J224,0)</f>
        <v>0</v>
      </c>
      <c r="BI224" s="203" t="n">
        <f aca="false">IF(N224="nulová",J224,0)</f>
        <v>0</v>
      </c>
      <c r="BJ224" s="3" t="s">
        <v>86</v>
      </c>
      <c r="BK224" s="203" t="n">
        <f aca="false">ROUND(I224*H224,2)</f>
        <v>0</v>
      </c>
      <c r="BL224" s="3" t="s">
        <v>350</v>
      </c>
      <c r="BM224" s="202" t="s">
        <v>953</v>
      </c>
    </row>
    <row r="225" customFormat="false" ht="12.8" hidden="false" customHeight="false" outlineLevel="0" collapsed="false">
      <c r="A225" s="22"/>
      <c r="B225" s="23"/>
      <c r="C225" s="22"/>
      <c r="D225" s="204" t="s">
        <v>159</v>
      </c>
      <c r="E225" s="22"/>
      <c r="F225" s="205" t="s">
        <v>954</v>
      </c>
      <c r="G225" s="22"/>
      <c r="H225" s="22"/>
      <c r="I225" s="117"/>
      <c r="J225" s="22"/>
      <c r="K225" s="22"/>
      <c r="L225" s="23"/>
      <c r="M225" s="206"/>
      <c r="N225" s="207"/>
      <c r="O225" s="60"/>
      <c r="P225" s="60"/>
      <c r="Q225" s="60"/>
      <c r="R225" s="60"/>
      <c r="S225" s="60"/>
      <c r="T225" s="61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T225" s="3" t="s">
        <v>159</v>
      </c>
      <c r="AU225" s="3" t="s">
        <v>88</v>
      </c>
    </row>
    <row r="226" customFormat="false" ht="21.75" hidden="false" customHeight="true" outlineLevel="0" collapsed="false">
      <c r="A226" s="22"/>
      <c r="B226" s="190"/>
      <c r="C226" s="191" t="s">
        <v>545</v>
      </c>
      <c r="D226" s="191" t="s">
        <v>154</v>
      </c>
      <c r="E226" s="192" t="s">
        <v>955</v>
      </c>
      <c r="F226" s="193" t="s">
        <v>956</v>
      </c>
      <c r="G226" s="194" t="s">
        <v>408</v>
      </c>
      <c r="H226" s="195" t="n">
        <v>9.151</v>
      </c>
      <c r="I226" s="196"/>
      <c r="J226" s="197" t="n">
        <f aca="false">ROUND(I226*H226,2)</f>
        <v>0</v>
      </c>
      <c r="K226" s="193" t="s">
        <v>257</v>
      </c>
      <c r="L226" s="23"/>
      <c r="M226" s="198"/>
      <c r="N226" s="199" t="s">
        <v>44</v>
      </c>
      <c r="O226" s="60"/>
      <c r="P226" s="200" t="n">
        <f aca="false">O226*H226</f>
        <v>0</v>
      </c>
      <c r="Q226" s="200" t="n">
        <v>0</v>
      </c>
      <c r="R226" s="200" t="n">
        <f aca="false">Q226*H226</f>
        <v>0</v>
      </c>
      <c r="S226" s="200" t="n">
        <v>0</v>
      </c>
      <c r="T226" s="20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202" t="s">
        <v>350</v>
      </c>
      <c r="AT226" s="202" t="s">
        <v>154</v>
      </c>
      <c r="AU226" s="202" t="s">
        <v>88</v>
      </c>
      <c r="AY226" s="3" t="s">
        <v>151</v>
      </c>
      <c r="BE226" s="203" t="n">
        <f aca="false">IF(N226="základní",J226,0)</f>
        <v>0</v>
      </c>
      <c r="BF226" s="203" t="n">
        <f aca="false">IF(N226="snížená",J226,0)</f>
        <v>0</v>
      </c>
      <c r="BG226" s="203" t="n">
        <f aca="false">IF(N226="zákl. přenesená",J226,0)</f>
        <v>0</v>
      </c>
      <c r="BH226" s="203" t="n">
        <f aca="false">IF(N226="sníž. přenesená",J226,0)</f>
        <v>0</v>
      </c>
      <c r="BI226" s="203" t="n">
        <f aca="false">IF(N226="nulová",J226,0)</f>
        <v>0</v>
      </c>
      <c r="BJ226" s="3" t="s">
        <v>86</v>
      </c>
      <c r="BK226" s="203" t="n">
        <f aca="false">ROUND(I226*H226,2)</f>
        <v>0</v>
      </c>
      <c r="BL226" s="3" t="s">
        <v>350</v>
      </c>
      <c r="BM226" s="202" t="s">
        <v>957</v>
      </c>
    </row>
    <row r="227" customFormat="false" ht="12.8" hidden="false" customHeight="false" outlineLevel="0" collapsed="false">
      <c r="A227" s="22"/>
      <c r="B227" s="23"/>
      <c r="C227" s="22"/>
      <c r="D227" s="204" t="s">
        <v>159</v>
      </c>
      <c r="E227" s="22"/>
      <c r="F227" s="205" t="s">
        <v>958</v>
      </c>
      <c r="G227" s="22"/>
      <c r="H227" s="22"/>
      <c r="I227" s="117"/>
      <c r="J227" s="22"/>
      <c r="K227" s="22"/>
      <c r="L227" s="23"/>
      <c r="M227" s="206"/>
      <c r="N227" s="207"/>
      <c r="O227" s="60"/>
      <c r="P227" s="60"/>
      <c r="Q227" s="60"/>
      <c r="R227" s="60"/>
      <c r="S227" s="60"/>
      <c r="T227" s="61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T227" s="3" t="s">
        <v>159</v>
      </c>
      <c r="AU227" s="3" t="s">
        <v>88</v>
      </c>
    </row>
    <row r="228" s="176" customFormat="true" ht="22.8" hidden="false" customHeight="true" outlineLevel="0" collapsed="false">
      <c r="B228" s="177"/>
      <c r="D228" s="178" t="s">
        <v>78</v>
      </c>
      <c r="E228" s="188" t="s">
        <v>959</v>
      </c>
      <c r="F228" s="188" t="s">
        <v>960</v>
      </c>
      <c r="I228" s="180"/>
      <c r="J228" s="189" t="n">
        <f aca="false">BK228</f>
        <v>0</v>
      </c>
      <c r="L228" s="177"/>
      <c r="M228" s="182"/>
      <c r="N228" s="183"/>
      <c r="O228" s="183"/>
      <c r="P228" s="184" t="n">
        <f aca="false">SUM(P229:P281)</f>
        <v>0</v>
      </c>
      <c r="Q228" s="183"/>
      <c r="R228" s="184" t="n">
        <f aca="false">SUM(R229:R281)</f>
        <v>1.6081</v>
      </c>
      <c r="S228" s="183"/>
      <c r="T228" s="185" t="n">
        <f aca="false">SUM(T229:T281)</f>
        <v>0</v>
      </c>
      <c r="AR228" s="178" t="s">
        <v>88</v>
      </c>
      <c r="AT228" s="186" t="s">
        <v>78</v>
      </c>
      <c r="AU228" s="186" t="s">
        <v>86</v>
      </c>
      <c r="AY228" s="178" t="s">
        <v>151</v>
      </c>
      <c r="BK228" s="187" t="n">
        <f aca="false">SUM(BK229:BK281)</f>
        <v>0</v>
      </c>
    </row>
    <row r="229" s="27" customFormat="true" ht="16.5" hidden="false" customHeight="true" outlineLevel="0" collapsed="false">
      <c r="A229" s="22"/>
      <c r="B229" s="190"/>
      <c r="C229" s="238" t="s">
        <v>559</v>
      </c>
      <c r="D229" s="238" t="s">
        <v>462</v>
      </c>
      <c r="E229" s="239" t="s">
        <v>961</v>
      </c>
      <c r="F229" s="240" t="s">
        <v>962</v>
      </c>
      <c r="G229" s="241" t="s">
        <v>285</v>
      </c>
      <c r="H229" s="242" t="n">
        <v>1</v>
      </c>
      <c r="I229" s="243"/>
      <c r="J229" s="244" t="n">
        <f aca="false">ROUND(I229*H229,2)</f>
        <v>0</v>
      </c>
      <c r="K229" s="240"/>
      <c r="L229" s="245"/>
      <c r="M229" s="246"/>
      <c r="N229" s="247" t="s">
        <v>44</v>
      </c>
      <c r="O229" s="60"/>
      <c r="P229" s="200" t="n">
        <f aca="false">O229*H229</f>
        <v>0</v>
      </c>
      <c r="Q229" s="200" t="n">
        <v>0</v>
      </c>
      <c r="R229" s="200" t="n">
        <f aca="false">Q229*H229</f>
        <v>0</v>
      </c>
      <c r="S229" s="200" t="n">
        <v>0</v>
      </c>
      <c r="T229" s="20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202" t="s">
        <v>469</v>
      </c>
      <c r="AT229" s="202" t="s">
        <v>462</v>
      </c>
      <c r="AU229" s="202" t="s">
        <v>88</v>
      </c>
      <c r="AY229" s="3" t="s">
        <v>151</v>
      </c>
      <c r="BE229" s="203" t="n">
        <f aca="false">IF(N229="základní",J229,0)</f>
        <v>0</v>
      </c>
      <c r="BF229" s="203" t="n">
        <f aca="false">IF(N229="snížená",J229,0)</f>
        <v>0</v>
      </c>
      <c r="BG229" s="203" t="n">
        <f aca="false">IF(N229="zákl. přenesená",J229,0)</f>
        <v>0</v>
      </c>
      <c r="BH229" s="203" t="n">
        <f aca="false">IF(N229="sníž. přenesená",J229,0)</f>
        <v>0</v>
      </c>
      <c r="BI229" s="203" t="n">
        <f aca="false">IF(N229="nulová",J229,0)</f>
        <v>0</v>
      </c>
      <c r="BJ229" s="3" t="s">
        <v>86</v>
      </c>
      <c r="BK229" s="203" t="n">
        <f aca="false">ROUND(I229*H229,2)</f>
        <v>0</v>
      </c>
      <c r="BL229" s="3" t="s">
        <v>350</v>
      </c>
      <c r="BM229" s="202" t="s">
        <v>963</v>
      </c>
    </row>
    <row r="230" customFormat="false" ht="12.8" hidden="false" customHeight="false" outlineLevel="0" collapsed="false">
      <c r="A230" s="22"/>
      <c r="B230" s="23"/>
      <c r="C230" s="22"/>
      <c r="D230" s="204" t="s">
        <v>159</v>
      </c>
      <c r="E230" s="22"/>
      <c r="F230" s="205" t="s">
        <v>964</v>
      </c>
      <c r="G230" s="22"/>
      <c r="H230" s="22"/>
      <c r="I230" s="117"/>
      <c r="J230" s="22"/>
      <c r="K230" s="22"/>
      <c r="L230" s="23"/>
      <c r="M230" s="206"/>
      <c r="N230" s="207"/>
      <c r="O230" s="60"/>
      <c r="P230" s="60"/>
      <c r="Q230" s="60"/>
      <c r="R230" s="60"/>
      <c r="S230" s="60"/>
      <c r="T230" s="61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S230" s="27"/>
      <c r="AT230" s="3" t="s">
        <v>159</v>
      </c>
      <c r="AU230" s="3" t="s">
        <v>88</v>
      </c>
    </row>
    <row r="231" customFormat="false" ht="16.5" hidden="false" customHeight="true" outlineLevel="0" collapsed="false">
      <c r="A231" s="22"/>
      <c r="B231" s="190"/>
      <c r="C231" s="238" t="s">
        <v>564</v>
      </c>
      <c r="D231" s="238" t="s">
        <v>462</v>
      </c>
      <c r="E231" s="239" t="s">
        <v>965</v>
      </c>
      <c r="F231" s="240" t="s">
        <v>966</v>
      </c>
      <c r="G231" s="241" t="s">
        <v>285</v>
      </c>
      <c r="H231" s="242" t="n">
        <v>1</v>
      </c>
      <c r="I231" s="243"/>
      <c r="J231" s="244" t="n">
        <f aca="false">ROUND(I231*H231,2)</f>
        <v>0</v>
      </c>
      <c r="K231" s="240"/>
      <c r="L231" s="245"/>
      <c r="M231" s="246"/>
      <c r="N231" s="247" t="s">
        <v>44</v>
      </c>
      <c r="O231" s="60"/>
      <c r="P231" s="200" t="n">
        <f aca="false">O231*H231</f>
        <v>0</v>
      </c>
      <c r="Q231" s="200" t="n">
        <v>0</v>
      </c>
      <c r="R231" s="200" t="n">
        <f aca="false">Q231*H231</f>
        <v>0</v>
      </c>
      <c r="S231" s="200" t="n">
        <v>0</v>
      </c>
      <c r="T231" s="20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02" t="s">
        <v>469</v>
      </c>
      <c r="AT231" s="202" t="s">
        <v>462</v>
      </c>
      <c r="AU231" s="202" t="s">
        <v>88</v>
      </c>
      <c r="AY231" s="3" t="s">
        <v>151</v>
      </c>
      <c r="BE231" s="203" t="n">
        <f aca="false">IF(N231="základní",J231,0)</f>
        <v>0</v>
      </c>
      <c r="BF231" s="203" t="n">
        <f aca="false">IF(N231="snížená",J231,0)</f>
        <v>0</v>
      </c>
      <c r="BG231" s="203" t="n">
        <f aca="false">IF(N231="zákl. přenesená",J231,0)</f>
        <v>0</v>
      </c>
      <c r="BH231" s="203" t="n">
        <f aca="false">IF(N231="sníž. přenesená",J231,0)</f>
        <v>0</v>
      </c>
      <c r="BI231" s="203" t="n">
        <f aca="false">IF(N231="nulová",J231,0)</f>
        <v>0</v>
      </c>
      <c r="BJ231" s="3" t="s">
        <v>86</v>
      </c>
      <c r="BK231" s="203" t="n">
        <f aca="false">ROUND(I231*H231,2)</f>
        <v>0</v>
      </c>
      <c r="BL231" s="3" t="s">
        <v>350</v>
      </c>
      <c r="BM231" s="202" t="s">
        <v>967</v>
      </c>
    </row>
    <row r="232" customFormat="false" ht="12.8" hidden="false" customHeight="false" outlineLevel="0" collapsed="false">
      <c r="A232" s="22"/>
      <c r="B232" s="23"/>
      <c r="C232" s="22"/>
      <c r="D232" s="204" t="s">
        <v>159</v>
      </c>
      <c r="E232" s="22"/>
      <c r="F232" s="205" t="s">
        <v>968</v>
      </c>
      <c r="G232" s="22"/>
      <c r="H232" s="22"/>
      <c r="I232" s="117"/>
      <c r="J232" s="22"/>
      <c r="K232" s="22"/>
      <c r="L232" s="23"/>
      <c r="M232" s="206"/>
      <c r="N232" s="207"/>
      <c r="O232" s="60"/>
      <c r="P232" s="60"/>
      <c r="Q232" s="60"/>
      <c r="R232" s="60"/>
      <c r="S232" s="60"/>
      <c r="T232" s="61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T232" s="3" t="s">
        <v>159</v>
      </c>
      <c r="AU232" s="3" t="s">
        <v>88</v>
      </c>
    </row>
    <row r="233" customFormat="false" ht="21.75" hidden="false" customHeight="true" outlineLevel="0" collapsed="false">
      <c r="A233" s="22"/>
      <c r="B233" s="190"/>
      <c r="C233" s="191" t="s">
        <v>571</v>
      </c>
      <c r="D233" s="191" t="s">
        <v>154</v>
      </c>
      <c r="E233" s="192" t="s">
        <v>969</v>
      </c>
      <c r="F233" s="193" t="s">
        <v>970</v>
      </c>
      <c r="G233" s="194" t="s">
        <v>217</v>
      </c>
      <c r="H233" s="195" t="n">
        <v>2</v>
      </c>
      <c r="I233" s="196"/>
      <c r="J233" s="197" t="n">
        <f aca="false">ROUND(I233*H233,2)</f>
        <v>0</v>
      </c>
      <c r="K233" s="193" t="s">
        <v>257</v>
      </c>
      <c r="L233" s="23"/>
      <c r="M233" s="198"/>
      <c r="N233" s="199" t="s">
        <v>44</v>
      </c>
      <c r="O233" s="60"/>
      <c r="P233" s="200" t="n">
        <f aca="false">O233*H233</f>
        <v>0</v>
      </c>
      <c r="Q233" s="200" t="n">
        <v>0.24456</v>
      </c>
      <c r="R233" s="200" t="n">
        <f aca="false">Q233*H233</f>
        <v>0.48912</v>
      </c>
      <c r="S233" s="200" t="n">
        <v>0</v>
      </c>
      <c r="T233" s="20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202" t="s">
        <v>350</v>
      </c>
      <c r="AT233" s="202" t="s">
        <v>154</v>
      </c>
      <c r="AU233" s="202" t="s">
        <v>88</v>
      </c>
      <c r="AY233" s="3" t="s">
        <v>151</v>
      </c>
      <c r="BE233" s="203" t="n">
        <f aca="false">IF(N233="základní",J233,0)</f>
        <v>0</v>
      </c>
      <c r="BF233" s="203" t="n">
        <f aca="false">IF(N233="snížená",J233,0)</f>
        <v>0</v>
      </c>
      <c r="BG233" s="203" t="n">
        <f aca="false">IF(N233="zákl. přenesená",J233,0)</f>
        <v>0</v>
      </c>
      <c r="BH233" s="203" t="n">
        <f aca="false">IF(N233="sníž. přenesená",J233,0)</f>
        <v>0</v>
      </c>
      <c r="BI233" s="203" t="n">
        <f aca="false">IF(N233="nulová",J233,0)</f>
        <v>0</v>
      </c>
      <c r="BJ233" s="3" t="s">
        <v>86</v>
      </c>
      <c r="BK233" s="203" t="n">
        <f aca="false">ROUND(I233*H233,2)</f>
        <v>0</v>
      </c>
      <c r="BL233" s="3" t="s">
        <v>350</v>
      </c>
      <c r="BM233" s="202" t="s">
        <v>971</v>
      </c>
    </row>
    <row r="234" customFormat="false" ht="12.8" hidden="false" customHeight="false" outlineLevel="0" collapsed="false">
      <c r="A234" s="22"/>
      <c r="B234" s="23"/>
      <c r="C234" s="22"/>
      <c r="D234" s="204" t="s">
        <v>159</v>
      </c>
      <c r="E234" s="22"/>
      <c r="F234" s="205" t="s">
        <v>972</v>
      </c>
      <c r="G234" s="22"/>
      <c r="H234" s="22"/>
      <c r="I234" s="117"/>
      <c r="J234" s="22"/>
      <c r="K234" s="22"/>
      <c r="L234" s="23"/>
      <c r="M234" s="206"/>
      <c r="N234" s="207"/>
      <c r="O234" s="60"/>
      <c r="P234" s="60"/>
      <c r="Q234" s="60"/>
      <c r="R234" s="60"/>
      <c r="S234" s="60"/>
      <c r="T234" s="61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T234" s="3" t="s">
        <v>159</v>
      </c>
      <c r="AU234" s="3" t="s">
        <v>88</v>
      </c>
    </row>
    <row r="235" customFormat="false" ht="21.75" hidden="false" customHeight="true" outlineLevel="0" collapsed="false">
      <c r="A235" s="22"/>
      <c r="B235" s="190"/>
      <c r="C235" s="191" t="s">
        <v>578</v>
      </c>
      <c r="D235" s="191" t="s">
        <v>154</v>
      </c>
      <c r="E235" s="192" t="s">
        <v>973</v>
      </c>
      <c r="F235" s="193" t="s">
        <v>974</v>
      </c>
      <c r="G235" s="194" t="s">
        <v>217</v>
      </c>
      <c r="H235" s="195" t="n">
        <v>1</v>
      </c>
      <c r="I235" s="196"/>
      <c r="J235" s="197" t="n">
        <f aca="false">ROUND(I235*H235,2)</f>
        <v>0</v>
      </c>
      <c r="K235" s="193" t="s">
        <v>257</v>
      </c>
      <c r="L235" s="23"/>
      <c r="M235" s="198"/>
      <c r="N235" s="199" t="s">
        <v>44</v>
      </c>
      <c r="O235" s="60"/>
      <c r="P235" s="200" t="n">
        <f aca="false">O235*H235</f>
        <v>0</v>
      </c>
      <c r="Q235" s="200" t="n">
        <v>0.00597</v>
      </c>
      <c r="R235" s="200" t="n">
        <f aca="false">Q235*H235</f>
        <v>0.00597</v>
      </c>
      <c r="S235" s="200" t="n">
        <v>0</v>
      </c>
      <c r="T235" s="20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202" t="s">
        <v>350</v>
      </c>
      <c r="AT235" s="202" t="s">
        <v>154</v>
      </c>
      <c r="AU235" s="202" t="s">
        <v>88</v>
      </c>
      <c r="AY235" s="3" t="s">
        <v>151</v>
      </c>
      <c r="BE235" s="203" t="n">
        <f aca="false">IF(N235="základní",J235,0)</f>
        <v>0</v>
      </c>
      <c r="BF235" s="203" t="n">
        <f aca="false">IF(N235="snížená",J235,0)</f>
        <v>0</v>
      </c>
      <c r="BG235" s="203" t="n">
        <f aca="false">IF(N235="zákl. přenesená",J235,0)</f>
        <v>0</v>
      </c>
      <c r="BH235" s="203" t="n">
        <f aca="false">IF(N235="sníž. přenesená",J235,0)</f>
        <v>0</v>
      </c>
      <c r="BI235" s="203" t="n">
        <f aca="false">IF(N235="nulová",J235,0)</f>
        <v>0</v>
      </c>
      <c r="BJ235" s="3" t="s">
        <v>86</v>
      </c>
      <c r="BK235" s="203" t="n">
        <f aca="false">ROUND(I235*H235,2)</f>
        <v>0</v>
      </c>
      <c r="BL235" s="3" t="s">
        <v>350</v>
      </c>
      <c r="BM235" s="202" t="s">
        <v>975</v>
      </c>
    </row>
    <row r="236" customFormat="false" ht="12.8" hidden="false" customHeight="false" outlineLevel="0" collapsed="false">
      <c r="A236" s="22"/>
      <c r="B236" s="23"/>
      <c r="C236" s="22"/>
      <c r="D236" s="204" t="s">
        <v>159</v>
      </c>
      <c r="E236" s="22"/>
      <c r="F236" s="205" t="s">
        <v>976</v>
      </c>
      <c r="G236" s="22"/>
      <c r="H236" s="22"/>
      <c r="I236" s="117"/>
      <c r="J236" s="22"/>
      <c r="K236" s="22"/>
      <c r="L236" s="23"/>
      <c r="M236" s="206"/>
      <c r="N236" s="207"/>
      <c r="O236" s="60"/>
      <c r="P236" s="60"/>
      <c r="Q236" s="60"/>
      <c r="R236" s="60"/>
      <c r="S236" s="60"/>
      <c r="T236" s="61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T236" s="3" t="s">
        <v>159</v>
      </c>
      <c r="AU236" s="3" t="s">
        <v>88</v>
      </c>
    </row>
    <row r="237" customFormat="false" ht="21.75" hidden="false" customHeight="true" outlineLevel="0" collapsed="false">
      <c r="A237" s="22"/>
      <c r="B237" s="190"/>
      <c r="C237" s="191" t="s">
        <v>583</v>
      </c>
      <c r="D237" s="191" t="s">
        <v>154</v>
      </c>
      <c r="E237" s="192" t="s">
        <v>977</v>
      </c>
      <c r="F237" s="193" t="s">
        <v>978</v>
      </c>
      <c r="G237" s="194" t="s">
        <v>217</v>
      </c>
      <c r="H237" s="195" t="n">
        <v>2</v>
      </c>
      <c r="I237" s="196"/>
      <c r="J237" s="197" t="n">
        <f aca="false">ROUND(I237*H237,2)</f>
        <v>0</v>
      </c>
      <c r="K237" s="193" t="s">
        <v>257</v>
      </c>
      <c r="L237" s="23"/>
      <c r="M237" s="198"/>
      <c r="N237" s="199" t="s">
        <v>44</v>
      </c>
      <c r="O237" s="60"/>
      <c r="P237" s="200" t="n">
        <f aca="false">O237*H237</f>
        <v>0</v>
      </c>
      <c r="Q237" s="200" t="n">
        <v>0.01155</v>
      </c>
      <c r="R237" s="200" t="n">
        <f aca="false">Q237*H237</f>
        <v>0.0231</v>
      </c>
      <c r="S237" s="200" t="n">
        <v>0</v>
      </c>
      <c r="T237" s="20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202" t="s">
        <v>350</v>
      </c>
      <c r="AT237" s="202" t="s">
        <v>154</v>
      </c>
      <c r="AU237" s="202" t="s">
        <v>88</v>
      </c>
      <c r="AY237" s="3" t="s">
        <v>151</v>
      </c>
      <c r="BE237" s="203" t="n">
        <f aca="false">IF(N237="základní",J237,0)</f>
        <v>0</v>
      </c>
      <c r="BF237" s="203" t="n">
        <f aca="false">IF(N237="snížená",J237,0)</f>
        <v>0</v>
      </c>
      <c r="BG237" s="203" t="n">
        <f aca="false">IF(N237="zákl. přenesená",J237,0)</f>
        <v>0</v>
      </c>
      <c r="BH237" s="203" t="n">
        <f aca="false">IF(N237="sníž. přenesená",J237,0)</f>
        <v>0</v>
      </c>
      <c r="BI237" s="203" t="n">
        <f aca="false">IF(N237="nulová",J237,0)</f>
        <v>0</v>
      </c>
      <c r="BJ237" s="3" t="s">
        <v>86</v>
      </c>
      <c r="BK237" s="203" t="n">
        <f aca="false">ROUND(I237*H237,2)</f>
        <v>0</v>
      </c>
      <c r="BL237" s="3" t="s">
        <v>350</v>
      </c>
      <c r="BM237" s="202" t="s">
        <v>979</v>
      </c>
    </row>
    <row r="238" customFormat="false" ht="12.8" hidden="false" customHeight="false" outlineLevel="0" collapsed="false">
      <c r="A238" s="22"/>
      <c r="B238" s="23"/>
      <c r="C238" s="22"/>
      <c r="D238" s="204" t="s">
        <v>159</v>
      </c>
      <c r="E238" s="22"/>
      <c r="F238" s="205" t="s">
        <v>980</v>
      </c>
      <c r="G238" s="22"/>
      <c r="H238" s="22"/>
      <c r="I238" s="117"/>
      <c r="J238" s="22"/>
      <c r="K238" s="22"/>
      <c r="L238" s="23"/>
      <c r="M238" s="206"/>
      <c r="N238" s="207"/>
      <c r="O238" s="60"/>
      <c r="P238" s="60"/>
      <c r="Q238" s="60"/>
      <c r="R238" s="60"/>
      <c r="S238" s="60"/>
      <c r="T238" s="61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T238" s="3" t="s">
        <v>159</v>
      </c>
      <c r="AU238" s="3" t="s">
        <v>88</v>
      </c>
    </row>
    <row r="239" customFormat="false" ht="21.75" hidden="false" customHeight="true" outlineLevel="0" collapsed="false">
      <c r="A239" s="22"/>
      <c r="B239" s="190"/>
      <c r="C239" s="191" t="s">
        <v>588</v>
      </c>
      <c r="D239" s="191" t="s">
        <v>154</v>
      </c>
      <c r="E239" s="192" t="s">
        <v>981</v>
      </c>
      <c r="F239" s="193" t="s">
        <v>982</v>
      </c>
      <c r="G239" s="194" t="s">
        <v>217</v>
      </c>
      <c r="H239" s="195" t="n">
        <v>2</v>
      </c>
      <c r="I239" s="196"/>
      <c r="J239" s="197" t="n">
        <f aca="false">ROUND(I239*H239,2)</f>
        <v>0</v>
      </c>
      <c r="K239" s="193" t="s">
        <v>257</v>
      </c>
      <c r="L239" s="23"/>
      <c r="M239" s="198"/>
      <c r="N239" s="199" t="s">
        <v>44</v>
      </c>
      <c r="O239" s="60"/>
      <c r="P239" s="200" t="n">
        <f aca="false">O239*H239</f>
        <v>0</v>
      </c>
      <c r="Q239" s="200" t="n">
        <v>0.14161</v>
      </c>
      <c r="R239" s="200" t="n">
        <f aca="false">Q239*H239</f>
        <v>0.28322</v>
      </c>
      <c r="S239" s="200" t="n">
        <v>0</v>
      </c>
      <c r="T239" s="20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202" t="s">
        <v>350</v>
      </c>
      <c r="AT239" s="202" t="s">
        <v>154</v>
      </c>
      <c r="AU239" s="202" t="s">
        <v>88</v>
      </c>
      <c r="AY239" s="3" t="s">
        <v>151</v>
      </c>
      <c r="BE239" s="203" t="n">
        <f aca="false">IF(N239="základní",J239,0)</f>
        <v>0</v>
      </c>
      <c r="BF239" s="203" t="n">
        <f aca="false">IF(N239="snížená",J239,0)</f>
        <v>0</v>
      </c>
      <c r="BG239" s="203" t="n">
        <f aca="false">IF(N239="zákl. přenesená",J239,0)</f>
        <v>0</v>
      </c>
      <c r="BH239" s="203" t="n">
        <f aca="false">IF(N239="sníž. přenesená",J239,0)</f>
        <v>0</v>
      </c>
      <c r="BI239" s="203" t="n">
        <f aca="false">IF(N239="nulová",J239,0)</f>
        <v>0</v>
      </c>
      <c r="BJ239" s="3" t="s">
        <v>86</v>
      </c>
      <c r="BK239" s="203" t="n">
        <f aca="false">ROUND(I239*H239,2)</f>
        <v>0</v>
      </c>
      <c r="BL239" s="3" t="s">
        <v>350</v>
      </c>
      <c r="BM239" s="202" t="s">
        <v>983</v>
      </c>
    </row>
    <row r="240" customFormat="false" ht="12.8" hidden="false" customHeight="false" outlineLevel="0" collapsed="false">
      <c r="A240" s="22"/>
      <c r="B240" s="23"/>
      <c r="C240" s="22"/>
      <c r="D240" s="204" t="s">
        <v>159</v>
      </c>
      <c r="E240" s="22"/>
      <c r="F240" s="205" t="s">
        <v>984</v>
      </c>
      <c r="G240" s="22"/>
      <c r="H240" s="22"/>
      <c r="I240" s="117"/>
      <c r="J240" s="22"/>
      <c r="K240" s="22"/>
      <c r="L240" s="23"/>
      <c r="M240" s="206"/>
      <c r="N240" s="207"/>
      <c r="O240" s="60"/>
      <c r="P240" s="60"/>
      <c r="Q240" s="60"/>
      <c r="R240" s="60"/>
      <c r="S240" s="60"/>
      <c r="T240" s="61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T240" s="3" t="s">
        <v>159</v>
      </c>
      <c r="AU240" s="3" t="s">
        <v>88</v>
      </c>
    </row>
    <row r="241" customFormat="false" ht="16.5" hidden="false" customHeight="true" outlineLevel="0" collapsed="false">
      <c r="A241" s="22"/>
      <c r="B241" s="190"/>
      <c r="C241" s="191" t="s">
        <v>594</v>
      </c>
      <c r="D241" s="191" t="s">
        <v>154</v>
      </c>
      <c r="E241" s="192" t="s">
        <v>985</v>
      </c>
      <c r="F241" s="193" t="s">
        <v>986</v>
      </c>
      <c r="G241" s="194" t="s">
        <v>217</v>
      </c>
      <c r="H241" s="195" t="n">
        <v>20</v>
      </c>
      <c r="I241" s="196"/>
      <c r="J241" s="197" t="n">
        <f aca="false">ROUND(I241*H241,2)</f>
        <v>0</v>
      </c>
      <c r="K241" s="193" t="s">
        <v>257</v>
      </c>
      <c r="L241" s="23"/>
      <c r="M241" s="198"/>
      <c r="N241" s="199" t="s">
        <v>44</v>
      </c>
      <c r="O241" s="60"/>
      <c r="P241" s="200" t="n">
        <f aca="false">O241*H241</f>
        <v>0</v>
      </c>
      <c r="Q241" s="200" t="n">
        <v>0.01895</v>
      </c>
      <c r="R241" s="200" t="n">
        <f aca="false">Q241*H241</f>
        <v>0.379</v>
      </c>
      <c r="S241" s="200" t="n">
        <v>0</v>
      </c>
      <c r="T241" s="20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202" t="s">
        <v>350</v>
      </c>
      <c r="AT241" s="202" t="s">
        <v>154</v>
      </c>
      <c r="AU241" s="202" t="s">
        <v>88</v>
      </c>
      <c r="AY241" s="3" t="s">
        <v>151</v>
      </c>
      <c r="BE241" s="203" t="n">
        <f aca="false">IF(N241="základní",J241,0)</f>
        <v>0</v>
      </c>
      <c r="BF241" s="203" t="n">
        <f aca="false">IF(N241="snížená",J241,0)</f>
        <v>0</v>
      </c>
      <c r="BG241" s="203" t="n">
        <f aca="false">IF(N241="zákl. přenesená",J241,0)</f>
        <v>0</v>
      </c>
      <c r="BH241" s="203" t="n">
        <f aca="false">IF(N241="sníž. přenesená",J241,0)</f>
        <v>0</v>
      </c>
      <c r="BI241" s="203" t="n">
        <f aca="false">IF(N241="nulová",J241,0)</f>
        <v>0</v>
      </c>
      <c r="BJ241" s="3" t="s">
        <v>86</v>
      </c>
      <c r="BK241" s="203" t="n">
        <f aca="false">ROUND(I241*H241,2)</f>
        <v>0</v>
      </c>
      <c r="BL241" s="3" t="s">
        <v>350</v>
      </c>
      <c r="BM241" s="202" t="s">
        <v>987</v>
      </c>
    </row>
    <row r="242" customFormat="false" ht="12.8" hidden="false" customHeight="false" outlineLevel="0" collapsed="false">
      <c r="A242" s="22"/>
      <c r="B242" s="23"/>
      <c r="C242" s="22"/>
      <c r="D242" s="204" t="s">
        <v>159</v>
      </c>
      <c r="E242" s="22"/>
      <c r="F242" s="205" t="s">
        <v>988</v>
      </c>
      <c r="G242" s="22"/>
      <c r="H242" s="22"/>
      <c r="I242" s="117"/>
      <c r="J242" s="22"/>
      <c r="K242" s="22"/>
      <c r="L242" s="23"/>
      <c r="M242" s="206"/>
      <c r="N242" s="207"/>
      <c r="O242" s="60"/>
      <c r="P242" s="60"/>
      <c r="Q242" s="60"/>
      <c r="R242" s="60"/>
      <c r="S242" s="60"/>
      <c r="T242" s="61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T242" s="3" t="s">
        <v>159</v>
      </c>
      <c r="AU242" s="3" t="s">
        <v>88</v>
      </c>
    </row>
    <row r="243" customFormat="false" ht="21.75" hidden="false" customHeight="true" outlineLevel="0" collapsed="false">
      <c r="A243" s="22"/>
      <c r="B243" s="190"/>
      <c r="C243" s="191" t="s">
        <v>599</v>
      </c>
      <c r="D243" s="191" t="s">
        <v>154</v>
      </c>
      <c r="E243" s="192" t="s">
        <v>989</v>
      </c>
      <c r="F243" s="193" t="s">
        <v>990</v>
      </c>
      <c r="G243" s="194" t="s">
        <v>217</v>
      </c>
      <c r="H243" s="195" t="n">
        <v>10</v>
      </c>
      <c r="I243" s="196"/>
      <c r="J243" s="197" t="n">
        <f aca="false">ROUND(I243*H243,2)</f>
        <v>0</v>
      </c>
      <c r="K243" s="193" t="s">
        <v>257</v>
      </c>
      <c r="L243" s="23"/>
      <c r="M243" s="198"/>
      <c r="N243" s="199" t="s">
        <v>44</v>
      </c>
      <c r="O243" s="60"/>
      <c r="P243" s="200" t="n">
        <f aca="false">O243*H243</f>
        <v>0</v>
      </c>
      <c r="Q243" s="200" t="n">
        <v>0.03694</v>
      </c>
      <c r="R243" s="200" t="n">
        <f aca="false">Q243*H243</f>
        <v>0.3694</v>
      </c>
      <c r="S243" s="200" t="n">
        <v>0</v>
      </c>
      <c r="T243" s="20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202" t="s">
        <v>350</v>
      </c>
      <c r="AT243" s="202" t="s">
        <v>154</v>
      </c>
      <c r="AU243" s="202" t="s">
        <v>88</v>
      </c>
      <c r="AY243" s="3" t="s">
        <v>151</v>
      </c>
      <c r="BE243" s="203" t="n">
        <f aca="false">IF(N243="základní",J243,0)</f>
        <v>0</v>
      </c>
      <c r="BF243" s="203" t="n">
        <f aca="false">IF(N243="snížená",J243,0)</f>
        <v>0</v>
      </c>
      <c r="BG243" s="203" t="n">
        <f aca="false">IF(N243="zákl. přenesená",J243,0)</f>
        <v>0</v>
      </c>
      <c r="BH243" s="203" t="n">
        <f aca="false">IF(N243="sníž. přenesená",J243,0)</f>
        <v>0</v>
      </c>
      <c r="BI243" s="203" t="n">
        <f aca="false">IF(N243="nulová",J243,0)</f>
        <v>0</v>
      </c>
      <c r="BJ243" s="3" t="s">
        <v>86</v>
      </c>
      <c r="BK243" s="203" t="n">
        <f aca="false">ROUND(I243*H243,2)</f>
        <v>0</v>
      </c>
      <c r="BL243" s="3" t="s">
        <v>350</v>
      </c>
      <c r="BM243" s="202" t="s">
        <v>991</v>
      </c>
    </row>
    <row r="244" customFormat="false" ht="12.8" hidden="false" customHeight="false" outlineLevel="0" collapsed="false">
      <c r="A244" s="22"/>
      <c r="B244" s="23"/>
      <c r="C244" s="22"/>
      <c r="D244" s="204" t="s">
        <v>159</v>
      </c>
      <c r="E244" s="22"/>
      <c r="F244" s="205" t="s">
        <v>992</v>
      </c>
      <c r="G244" s="22"/>
      <c r="H244" s="22"/>
      <c r="I244" s="117"/>
      <c r="J244" s="22"/>
      <c r="K244" s="22"/>
      <c r="L244" s="23"/>
      <c r="M244" s="206"/>
      <c r="N244" s="207"/>
      <c r="O244" s="60"/>
      <c r="P244" s="60"/>
      <c r="Q244" s="60"/>
      <c r="R244" s="60"/>
      <c r="S244" s="60"/>
      <c r="T244" s="61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T244" s="3" t="s">
        <v>159</v>
      </c>
      <c r="AU244" s="3" t="s">
        <v>88</v>
      </c>
    </row>
    <row r="245" customFormat="false" ht="21.75" hidden="false" customHeight="true" outlineLevel="0" collapsed="false">
      <c r="A245" s="22"/>
      <c r="B245" s="190"/>
      <c r="C245" s="191" t="s">
        <v>605</v>
      </c>
      <c r="D245" s="191" t="s">
        <v>154</v>
      </c>
      <c r="E245" s="192" t="s">
        <v>993</v>
      </c>
      <c r="F245" s="193" t="s">
        <v>994</v>
      </c>
      <c r="G245" s="194" t="s">
        <v>285</v>
      </c>
      <c r="H245" s="195" t="n">
        <v>20</v>
      </c>
      <c r="I245" s="196"/>
      <c r="J245" s="197" t="n">
        <f aca="false">ROUND(I245*H245,2)</f>
        <v>0</v>
      </c>
      <c r="K245" s="193" t="s">
        <v>257</v>
      </c>
      <c r="L245" s="23"/>
      <c r="M245" s="198"/>
      <c r="N245" s="199" t="s">
        <v>44</v>
      </c>
      <c r="O245" s="60"/>
      <c r="P245" s="200" t="n">
        <f aca="false">O245*H245</f>
        <v>0</v>
      </c>
      <c r="Q245" s="200" t="n">
        <v>0.00024</v>
      </c>
      <c r="R245" s="200" t="n">
        <f aca="false">Q245*H245</f>
        <v>0.0048</v>
      </c>
      <c r="S245" s="200" t="n">
        <v>0</v>
      </c>
      <c r="T245" s="20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202" t="s">
        <v>350</v>
      </c>
      <c r="AT245" s="202" t="s">
        <v>154</v>
      </c>
      <c r="AU245" s="202" t="s">
        <v>88</v>
      </c>
      <c r="AY245" s="3" t="s">
        <v>151</v>
      </c>
      <c r="BE245" s="203" t="n">
        <f aca="false">IF(N245="základní",J245,0)</f>
        <v>0</v>
      </c>
      <c r="BF245" s="203" t="n">
        <f aca="false">IF(N245="snížená",J245,0)</f>
        <v>0</v>
      </c>
      <c r="BG245" s="203" t="n">
        <f aca="false">IF(N245="zákl. přenesená",J245,0)</f>
        <v>0</v>
      </c>
      <c r="BH245" s="203" t="n">
        <f aca="false">IF(N245="sníž. přenesená",J245,0)</f>
        <v>0</v>
      </c>
      <c r="BI245" s="203" t="n">
        <f aca="false">IF(N245="nulová",J245,0)</f>
        <v>0</v>
      </c>
      <c r="BJ245" s="3" t="s">
        <v>86</v>
      </c>
      <c r="BK245" s="203" t="n">
        <f aca="false">ROUND(I245*H245,2)</f>
        <v>0</v>
      </c>
      <c r="BL245" s="3" t="s">
        <v>350</v>
      </c>
      <c r="BM245" s="202" t="s">
        <v>995</v>
      </c>
    </row>
    <row r="246" customFormat="false" ht="12.8" hidden="false" customHeight="false" outlineLevel="0" collapsed="false">
      <c r="A246" s="22"/>
      <c r="B246" s="23"/>
      <c r="C246" s="22"/>
      <c r="D246" s="204" t="s">
        <v>159</v>
      </c>
      <c r="E246" s="22"/>
      <c r="F246" s="205" t="s">
        <v>996</v>
      </c>
      <c r="G246" s="22"/>
      <c r="H246" s="22"/>
      <c r="I246" s="117"/>
      <c r="J246" s="22"/>
      <c r="K246" s="22"/>
      <c r="L246" s="23"/>
      <c r="M246" s="206"/>
      <c r="N246" s="207"/>
      <c r="O246" s="60"/>
      <c r="P246" s="60"/>
      <c r="Q246" s="60"/>
      <c r="R246" s="60"/>
      <c r="S246" s="60"/>
      <c r="T246" s="61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T246" s="3" t="s">
        <v>159</v>
      </c>
      <c r="AU246" s="3" t="s">
        <v>88</v>
      </c>
    </row>
    <row r="247" customFormat="false" ht="16.5" hidden="false" customHeight="true" outlineLevel="0" collapsed="false">
      <c r="A247" s="22"/>
      <c r="B247" s="190"/>
      <c r="C247" s="191" t="s">
        <v>613</v>
      </c>
      <c r="D247" s="191" t="s">
        <v>154</v>
      </c>
      <c r="E247" s="192" t="s">
        <v>997</v>
      </c>
      <c r="F247" s="193" t="s">
        <v>998</v>
      </c>
      <c r="G247" s="194" t="s">
        <v>285</v>
      </c>
      <c r="H247" s="195" t="n">
        <v>1</v>
      </c>
      <c r="I247" s="196"/>
      <c r="J247" s="197" t="n">
        <f aca="false">ROUND(I247*H247,2)</f>
        <v>0</v>
      </c>
      <c r="K247" s="193" t="s">
        <v>257</v>
      </c>
      <c r="L247" s="23"/>
      <c r="M247" s="198"/>
      <c r="N247" s="199" t="s">
        <v>44</v>
      </c>
      <c r="O247" s="60"/>
      <c r="P247" s="200" t="n">
        <f aca="false">O247*H247</f>
        <v>0</v>
      </c>
      <c r="Q247" s="200" t="n">
        <v>0.00018</v>
      </c>
      <c r="R247" s="200" t="n">
        <f aca="false">Q247*H247</f>
        <v>0.00018</v>
      </c>
      <c r="S247" s="200" t="n">
        <v>0</v>
      </c>
      <c r="T247" s="20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202" t="s">
        <v>350</v>
      </c>
      <c r="AT247" s="202" t="s">
        <v>154</v>
      </c>
      <c r="AU247" s="202" t="s">
        <v>88</v>
      </c>
      <c r="AY247" s="3" t="s">
        <v>151</v>
      </c>
      <c r="BE247" s="203" t="n">
        <f aca="false">IF(N247="základní",J247,0)</f>
        <v>0</v>
      </c>
      <c r="BF247" s="203" t="n">
        <f aca="false">IF(N247="snížená",J247,0)</f>
        <v>0</v>
      </c>
      <c r="BG247" s="203" t="n">
        <f aca="false">IF(N247="zákl. přenesená",J247,0)</f>
        <v>0</v>
      </c>
      <c r="BH247" s="203" t="n">
        <f aca="false">IF(N247="sníž. přenesená",J247,0)</f>
        <v>0</v>
      </c>
      <c r="BI247" s="203" t="n">
        <f aca="false">IF(N247="nulová",J247,0)</f>
        <v>0</v>
      </c>
      <c r="BJ247" s="3" t="s">
        <v>86</v>
      </c>
      <c r="BK247" s="203" t="n">
        <f aca="false">ROUND(I247*H247,2)</f>
        <v>0</v>
      </c>
      <c r="BL247" s="3" t="s">
        <v>350</v>
      </c>
      <c r="BM247" s="202" t="s">
        <v>999</v>
      </c>
    </row>
    <row r="248" customFormat="false" ht="12.8" hidden="false" customHeight="false" outlineLevel="0" collapsed="false">
      <c r="A248" s="22"/>
      <c r="B248" s="23"/>
      <c r="C248" s="22"/>
      <c r="D248" s="204" t="s">
        <v>159</v>
      </c>
      <c r="E248" s="22"/>
      <c r="F248" s="205" t="s">
        <v>1000</v>
      </c>
      <c r="G248" s="22"/>
      <c r="H248" s="22"/>
      <c r="I248" s="117"/>
      <c r="J248" s="22"/>
      <c r="K248" s="22"/>
      <c r="L248" s="23"/>
      <c r="M248" s="206"/>
      <c r="N248" s="207"/>
      <c r="O248" s="60"/>
      <c r="P248" s="60"/>
      <c r="Q248" s="60"/>
      <c r="R248" s="60"/>
      <c r="S248" s="60"/>
      <c r="T248" s="61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T248" s="3" t="s">
        <v>159</v>
      </c>
      <c r="AU248" s="3" t="s">
        <v>88</v>
      </c>
    </row>
    <row r="249" customFormat="false" ht="16.5" hidden="false" customHeight="true" outlineLevel="0" collapsed="false">
      <c r="A249" s="22"/>
      <c r="B249" s="190"/>
      <c r="C249" s="191" t="s">
        <v>620</v>
      </c>
      <c r="D249" s="191" t="s">
        <v>154</v>
      </c>
      <c r="E249" s="192" t="s">
        <v>1001</v>
      </c>
      <c r="F249" s="193" t="s">
        <v>1002</v>
      </c>
      <c r="G249" s="194" t="s">
        <v>285</v>
      </c>
      <c r="H249" s="195" t="n">
        <v>2</v>
      </c>
      <c r="I249" s="196"/>
      <c r="J249" s="197" t="n">
        <f aca="false">ROUND(I249*H249,2)</f>
        <v>0</v>
      </c>
      <c r="K249" s="193" t="s">
        <v>257</v>
      </c>
      <c r="L249" s="23"/>
      <c r="M249" s="198"/>
      <c r="N249" s="199" t="s">
        <v>44</v>
      </c>
      <c r="O249" s="60"/>
      <c r="P249" s="200" t="n">
        <f aca="false">O249*H249</f>
        <v>0</v>
      </c>
      <c r="Q249" s="200" t="n">
        <v>0.00038</v>
      </c>
      <c r="R249" s="200" t="n">
        <f aca="false">Q249*H249</f>
        <v>0.00076</v>
      </c>
      <c r="S249" s="200" t="n">
        <v>0</v>
      </c>
      <c r="T249" s="20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202" t="s">
        <v>350</v>
      </c>
      <c r="AT249" s="202" t="s">
        <v>154</v>
      </c>
      <c r="AU249" s="202" t="s">
        <v>88</v>
      </c>
      <c r="AY249" s="3" t="s">
        <v>151</v>
      </c>
      <c r="BE249" s="203" t="n">
        <f aca="false">IF(N249="základní",J249,0)</f>
        <v>0</v>
      </c>
      <c r="BF249" s="203" t="n">
        <f aca="false">IF(N249="snížená",J249,0)</f>
        <v>0</v>
      </c>
      <c r="BG249" s="203" t="n">
        <f aca="false">IF(N249="zákl. přenesená",J249,0)</f>
        <v>0</v>
      </c>
      <c r="BH249" s="203" t="n">
        <f aca="false">IF(N249="sníž. přenesená",J249,0)</f>
        <v>0</v>
      </c>
      <c r="BI249" s="203" t="n">
        <f aca="false">IF(N249="nulová",J249,0)</f>
        <v>0</v>
      </c>
      <c r="BJ249" s="3" t="s">
        <v>86</v>
      </c>
      <c r="BK249" s="203" t="n">
        <f aca="false">ROUND(I249*H249,2)</f>
        <v>0</v>
      </c>
      <c r="BL249" s="3" t="s">
        <v>350</v>
      </c>
      <c r="BM249" s="202" t="s">
        <v>1003</v>
      </c>
    </row>
    <row r="250" customFormat="false" ht="12.8" hidden="false" customHeight="false" outlineLevel="0" collapsed="false">
      <c r="A250" s="22"/>
      <c r="B250" s="23"/>
      <c r="C250" s="22"/>
      <c r="D250" s="204" t="s">
        <v>159</v>
      </c>
      <c r="E250" s="22"/>
      <c r="F250" s="205" t="s">
        <v>1004</v>
      </c>
      <c r="G250" s="22"/>
      <c r="H250" s="22"/>
      <c r="I250" s="117"/>
      <c r="J250" s="22"/>
      <c r="K250" s="22"/>
      <c r="L250" s="23"/>
      <c r="M250" s="206"/>
      <c r="N250" s="207"/>
      <c r="O250" s="60"/>
      <c r="P250" s="60"/>
      <c r="Q250" s="60"/>
      <c r="R250" s="60"/>
      <c r="S250" s="60"/>
      <c r="T250" s="61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T250" s="3" t="s">
        <v>159</v>
      </c>
      <c r="AU250" s="3" t="s">
        <v>88</v>
      </c>
    </row>
    <row r="251" customFormat="false" ht="21.75" hidden="false" customHeight="true" outlineLevel="0" collapsed="false">
      <c r="A251" s="22"/>
      <c r="B251" s="190"/>
      <c r="C251" s="191" t="s">
        <v>629</v>
      </c>
      <c r="D251" s="191" t="s">
        <v>154</v>
      </c>
      <c r="E251" s="192" t="s">
        <v>1005</v>
      </c>
      <c r="F251" s="193" t="s">
        <v>1006</v>
      </c>
      <c r="G251" s="194" t="s">
        <v>285</v>
      </c>
      <c r="H251" s="195" t="n">
        <v>4</v>
      </c>
      <c r="I251" s="196"/>
      <c r="J251" s="197" t="n">
        <f aca="false">ROUND(I251*H251,2)</f>
        <v>0</v>
      </c>
      <c r="K251" s="193" t="s">
        <v>257</v>
      </c>
      <c r="L251" s="23"/>
      <c r="M251" s="198"/>
      <c r="N251" s="199" t="s">
        <v>44</v>
      </c>
      <c r="O251" s="60"/>
      <c r="P251" s="200" t="n">
        <f aca="false">O251*H251</f>
        <v>0</v>
      </c>
      <c r="Q251" s="200" t="n">
        <v>0.00094</v>
      </c>
      <c r="R251" s="200" t="n">
        <f aca="false">Q251*H251</f>
        <v>0.00376</v>
      </c>
      <c r="S251" s="200" t="n">
        <v>0</v>
      </c>
      <c r="T251" s="20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202" t="s">
        <v>350</v>
      </c>
      <c r="AT251" s="202" t="s">
        <v>154</v>
      </c>
      <c r="AU251" s="202" t="s">
        <v>88</v>
      </c>
      <c r="AY251" s="3" t="s">
        <v>151</v>
      </c>
      <c r="BE251" s="203" t="n">
        <f aca="false">IF(N251="základní",J251,0)</f>
        <v>0</v>
      </c>
      <c r="BF251" s="203" t="n">
        <f aca="false">IF(N251="snížená",J251,0)</f>
        <v>0</v>
      </c>
      <c r="BG251" s="203" t="n">
        <f aca="false">IF(N251="zákl. přenesená",J251,0)</f>
        <v>0</v>
      </c>
      <c r="BH251" s="203" t="n">
        <f aca="false">IF(N251="sníž. přenesená",J251,0)</f>
        <v>0</v>
      </c>
      <c r="BI251" s="203" t="n">
        <f aca="false">IF(N251="nulová",J251,0)</f>
        <v>0</v>
      </c>
      <c r="BJ251" s="3" t="s">
        <v>86</v>
      </c>
      <c r="BK251" s="203" t="n">
        <f aca="false">ROUND(I251*H251,2)</f>
        <v>0</v>
      </c>
      <c r="BL251" s="3" t="s">
        <v>350</v>
      </c>
      <c r="BM251" s="202" t="s">
        <v>1007</v>
      </c>
    </row>
    <row r="252" customFormat="false" ht="12.8" hidden="false" customHeight="false" outlineLevel="0" collapsed="false">
      <c r="A252" s="22"/>
      <c r="B252" s="23"/>
      <c r="C252" s="22"/>
      <c r="D252" s="204" t="s">
        <v>159</v>
      </c>
      <c r="E252" s="22"/>
      <c r="F252" s="205" t="s">
        <v>1008</v>
      </c>
      <c r="G252" s="22"/>
      <c r="H252" s="22"/>
      <c r="I252" s="117"/>
      <c r="J252" s="22"/>
      <c r="K252" s="22"/>
      <c r="L252" s="23"/>
      <c r="M252" s="206"/>
      <c r="N252" s="207"/>
      <c r="O252" s="60"/>
      <c r="P252" s="60"/>
      <c r="Q252" s="60"/>
      <c r="R252" s="60"/>
      <c r="S252" s="60"/>
      <c r="T252" s="61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T252" s="3" t="s">
        <v>159</v>
      </c>
      <c r="AU252" s="3" t="s">
        <v>88</v>
      </c>
    </row>
    <row r="253" customFormat="false" ht="21.75" hidden="false" customHeight="true" outlineLevel="0" collapsed="false">
      <c r="A253" s="22"/>
      <c r="B253" s="190"/>
      <c r="C253" s="191" t="s">
        <v>638</v>
      </c>
      <c r="D253" s="191" t="s">
        <v>154</v>
      </c>
      <c r="E253" s="192" t="s">
        <v>1009</v>
      </c>
      <c r="F253" s="193" t="s">
        <v>1010</v>
      </c>
      <c r="G253" s="194" t="s">
        <v>285</v>
      </c>
      <c r="H253" s="195" t="n">
        <v>25</v>
      </c>
      <c r="I253" s="196"/>
      <c r="J253" s="197" t="n">
        <f aca="false">ROUND(I253*H253,2)</f>
        <v>0</v>
      </c>
      <c r="K253" s="193"/>
      <c r="L253" s="23"/>
      <c r="M253" s="198"/>
      <c r="N253" s="199" t="s">
        <v>44</v>
      </c>
      <c r="O253" s="60"/>
      <c r="P253" s="200" t="n">
        <f aca="false">O253*H253</f>
        <v>0</v>
      </c>
      <c r="Q253" s="200" t="n">
        <v>0.00027</v>
      </c>
      <c r="R253" s="200" t="n">
        <f aca="false">Q253*H253</f>
        <v>0.00675</v>
      </c>
      <c r="S253" s="200" t="n">
        <v>0</v>
      </c>
      <c r="T253" s="20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202" t="s">
        <v>350</v>
      </c>
      <c r="AT253" s="202" t="s">
        <v>154</v>
      </c>
      <c r="AU253" s="202" t="s">
        <v>88</v>
      </c>
      <c r="AY253" s="3" t="s">
        <v>151</v>
      </c>
      <c r="BE253" s="203" t="n">
        <f aca="false">IF(N253="základní",J253,0)</f>
        <v>0</v>
      </c>
      <c r="BF253" s="203" t="n">
        <f aca="false">IF(N253="snížená",J253,0)</f>
        <v>0</v>
      </c>
      <c r="BG253" s="203" t="n">
        <f aca="false">IF(N253="zákl. přenesená",J253,0)</f>
        <v>0</v>
      </c>
      <c r="BH253" s="203" t="n">
        <f aca="false">IF(N253="sníž. přenesená",J253,0)</f>
        <v>0</v>
      </c>
      <c r="BI253" s="203" t="n">
        <f aca="false">IF(N253="nulová",J253,0)</f>
        <v>0</v>
      </c>
      <c r="BJ253" s="3" t="s">
        <v>86</v>
      </c>
      <c r="BK253" s="203" t="n">
        <f aca="false">ROUND(I253*H253,2)</f>
        <v>0</v>
      </c>
      <c r="BL253" s="3" t="s">
        <v>350</v>
      </c>
      <c r="BM253" s="202" t="s">
        <v>1011</v>
      </c>
    </row>
    <row r="254" customFormat="false" ht="16.5" hidden="false" customHeight="true" outlineLevel="0" collapsed="false">
      <c r="A254" s="22"/>
      <c r="B254" s="190"/>
      <c r="C254" s="191" t="s">
        <v>647</v>
      </c>
      <c r="D254" s="191" t="s">
        <v>154</v>
      </c>
      <c r="E254" s="192" t="s">
        <v>1012</v>
      </c>
      <c r="F254" s="193" t="s">
        <v>1013</v>
      </c>
      <c r="G254" s="194" t="s">
        <v>285</v>
      </c>
      <c r="H254" s="195" t="n">
        <v>8</v>
      </c>
      <c r="I254" s="196"/>
      <c r="J254" s="197" t="n">
        <f aca="false">ROUND(I254*H254,2)</f>
        <v>0</v>
      </c>
      <c r="K254" s="193" t="s">
        <v>257</v>
      </c>
      <c r="L254" s="23"/>
      <c r="M254" s="198"/>
      <c r="N254" s="199" t="s">
        <v>44</v>
      </c>
      <c r="O254" s="60"/>
      <c r="P254" s="200" t="n">
        <f aca="false">O254*H254</f>
        <v>0</v>
      </c>
      <c r="Q254" s="200" t="n">
        <v>0.00034</v>
      </c>
      <c r="R254" s="200" t="n">
        <f aca="false">Q254*H254</f>
        <v>0.00272</v>
      </c>
      <c r="S254" s="200" t="n">
        <v>0</v>
      </c>
      <c r="T254" s="20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202" t="s">
        <v>350</v>
      </c>
      <c r="AT254" s="202" t="s">
        <v>154</v>
      </c>
      <c r="AU254" s="202" t="s">
        <v>88</v>
      </c>
      <c r="AY254" s="3" t="s">
        <v>151</v>
      </c>
      <c r="BE254" s="203" t="n">
        <f aca="false">IF(N254="základní",J254,0)</f>
        <v>0</v>
      </c>
      <c r="BF254" s="203" t="n">
        <f aca="false">IF(N254="snížená",J254,0)</f>
        <v>0</v>
      </c>
      <c r="BG254" s="203" t="n">
        <f aca="false">IF(N254="zákl. přenesená",J254,0)</f>
        <v>0</v>
      </c>
      <c r="BH254" s="203" t="n">
        <f aca="false">IF(N254="sníž. přenesená",J254,0)</f>
        <v>0</v>
      </c>
      <c r="BI254" s="203" t="n">
        <f aca="false">IF(N254="nulová",J254,0)</f>
        <v>0</v>
      </c>
      <c r="BJ254" s="3" t="s">
        <v>86</v>
      </c>
      <c r="BK254" s="203" t="n">
        <f aca="false">ROUND(I254*H254,2)</f>
        <v>0</v>
      </c>
      <c r="BL254" s="3" t="s">
        <v>350</v>
      </c>
      <c r="BM254" s="202" t="s">
        <v>1014</v>
      </c>
    </row>
    <row r="255" customFormat="false" ht="12.8" hidden="false" customHeight="false" outlineLevel="0" collapsed="false">
      <c r="A255" s="22"/>
      <c r="B255" s="23"/>
      <c r="C255" s="22"/>
      <c r="D255" s="204" t="s">
        <v>159</v>
      </c>
      <c r="E255" s="22"/>
      <c r="F255" s="205" t="s">
        <v>1015</v>
      </c>
      <c r="G255" s="22"/>
      <c r="H255" s="22"/>
      <c r="I255" s="117"/>
      <c r="J255" s="22"/>
      <c r="K255" s="22"/>
      <c r="L255" s="23"/>
      <c r="M255" s="206"/>
      <c r="N255" s="207"/>
      <c r="O255" s="60"/>
      <c r="P255" s="60"/>
      <c r="Q255" s="60"/>
      <c r="R255" s="60"/>
      <c r="S255" s="60"/>
      <c r="T255" s="61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T255" s="3" t="s">
        <v>159</v>
      </c>
      <c r="AU255" s="3" t="s">
        <v>88</v>
      </c>
    </row>
    <row r="256" customFormat="false" ht="21.75" hidden="false" customHeight="true" outlineLevel="0" collapsed="false">
      <c r="A256" s="22"/>
      <c r="B256" s="190"/>
      <c r="C256" s="191" t="s">
        <v>652</v>
      </c>
      <c r="D256" s="191" t="s">
        <v>154</v>
      </c>
      <c r="E256" s="192" t="s">
        <v>1016</v>
      </c>
      <c r="F256" s="193" t="s">
        <v>1017</v>
      </c>
      <c r="G256" s="194" t="s">
        <v>285</v>
      </c>
      <c r="H256" s="195" t="n">
        <v>16</v>
      </c>
      <c r="I256" s="196"/>
      <c r="J256" s="197" t="n">
        <f aca="false">ROUND(I256*H256,2)</f>
        <v>0</v>
      </c>
      <c r="K256" s="193" t="s">
        <v>257</v>
      </c>
      <c r="L256" s="23"/>
      <c r="M256" s="198"/>
      <c r="N256" s="199" t="s">
        <v>44</v>
      </c>
      <c r="O256" s="60"/>
      <c r="P256" s="200" t="n">
        <f aca="false">O256*H256</f>
        <v>0</v>
      </c>
      <c r="Q256" s="200" t="n">
        <v>0.0007</v>
      </c>
      <c r="R256" s="200" t="n">
        <f aca="false">Q256*H256</f>
        <v>0.0112</v>
      </c>
      <c r="S256" s="200" t="n">
        <v>0</v>
      </c>
      <c r="T256" s="20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202" t="s">
        <v>350</v>
      </c>
      <c r="AT256" s="202" t="s">
        <v>154</v>
      </c>
      <c r="AU256" s="202" t="s">
        <v>88</v>
      </c>
      <c r="AY256" s="3" t="s">
        <v>151</v>
      </c>
      <c r="BE256" s="203" t="n">
        <f aca="false">IF(N256="základní",J256,0)</f>
        <v>0</v>
      </c>
      <c r="BF256" s="203" t="n">
        <f aca="false">IF(N256="snížená",J256,0)</f>
        <v>0</v>
      </c>
      <c r="BG256" s="203" t="n">
        <f aca="false">IF(N256="zákl. přenesená",J256,0)</f>
        <v>0</v>
      </c>
      <c r="BH256" s="203" t="n">
        <f aca="false">IF(N256="sníž. přenesená",J256,0)</f>
        <v>0</v>
      </c>
      <c r="BI256" s="203" t="n">
        <f aca="false">IF(N256="nulová",J256,0)</f>
        <v>0</v>
      </c>
      <c r="BJ256" s="3" t="s">
        <v>86</v>
      </c>
      <c r="BK256" s="203" t="n">
        <f aca="false">ROUND(I256*H256,2)</f>
        <v>0</v>
      </c>
      <c r="BL256" s="3" t="s">
        <v>350</v>
      </c>
      <c r="BM256" s="202" t="s">
        <v>1018</v>
      </c>
    </row>
    <row r="257" customFormat="false" ht="12.8" hidden="false" customHeight="false" outlineLevel="0" collapsed="false">
      <c r="A257" s="22"/>
      <c r="B257" s="23"/>
      <c r="C257" s="22"/>
      <c r="D257" s="204" t="s">
        <v>159</v>
      </c>
      <c r="E257" s="22"/>
      <c r="F257" s="205" t="s">
        <v>1019</v>
      </c>
      <c r="G257" s="22"/>
      <c r="H257" s="22"/>
      <c r="I257" s="117"/>
      <c r="J257" s="22"/>
      <c r="K257" s="22"/>
      <c r="L257" s="23"/>
      <c r="M257" s="206"/>
      <c r="N257" s="207"/>
      <c r="O257" s="60"/>
      <c r="P257" s="60"/>
      <c r="Q257" s="60"/>
      <c r="R257" s="60"/>
      <c r="S257" s="60"/>
      <c r="T257" s="61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T257" s="3" t="s">
        <v>159</v>
      </c>
      <c r="AU257" s="3" t="s">
        <v>88</v>
      </c>
    </row>
    <row r="258" customFormat="false" ht="21.75" hidden="false" customHeight="true" outlineLevel="0" collapsed="false">
      <c r="A258" s="22"/>
      <c r="B258" s="190"/>
      <c r="C258" s="191" t="s">
        <v>306</v>
      </c>
      <c r="D258" s="191" t="s">
        <v>154</v>
      </c>
      <c r="E258" s="192" t="s">
        <v>1020</v>
      </c>
      <c r="F258" s="193" t="s">
        <v>1021</v>
      </c>
      <c r="G258" s="194" t="s">
        <v>285</v>
      </c>
      <c r="H258" s="195" t="n">
        <v>12</v>
      </c>
      <c r="I258" s="196"/>
      <c r="J258" s="197" t="n">
        <f aca="false">ROUND(I258*H258,2)</f>
        <v>0</v>
      </c>
      <c r="K258" s="193" t="s">
        <v>257</v>
      </c>
      <c r="L258" s="23"/>
      <c r="M258" s="198"/>
      <c r="N258" s="199" t="s">
        <v>44</v>
      </c>
      <c r="O258" s="60"/>
      <c r="P258" s="200" t="n">
        <f aca="false">O258*H258</f>
        <v>0</v>
      </c>
      <c r="Q258" s="200" t="n">
        <v>0.00053</v>
      </c>
      <c r="R258" s="200" t="n">
        <f aca="false">Q258*H258</f>
        <v>0.00636</v>
      </c>
      <c r="S258" s="200" t="n">
        <v>0</v>
      </c>
      <c r="T258" s="20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202" t="s">
        <v>350</v>
      </c>
      <c r="AT258" s="202" t="s">
        <v>154</v>
      </c>
      <c r="AU258" s="202" t="s">
        <v>88</v>
      </c>
      <c r="AY258" s="3" t="s">
        <v>151</v>
      </c>
      <c r="BE258" s="203" t="n">
        <f aca="false">IF(N258="základní",J258,0)</f>
        <v>0</v>
      </c>
      <c r="BF258" s="203" t="n">
        <f aca="false">IF(N258="snížená",J258,0)</f>
        <v>0</v>
      </c>
      <c r="BG258" s="203" t="n">
        <f aca="false">IF(N258="zákl. přenesená",J258,0)</f>
        <v>0</v>
      </c>
      <c r="BH258" s="203" t="n">
        <f aca="false">IF(N258="sníž. přenesená",J258,0)</f>
        <v>0</v>
      </c>
      <c r="BI258" s="203" t="n">
        <f aca="false">IF(N258="nulová",J258,0)</f>
        <v>0</v>
      </c>
      <c r="BJ258" s="3" t="s">
        <v>86</v>
      </c>
      <c r="BK258" s="203" t="n">
        <f aca="false">ROUND(I258*H258,2)</f>
        <v>0</v>
      </c>
      <c r="BL258" s="3" t="s">
        <v>350</v>
      </c>
      <c r="BM258" s="202" t="s">
        <v>1022</v>
      </c>
    </row>
    <row r="259" customFormat="false" ht="12.8" hidden="false" customHeight="false" outlineLevel="0" collapsed="false">
      <c r="A259" s="22"/>
      <c r="B259" s="23"/>
      <c r="C259" s="22"/>
      <c r="D259" s="204" t="s">
        <v>159</v>
      </c>
      <c r="E259" s="22"/>
      <c r="F259" s="205" t="s">
        <v>1023</v>
      </c>
      <c r="G259" s="22"/>
      <c r="H259" s="22"/>
      <c r="I259" s="117"/>
      <c r="J259" s="22"/>
      <c r="K259" s="22"/>
      <c r="L259" s="23"/>
      <c r="M259" s="206"/>
      <c r="N259" s="207"/>
      <c r="O259" s="60"/>
      <c r="P259" s="60"/>
      <c r="Q259" s="60"/>
      <c r="R259" s="60"/>
      <c r="S259" s="60"/>
      <c r="T259" s="61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T259" s="3" t="s">
        <v>159</v>
      </c>
      <c r="AU259" s="3" t="s">
        <v>88</v>
      </c>
    </row>
    <row r="260" customFormat="false" ht="21.75" hidden="false" customHeight="true" outlineLevel="0" collapsed="false">
      <c r="A260" s="22"/>
      <c r="B260" s="190"/>
      <c r="C260" s="191" t="s">
        <v>363</v>
      </c>
      <c r="D260" s="191" t="s">
        <v>154</v>
      </c>
      <c r="E260" s="192" t="s">
        <v>1024</v>
      </c>
      <c r="F260" s="193" t="s">
        <v>1025</v>
      </c>
      <c r="G260" s="194" t="s">
        <v>285</v>
      </c>
      <c r="H260" s="195" t="n">
        <v>8</v>
      </c>
      <c r="I260" s="196"/>
      <c r="J260" s="197" t="n">
        <f aca="false">ROUND(I260*H260,2)</f>
        <v>0</v>
      </c>
      <c r="K260" s="193" t="s">
        <v>257</v>
      </c>
      <c r="L260" s="23"/>
      <c r="M260" s="198"/>
      <c r="N260" s="199" t="s">
        <v>44</v>
      </c>
      <c r="O260" s="60"/>
      <c r="P260" s="200" t="n">
        <f aca="false">O260*H260</f>
        <v>0</v>
      </c>
      <c r="Q260" s="200" t="n">
        <v>0.00147</v>
      </c>
      <c r="R260" s="200" t="n">
        <f aca="false">Q260*H260</f>
        <v>0.01176</v>
      </c>
      <c r="S260" s="200" t="n">
        <v>0</v>
      </c>
      <c r="T260" s="20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202" t="s">
        <v>350</v>
      </c>
      <c r="AT260" s="202" t="s">
        <v>154</v>
      </c>
      <c r="AU260" s="202" t="s">
        <v>88</v>
      </c>
      <c r="AY260" s="3" t="s">
        <v>151</v>
      </c>
      <c r="BE260" s="203" t="n">
        <f aca="false">IF(N260="základní",J260,0)</f>
        <v>0</v>
      </c>
      <c r="BF260" s="203" t="n">
        <f aca="false">IF(N260="snížená",J260,0)</f>
        <v>0</v>
      </c>
      <c r="BG260" s="203" t="n">
        <f aca="false">IF(N260="zákl. přenesená",J260,0)</f>
        <v>0</v>
      </c>
      <c r="BH260" s="203" t="n">
        <f aca="false">IF(N260="sníž. přenesená",J260,0)</f>
        <v>0</v>
      </c>
      <c r="BI260" s="203" t="n">
        <f aca="false">IF(N260="nulová",J260,0)</f>
        <v>0</v>
      </c>
      <c r="BJ260" s="3" t="s">
        <v>86</v>
      </c>
      <c r="BK260" s="203" t="n">
        <f aca="false">ROUND(I260*H260,2)</f>
        <v>0</v>
      </c>
      <c r="BL260" s="3" t="s">
        <v>350</v>
      </c>
      <c r="BM260" s="202" t="s">
        <v>1026</v>
      </c>
    </row>
    <row r="261" customFormat="false" ht="12.8" hidden="false" customHeight="false" outlineLevel="0" collapsed="false">
      <c r="A261" s="22"/>
      <c r="B261" s="23"/>
      <c r="C261" s="22"/>
      <c r="D261" s="204" t="s">
        <v>159</v>
      </c>
      <c r="E261" s="22"/>
      <c r="F261" s="205" t="s">
        <v>1027</v>
      </c>
      <c r="G261" s="22"/>
      <c r="H261" s="22"/>
      <c r="I261" s="117"/>
      <c r="J261" s="22"/>
      <c r="K261" s="22"/>
      <c r="L261" s="23"/>
      <c r="M261" s="206"/>
      <c r="N261" s="207"/>
      <c r="O261" s="60"/>
      <c r="P261" s="60"/>
      <c r="Q261" s="60"/>
      <c r="R261" s="60"/>
      <c r="S261" s="60"/>
      <c r="T261" s="61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T261" s="3" t="s">
        <v>159</v>
      </c>
      <c r="AU261" s="3" t="s">
        <v>88</v>
      </c>
    </row>
    <row r="262" customFormat="false" ht="16.5" hidden="false" customHeight="true" outlineLevel="0" collapsed="false">
      <c r="A262" s="22"/>
      <c r="B262" s="190"/>
      <c r="C262" s="191" t="s">
        <v>386</v>
      </c>
      <c r="D262" s="191" t="s">
        <v>154</v>
      </c>
      <c r="E262" s="192" t="s">
        <v>1028</v>
      </c>
      <c r="F262" s="193" t="s">
        <v>1029</v>
      </c>
      <c r="G262" s="194" t="s">
        <v>285</v>
      </c>
      <c r="H262" s="195" t="n">
        <v>20</v>
      </c>
      <c r="I262" s="196"/>
      <c r="J262" s="197" t="n">
        <f aca="false">ROUND(I262*H262,2)</f>
        <v>0</v>
      </c>
      <c r="K262" s="193" t="s">
        <v>257</v>
      </c>
      <c r="L262" s="23"/>
      <c r="M262" s="198"/>
      <c r="N262" s="199" t="s">
        <v>44</v>
      </c>
      <c r="O262" s="60"/>
      <c r="P262" s="200" t="n">
        <f aca="false">O262*H262</f>
        <v>0</v>
      </c>
      <c r="Q262" s="200" t="n">
        <v>0.00024</v>
      </c>
      <c r="R262" s="200" t="n">
        <f aca="false">Q262*H262</f>
        <v>0.0048</v>
      </c>
      <c r="S262" s="200" t="n">
        <v>0</v>
      </c>
      <c r="T262" s="20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202" t="s">
        <v>350</v>
      </c>
      <c r="AT262" s="202" t="s">
        <v>154</v>
      </c>
      <c r="AU262" s="202" t="s">
        <v>88</v>
      </c>
      <c r="AY262" s="3" t="s">
        <v>151</v>
      </c>
      <c r="BE262" s="203" t="n">
        <f aca="false">IF(N262="základní",J262,0)</f>
        <v>0</v>
      </c>
      <c r="BF262" s="203" t="n">
        <f aca="false">IF(N262="snížená",J262,0)</f>
        <v>0</v>
      </c>
      <c r="BG262" s="203" t="n">
        <f aca="false">IF(N262="zákl. přenesená",J262,0)</f>
        <v>0</v>
      </c>
      <c r="BH262" s="203" t="n">
        <f aca="false">IF(N262="sníž. přenesená",J262,0)</f>
        <v>0</v>
      </c>
      <c r="BI262" s="203" t="n">
        <f aca="false">IF(N262="nulová",J262,0)</f>
        <v>0</v>
      </c>
      <c r="BJ262" s="3" t="s">
        <v>86</v>
      </c>
      <c r="BK262" s="203" t="n">
        <f aca="false">ROUND(I262*H262,2)</f>
        <v>0</v>
      </c>
      <c r="BL262" s="3" t="s">
        <v>350</v>
      </c>
      <c r="BM262" s="202" t="s">
        <v>1030</v>
      </c>
    </row>
    <row r="263" customFormat="false" ht="12.8" hidden="false" customHeight="false" outlineLevel="0" collapsed="false">
      <c r="A263" s="22"/>
      <c r="B263" s="23"/>
      <c r="C263" s="22"/>
      <c r="D263" s="204" t="s">
        <v>159</v>
      </c>
      <c r="E263" s="22"/>
      <c r="F263" s="205" t="s">
        <v>1031</v>
      </c>
      <c r="G263" s="22"/>
      <c r="H263" s="22"/>
      <c r="I263" s="117"/>
      <c r="J263" s="22"/>
      <c r="K263" s="22"/>
      <c r="L263" s="23"/>
      <c r="M263" s="206"/>
      <c r="N263" s="207"/>
      <c r="O263" s="60"/>
      <c r="P263" s="60"/>
      <c r="Q263" s="60"/>
      <c r="R263" s="60"/>
      <c r="S263" s="60"/>
      <c r="T263" s="61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T263" s="3" t="s">
        <v>159</v>
      </c>
      <c r="AU263" s="3" t="s">
        <v>88</v>
      </c>
    </row>
    <row r="264" customFormat="false" ht="16.5" hidden="false" customHeight="true" outlineLevel="0" collapsed="false">
      <c r="A264" s="22"/>
      <c r="B264" s="190"/>
      <c r="C264" s="191" t="s">
        <v>669</v>
      </c>
      <c r="D264" s="191" t="s">
        <v>154</v>
      </c>
      <c r="E264" s="192" t="s">
        <v>1032</v>
      </c>
      <c r="F264" s="193" t="s">
        <v>1033</v>
      </c>
      <c r="G264" s="194" t="s">
        <v>285</v>
      </c>
      <c r="H264" s="195" t="n">
        <v>20</v>
      </c>
      <c r="I264" s="196"/>
      <c r="J264" s="197" t="n">
        <f aca="false">ROUND(I264*H264,2)</f>
        <v>0</v>
      </c>
      <c r="K264" s="193" t="s">
        <v>257</v>
      </c>
      <c r="L264" s="23"/>
      <c r="M264" s="198"/>
      <c r="N264" s="199" t="s">
        <v>44</v>
      </c>
      <c r="O264" s="60"/>
      <c r="P264" s="200" t="n">
        <f aca="false">O264*H264</f>
        <v>0</v>
      </c>
      <c r="Q264" s="200" t="n">
        <v>0.00026</v>
      </c>
      <c r="R264" s="200" t="n">
        <f aca="false">Q264*H264</f>
        <v>0.0052</v>
      </c>
      <c r="S264" s="200" t="n">
        <v>0</v>
      </c>
      <c r="T264" s="20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202" t="s">
        <v>350</v>
      </c>
      <c r="AT264" s="202" t="s">
        <v>154</v>
      </c>
      <c r="AU264" s="202" t="s">
        <v>88</v>
      </c>
      <c r="AY264" s="3" t="s">
        <v>151</v>
      </c>
      <c r="BE264" s="203" t="n">
        <f aca="false">IF(N264="základní",J264,0)</f>
        <v>0</v>
      </c>
      <c r="BF264" s="203" t="n">
        <f aca="false">IF(N264="snížená",J264,0)</f>
        <v>0</v>
      </c>
      <c r="BG264" s="203" t="n">
        <f aca="false">IF(N264="zákl. přenesená",J264,0)</f>
        <v>0</v>
      </c>
      <c r="BH264" s="203" t="n">
        <f aca="false">IF(N264="sníž. přenesená",J264,0)</f>
        <v>0</v>
      </c>
      <c r="BI264" s="203" t="n">
        <f aca="false">IF(N264="nulová",J264,0)</f>
        <v>0</v>
      </c>
      <c r="BJ264" s="3" t="s">
        <v>86</v>
      </c>
      <c r="BK264" s="203" t="n">
        <f aca="false">ROUND(I264*H264,2)</f>
        <v>0</v>
      </c>
      <c r="BL264" s="3" t="s">
        <v>350</v>
      </c>
      <c r="BM264" s="202" t="s">
        <v>1034</v>
      </c>
    </row>
    <row r="265" customFormat="false" ht="12.8" hidden="false" customHeight="false" outlineLevel="0" collapsed="false">
      <c r="A265" s="22"/>
      <c r="B265" s="23"/>
      <c r="C265" s="22"/>
      <c r="D265" s="204" t="s">
        <v>159</v>
      </c>
      <c r="E265" s="22"/>
      <c r="F265" s="205" t="s">
        <v>1035</v>
      </c>
      <c r="G265" s="22"/>
      <c r="H265" s="22"/>
      <c r="I265" s="117"/>
      <c r="J265" s="22"/>
      <c r="K265" s="22"/>
      <c r="L265" s="23"/>
      <c r="M265" s="206"/>
      <c r="N265" s="207"/>
      <c r="O265" s="60"/>
      <c r="P265" s="60"/>
      <c r="Q265" s="60"/>
      <c r="R265" s="60"/>
      <c r="S265" s="60"/>
      <c r="T265" s="61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T265" s="3" t="s">
        <v>159</v>
      </c>
      <c r="AU265" s="3" t="s">
        <v>88</v>
      </c>
    </row>
    <row r="266" customFormat="false" ht="16.5" hidden="false" customHeight="true" outlineLevel="0" collapsed="false">
      <c r="A266" s="22"/>
      <c r="B266" s="190"/>
      <c r="C266" s="191" t="s">
        <v>674</v>
      </c>
      <c r="D266" s="191" t="s">
        <v>154</v>
      </c>
      <c r="E266" s="192" t="s">
        <v>1036</v>
      </c>
      <c r="F266" s="193" t="s">
        <v>1037</v>
      </c>
      <c r="G266" s="194" t="s">
        <v>285</v>
      </c>
      <c r="H266" s="195" t="n">
        <v>1</v>
      </c>
      <c r="I266" s="196"/>
      <c r="J266" s="197" t="n">
        <f aca="false">ROUND(I266*H266,2)</f>
        <v>0</v>
      </c>
      <c r="K266" s="193"/>
      <c r="L266" s="23"/>
      <c r="M266" s="198"/>
      <c r="N266" s="199" t="s">
        <v>44</v>
      </c>
      <c r="O266" s="60"/>
      <c r="P266" s="200" t="n">
        <f aca="false">O266*H266</f>
        <v>0</v>
      </c>
      <c r="Q266" s="200" t="n">
        <v>0</v>
      </c>
      <c r="R266" s="200" t="n">
        <f aca="false">Q266*H266</f>
        <v>0</v>
      </c>
      <c r="S266" s="200" t="n">
        <v>0</v>
      </c>
      <c r="T266" s="20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202" t="s">
        <v>350</v>
      </c>
      <c r="AT266" s="202" t="s">
        <v>154</v>
      </c>
      <c r="AU266" s="202" t="s">
        <v>88</v>
      </c>
      <c r="AY266" s="3" t="s">
        <v>151</v>
      </c>
      <c r="BE266" s="203" t="n">
        <f aca="false">IF(N266="základní",J266,0)</f>
        <v>0</v>
      </c>
      <c r="BF266" s="203" t="n">
        <f aca="false">IF(N266="snížená",J266,0)</f>
        <v>0</v>
      </c>
      <c r="BG266" s="203" t="n">
        <f aca="false">IF(N266="zákl. přenesená",J266,0)</f>
        <v>0</v>
      </c>
      <c r="BH266" s="203" t="n">
        <f aca="false">IF(N266="sníž. přenesená",J266,0)</f>
        <v>0</v>
      </c>
      <c r="BI266" s="203" t="n">
        <f aca="false">IF(N266="nulová",J266,0)</f>
        <v>0</v>
      </c>
      <c r="BJ266" s="3" t="s">
        <v>86</v>
      </c>
      <c r="BK266" s="203" t="n">
        <f aca="false">ROUND(I266*H266,2)</f>
        <v>0</v>
      </c>
      <c r="BL266" s="3" t="s">
        <v>350</v>
      </c>
      <c r="BM266" s="202" t="s">
        <v>1038</v>
      </c>
    </row>
    <row r="267" customFormat="false" ht="12.8" hidden="false" customHeight="false" outlineLevel="0" collapsed="false">
      <c r="A267" s="22"/>
      <c r="B267" s="23"/>
      <c r="C267" s="22"/>
      <c r="D267" s="204" t="s">
        <v>159</v>
      </c>
      <c r="E267" s="22"/>
      <c r="F267" s="205" t="s">
        <v>1039</v>
      </c>
      <c r="G267" s="22"/>
      <c r="H267" s="22"/>
      <c r="I267" s="117"/>
      <c r="J267" s="22"/>
      <c r="K267" s="22"/>
      <c r="L267" s="23"/>
      <c r="M267" s="206"/>
      <c r="N267" s="207"/>
      <c r="O267" s="60"/>
      <c r="P267" s="60"/>
      <c r="Q267" s="60"/>
      <c r="R267" s="60"/>
      <c r="S267" s="60"/>
      <c r="T267" s="61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T267" s="3" t="s">
        <v>159</v>
      </c>
      <c r="AU267" s="3" t="s">
        <v>88</v>
      </c>
    </row>
    <row r="268" customFormat="false" ht="16.5" hidden="false" customHeight="true" outlineLevel="0" collapsed="false">
      <c r="A268" s="22"/>
      <c r="B268" s="190"/>
      <c r="C268" s="238" t="s">
        <v>681</v>
      </c>
      <c r="D268" s="238" t="s">
        <v>462</v>
      </c>
      <c r="E268" s="239" t="s">
        <v>1040</v>
      </c>
      <c r="F268" s="240" t="s">
        <v>1041</v>
      </c>
      <c r="G268" s="241" t="s">
        <v>285</v>
      </c>
      <c r="H268" s="242" t="n">
        <v>1</v>
      </c>
      <c r="I268" s="243"/>
      <c r="J268" s="244" t="n">
        <f aca="false">ROUND(I268*H268,2)</f>
        <v>0</v>
      </c>
      <c r="K268" s="240"/>
      <c r="L268" s="245"/>
      <c r="M268" s="246"/>
      <c r="N268" s="247" t="s">
        <v>44</v>
      </c>
      <c r="O268" s="60"/>
      <c r="P268" s="200" t="n">
        <f aca="false">O268*H268</f>
        <v>0</v>
      </c>
      <c r="Q268" s="200" t="n">
        <v>0</v>
      </c>
      <c r="R268" s="200" t="n">
        <f aca="false">Q268*H268</f>
        <v>0</v>
      </c>
      <c r="S268" s="200" t="n">
        <v>0</v>
      </c>
      <c r="T268" s="20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202" t="s">
        <v>469</v>
      </c>
      <c r="AT268" s="202" t="s">
        <v>462</v>
      </c>
      <c r="AU268" s="202" t="s">
        <v>88</v>
      </c>
      <c r="AY268" s="3" t="s">
        <v>151</v>
      </c>
      <c r="BE268" s="203" t="n">
        <f aca="false">IF(N268="základní",J268,0)</f>
        <v>0</v>
      </c>
      <c r="BF268" s="203" t="n">
        <f aca="false">IF(N268="snížená",J268,0)</f>
        <v>0</v>
      </c>
      <c r="BG268" s="203" t="n">
        <f aca="false">IF(N268="zákl. přenesená",J268,0)</f>
        <v>0</v>
      </c>
      <c r="BH268" s="203" t="n">
        <f aca="false">IF(N268="sníž. přenesená",J268,0)</f>
        <v>0</v>
      </c>
      <c r="BI268" s="203" t="n">
        <f aca="false">IF(N268="nulová",J268,0)</f>
        <v>0</v>
      </c>
      <c r="BJ268" s="3" t="s">
        <v>86</v>
      </c>
      <c r="BK268" s="203" t="n">
        <f aca="false">ROUND(I268*H268,2)</f>
        <v>0</v>
      </c>
      <c r="BL268" s="3" t="s">
        <v>350</v>
      </c>
      <c r="BM268" s="202" t="s">
        <v>1042</v>
      </c>
    </row>
    <row r="269" customFormat="false" ht="12.8" hidden="false" customHeight="false" outlineLevel="0" collapsed="false">
      <c r="A269" s="22"/>
      <c r="B269" s="23"/>
      <c r="C269" s="22"/>
      <c r="D269" s="204" t="s">
        <v>159</v>
      </c>
      <c r="E269" s="22"/>
      <c r="F269" s="205" t="s">
        <v>1041</v>
      </c>
      <c r="G269" s="22"/>
      <c r="H269" s="22"/>
      <c r="I269" s="117"/>
      <c r="J269" s="22"/>
      <c r="K269" s="22"/>
      <c r="L269" s="23"/>
      <c r="M269" s="206"/>
      <c r="N269" s="207"/>
      <c r="O269" s="60"/>
      <c r="P269" s="60"/>
      <c r="Q269" s="60"/>
      <c r="R269" s="60"/>
      <c r="S269" s="60"/>
      <c r="T269" s="61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T269" s="3" t="s">
        <v>159</v>
      </c>
      <c r="AU269" s="3" t="s">
        <v>88</v>
      </c>
    </row>
    <row r="270" customFormat="false" ht="21.75" hidden="false" customHeight="true" outlineLevel="0" collapsed="false">
      <c r="A270" s="22"/>
      <c r="B270" s="190"/>
      <c r="C270" s="238" t="s">
        <v>686</v>
      </c>
      <c r="D270" s="238" t="s">
        <v>462</v>
      </c>
      <c r="E270" s="239" t="s">
        <v>1043</v>
      </c>
      <c r="F270" s="240" t="s">
        <v>1044</v>
      </c>
      <c r="G270" s="241" t="s">
        <v>285</v>
      </c>
      <c r="H270" s="242" t="n">
        <v>1</v>
      </c>
      <c r="I270" s="243"/>
      <c r="J270" s="244" t="n">
        <f aca="false">ROUND(I270*H270,2)</f>
        <v>0</v>
      </c>
      <c r="K270" s="240"/>
      <c r="L270" s="245"/>
      <c r="M270" s="246"/>
      <c r="N270" s="247" t="s">
        <v>44</v>
      </c>
      <c r="O270" s="60"/>
      <c r="P270" s="200" t="n">
        <f aca="false">O270*H270</f>
        <v>0</v>
      </c>
      <c r="Q270" s="200" t="n">
        <v>0</v>
      </c>
      <c r="R270" s="200" t="n">
        <f aca="false">Q270*H270</f>
        <v>0</v>
      </c>
      <c r="S270" s="200" t="n">
        <v>0</v>
      </c>
      <c r="T270" s="20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202" t="s">
        <v>469</v>
      </c>
      <c r="AT270" s="202" t="s">
        <v>462</v>
      </c>
      <c r="AU270" s="202" t="s">
        <v>88</v>
      </c>
      <c r="AY270" s="3" t="s">
        <v>151</v>
      </c>
      <c r="BE270" s="203" t="n">
        <f aca="false">IF(N270="základní",J270,0)</f>
        <v>0</v>
      </c>
      <c r="BF270" s="203" t="n">
        <f aca="false">IF(N270="snížená",J270,0)</f>
        <v>0</v>
      </c>
      <c r="BG270" s="203" t="n">
        <f aca="false">IF(N270="zákl. přenesená",J270,0)</f>
        <v>0</v>
      </c>
      <c r="BH270" s="203" t="n">
        <f aca="false">IF(N270="sníž. přenesená",J270,0)</f>
        <v>0</v>
      </c>
      <c r="BI270" s="203" t="n">
        <f aca="false">IF(N270="nulová",J270,0)</f>
        <v>0</v>
      </c>
      <c r="BJ270" s="3" t="s">
        <v>86</v>
      </c>
      <c r="BK270" s="203" t="n">
        <f aca="false">ROUND(I270*H270,2)</f>
        <v>0</v>
      </c>
      <c r="BL270" s="3" t="s">
        <v>350</v>
      </c>
      <c r="BM270" s="202" t="s">
        <v>1045</v>
      </c>
    </row>
    <row r="271" customFormat="false" ht="12.8" hidden="false" customHeight="false" outlineLevel="0" collapsed="false">
      <c r="A271" s="22"/>
      <c r="B271" s="23"/>
      <c r="C271" s="22"/>
      <c r="D271" s="204" t="s">
        <v>159</v>
      </c>
      <c r="E271" s="22"/>
      <c r="F271" s="205" t="s">
        <v>1046</v>
      </c>
      <c r="G271" s="22"/>
      <c r="H271" s="22"/>
      <c r="I271" s="117"/>
      <c r="J271" s="22"/>
      <c r="K271" s="22"/>
      <c r="L271" s="23"/>
      <c r="M271" s="206"/>
      <c r="N271" s="207"/>
      <c r="O271" s="60"/>
      <c r="P271" s="60"/>
      <c r="Q271" s="60"/>
      <c r="R271" s="60"/>
      <c r="S271" s="60"/>
      <c r="T271" s="61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T271" s="3" t="s">
        <v>159</v>
      </c>
      <c r="AU271" s="3" t="s">
        <v>88</v>
      </c>
    </row>
    <row r="272" customFormat="false" ht="21.75" hidden="false" customHeight="true" outlineLevel="0" collapsed="false">
      <c r="A272" s="22"/>
      <c r="B272" s="190"/>
      <c r="C272" s="238" t="s">
        <v>691</v>
      </c>
      <c r="D272" s="238" t="s">
        <v>462</v>
      </c>
      <c r="E272" s="239" t="s">
        <v>1047</v>
      </c>
      <c r="F272" s="240" t="s">
        <v>1048</v>
      </c>
      <c r="G272" s="241" t="s">
        <v>285</v>
      </c>
      <c r="H272" s="242" t="n">
        <v>1</v>
      </c>
      <c r="I272" s="243"/>
      <c r="J272" s="244" t="n">
        <f aca="false">ROUND(I272*H272,2)</f>
        <v>0</v>
      </c>
      <c r="K272" s="240"/>
      <c r="L272" s="245"/>
      <c r="M272" s="246"/>
      <c r="N272" s="247" t="s">
        <v>44</v>
      </c>
      <c r="O272" s="60"/>
      <c r="P272" s="200" t="n">
        <f aca="false">O272*H272</f>
        <v>0</v>
      </c>
      <c r="Q272" s="200" t="n">
        <v>0</v>
      </c>
      <c r="R272" s="200" t="n">
        <f aca="false">Q272*H272</f>
        <v>0</v>
      </c>
      <c r="S272" s="200" t="n">
        <v>0</v>
      </c>
      <c r="T272" s="20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202" t="s">
        <v>469</v>
      </c>
      <c r="AT272" s="202" t="s">
        <v>462</v>
      </c>
      <c r="AU272" s="202" t="s">
        <v>88</v>
      </c>
      <c r="AY272" s="3" t="s">
        <v>151</v>
      </c>
      <c r="BE272" s="203" t="n">
        <f aca="false">IF(N272="základní",J272,0)</f>
        <v>0</v>
      </c>
      <c r="BF272" s="203" t="n">
        <f aca="false">IF(N272="snížená",J272,0)</f>
        <v>0</v>
      </c>
      <c r="BG272" s="203" t="n">
        <f aca="false">IF(N272="zákl. přenesená",J272,0)</f>
        <v>0</v>
      </c>
      <c r="BH272" s="203" t="n">
        <f aca="false">IF(N272="sníž. přenesená",J272,0)</f>
        <v>0</v>
      </c>
      <c r="BI272" s="203" t="n">
        <f aca="false">IF(N272="nulová",J272,0)</f>
        <v>0</v>
      </c>
      <c r="BJ272" s="3" t="s">
        <v>86</v>
      </c>
      <c r="BK272" s="203" t="n">
        <f aca="false">ROUND(I272*H272,2)</f>
        <v>0</v>
      </c>
      <c r="BL272" s="3" t="s">
        <v>350</v>
      </c>
      <c r="BM272" s="202" t="s">
        <v>1049</v>
      </c>
    </row>
    <row r="273" customFormat="false" ht="12.8" hidden="false" customHeight="false" outlineLevel="0" collapsed="false">
      <c r="A273" s="22"/>
      <c r="B273" s="23"/>
      <c r="C273" s="22"/>
      <c r="D273" s="204" t="s">
        <v>159</v>
      </c>
      <c r="E273" s="22"/>
      <c r="F273" s="205" t="s">
        <v>1050</v>
      </c>
      <c r="G273" s="22"/>
      <c r="H273" s="22"/>
      <c r="I273" s="117"/>
      <c r="J273" s="22"/>
      <c r="K273" s="22"/>
      <c r="L273" s="23"/>
      <c r="M273" s="206"/>
      <c r="N273" s="207"/>
      <c r="O273" s="60"/>
      <c r="P273" s="60"/>
      <c r="Q273" s="60"/>
      <c r="R273" s="60"/>
      <c r="S273" s="60"/>
      <c r="T273" s="61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T273" s="3" t="s">
        <v>159</v>
      </c>
      <c r="AU273" s="3" t="s">
        <v>88</v>
      </c>
    </row>
    <row r="274" customFormat="false" ht="21.75" hidden="false" customHeight="true" outlineLevel="0" collapsed="false">
      <c r="A274" s="22"/>
      <c r="B274" s="190"/>
      <c r="C274" s="238" t="s">
        <v>696</v>
      </c>
      <c r="D274" s="238" t="s">
        <v>462</v>
      </c>
      <c r="E274" s="239" t="s">
        <v>1051</v>
      </c>
      <c r="F274" s="240" t="s">
        <v>1052</v>
      </c>
      <c r="G274" s="241" t="s">
        <v>285</v>
      </c>
      <c r="H274" s="242" t="n">
        <v>1</v>
      </c>
      <c r="I274" s="243"/>
      <c r="J274" s="244" t="n">
        <f aca="false">ROUND(I274*H274,2)</f>
        <v>0</v>
      </c>
      <c r="K274" s="240"/>
      <c r="L274" s="245"/>
      <c r="M274" s="246"/>
      <c r="N274" s="247" t="s">
        <v>44</v>
      </c>
      <c r="O274" s="60"/>
      <c r="P274" s="200" t="n">
        <f aca="false">O274*H274</f>
        <v>0</v>
      </c>
      <c r="Q274" s="200" t="n">
        <v>0</v>
      </c>
      <c r="R274" s="200" t="n">
        <f aca="false">Q274*H274</f>
        <v>0</v>
      </c>
      <c r="S274" s="200" t="n">
        <v>0</v>
      </c>
      <c r="T274" s="20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202" t="s">
        <v>469</v>
      </c>
      <c r="AT274" s="202" t="s">
        <v>462</v>
      </c>
      <c r="AU274" s="202" t="s">
        <v>88</v>
      </c>
      <c r="AY274" s="3" t="s">
        <v>151</v>
      </c>
      <c r="BE274" s="203" t="n">
        <f aca="false">IF(N274="základní",J274,0)</f>
        <v>0</v>
      </c>
      <c r="BF274" s="203" t="n">
        <f aca="false">IF(N274="snížená",J274,0)</f>
        <v>0</v>
      </c>
      <c r="BG274" s="203" t="n">
        <f aca="false">IF(N274="zákl. přenesená",J274,0)</f>
        <v>0</v>
      </c>
      <c r="BH274" s="203" t="n">
        <f aca="false">IF(N274="sníž. přenesená",J274,0)</f>
        <v>0</v>
      </c>
      <c r="BI274" s="203" t="n">
        <f aca="false">IF(N274="nulová",J274,0)</f>
        <v>0</v>
      </c>
      <c r="BJ274" s="3" t="s">
        <v>86</v>
      </c>
      <c r="BK274" s="203" t="n">
        <f aca="false">ROUND(I274*H274,2)</f>
        <v>0</v>
      </c>
      <c r="BL274" s="3" t="s">
        <v>350</v>
      </c>
      <c r="BM274" s="202" t="s">
        <v>1053</v>
      </c>
    </row>
    <row r="275" customFormat="false" ht="12.8" hidden="false" customHeight="false" outlineLevel="0" collapsed="false">
      <c r="A275" s="22"/>
      <c r="B275" s="23"/>
      <c r="C275" s="22"/>
      <c r="D275" s="204" t="s">
        <v>159</v>
      </c>
      <c r="E275" s="22"/>
      <c r="F275" s="205" t="s">
        <v>1052</v>
      </c>
      <c r="G275" s="22"/>
      <c r="H275" s="22"/>
      <c r="I275" s="117"/>
      <c r="J275" s="22"/>
      <c r="K275" s="22"/>
      <c r="L275" s="23"/>
      <c r="M275" s="206"/>
      <c r="N275" s="207"/>
      <c r="O275" s="60"/>
      <c r="P275" s="60"/>
      <c r="Q275" s="60"/>
      <c r="R275" s="60"/>
      <c r="S275" s="60"/>
      <c r="T275" s="61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T275" s="3" t="s">
        <v>159</v>
      </c>
      <c r="AU275" s="3" t="s">
        <v>88</v>
      </c>
    </row>
    <row r="276" customFormat="false" ht="16.5" hidden="false" customHeight="true" outlineLevel="0" collapsed="false">
      <c r="A276" s="22"/>
      <c r="B276" s="190"/>
      <c r="C276" s="238" t="s">
        <v>703</v>
      </c>
      <c r="D276" s="238" t="s">
        <v>462</v>
      </c>
      <c r="E276" s="239" t="s">
        <v>1054</v>
      </c>
      <c r="F276" s="240" t="s">
        <v>1055</v>
      </c>
      <c r="G276" s="241" t="s">
        <v>285</v>
      </c>
      <c r="H276" s="242" t="n">
        <v>1</v>
      </c>
      <c r="I276" s="243"/>
      <c r="J276" s="244" t="n">
        <f aca="false">ROUND(I276*H276,2)</f>
        <v>0</v>
      </c>
      <c r="K276" s="240"/>
      <c r="L276" s="245"/>
      <c r="M276" s="246"/>
      <c r="N276" s="247" t="s">
        <v>44</v>
      </c>
      <c r="O276" s="60"/>
      <c r="P276" s="200" t="n">
        <f aca="false">O276*H276</f>
        <v>0</v>
      </c>
      <c r="Q276" s="200" t="n">
        <v>0</v>
      </c>
      <c r="R276" s="200" t="n">
        <f aca="false">Q276*H276</f>
        <v>0</v>
      </c>
      <c r="S276" s="200" t="n">
        <v>0</v>
      </c>
      <c r="T276" s="20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202" t="s">
        <v>469</v>
      </c>
      <c r="AT276" s="202" t="s">
        <v>462</v>
      </c>
      <c r="AU276" s="202" t="s">
        <v>88</v>
      </c>
      <c r="AY276" s="3" t="s">
        <v>151</v>
      </c>
      <c r="BE276" s="203" t="n">
        <f aca="false">IF(N276="základní",J276,0)</f>
        <v>0</v>
      </c>
      <c r="BF276" s="203" t="n">
        <f aca="false">IF(N276="snížená",J276,0)</f>
        <v>0</v>
      </c>
      <c r="BG276" s="203" t="n">
        <f aca="false">IF(N276="zákl. přenesená",J276,0)</f>
        <v>0</v>
      </c>
      <c r="BH276" s="203" t="n">
        <f aca="false">IF(N276="sníž. přenesená",J276,0)</f>
        <v>0</v>
      </c>
      <c r="BI276" s="203" t="n">
        <f aca="false">IF(N276="nulová",J276,0)</f>
        <v>0</v>
      </c>
      <c r="BJ276" s="3" t="s">
        <v>86</v>
      </c>
      <c r="BK276" s="203" t="n">
        <f aca="false">ROUND(I276*H276,2)</f>
        <v>0</v>
      </c>
      <c r="BL276" s="3" t="s">
        <v>350</v>
      </c>
      <c r="BM276" s="202" t="s">
        <v>1056</v>
      </c>
    </row>
    <row r="277" customFormat="false" ht="12.8" hidden="false" customHeight="false" outlineLevel="0" collapsed="false">
      <c r="A277" s="22"/>
      <c r="B277" s="23"/>
      <c r="C277" s="22"/>
      <c r="D277" s="204" t="s">
        <v>159</v>
      </c>
      <c r="E277" s="22"/>
      <c r="F277" s="205" t="s">
        <v>1055</v>
      </c>
      <c r="G277" s="22"/>
      <c r="H277" s="22"/>
      <c r="I277" s="117"/>
      <c r="J277" s="22"/>
      <c r="K277" s="22"/>
      <c r="L277" s="23"/>
      <c r="M277" s="206"/>
      <c r="N277" s="207"/>
      <c r="O277" s="60"/>
      <c r="P277" s="60"/>
      <c r="Q277" s="60"/>
      <c r="R277" s="60"/>
      <c r="S277" s="60"/>
      <c r="T277" s="61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T277" s="3" t="s">
        <v>159</v>
      </c>
      <c r="AU277" s="3" t="s">
        <v>88</v>
      </c>
    </row>
    <row r="278" customFormat="false" ht="16.5" hidden="false" customHeight="true" outlineLevel="0" collapsed="false">
      <c r="A278" s="22"/>
      <c r="B278" s="190"/>
      <c r="C278" s="238" t="s">
        <v>710</v>
      </c>
      <c r="D278" s="238" t="s">
        <v>462</v>
      </c>
      <c r="E278" s="239" t="s">
        <v>1057</v>
      </c>
      <c r="F278" s="240" t="s">
        <v>1058</v>
      </c>
      <c r="G278" s="241" t="s">
        <v>285</v>
      </c>
      <c r="H278" s="242" t="n">
        <v>1</v>
      </c>
      <c r="I278" s="243"/>
      <c r="J278" s="244" t="n">
        <f aca="false">ROUND(I278*H278,2)</f>
        <v>0</v>
      </c>
      <c r="K278" s="240"/>
      <c r="L278" s="245"/>
      <c r="M278" s="246"/>
      <c r="N278" s="247" t="s">
        <v>44</v>
      </c>
      <c r="O278" s="60"/>
      <c r="P278" s="200" t="n">
        <f aca="false">O278*H278</f>
        <v>0</v>
      </c>
      <c r="Q278" s="200" t="n">
        <v>0</v>
      </c>
      <c r="R278" s="200" t="n">
        <f aca="false">Q278*H278</f>
        <v>0</v>
      </c>
      <c r="S278" s="200" t="n">
        <v>0</v>
      </c>
      <c r="T278" s="20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202" t="s">
        <v>469</v>
      </c>
      <c r="AT278" s="202" t="s">
        <v>462</v>
      </c>
      <c r="AU278" s="202" t="s">
        <v>88</v>
      </c>
      <c r="AY278" s="3" t="s">
        <v>151</v>
      </c>
      <c r="BE278" s="203" t="n">
        <f aca="false">IF(N278="základní",J278,0)</f>
        <v>0</v>
      </c>
      <c r="BF278" s="203" t="n">
        <f aca="false">IF(N278="snížená",J278,0)</f>
        <v>0</v>
      </c>
      <c r="BG278" s="203" t="n">
        <f aca="false">IF(N278="zákl. přenesená",J278,0)</f>
        <v>0</v>
      </c>
      <c r="BH278" s="203" t="n">
        <f aca="false">IF(N278="sníž. přenesená",J278,0)</f>
        <v>0</v>
      </c>
      <c r="BI278" s="203" t="n">
        <f aca="false">IF(N278="nulová",J278,0)</f>
        <v>0</v>
      </c>
      <c r="BJ278" s="3" t="s">
        <v>86</v>
      </c>
      <c r="BK278" s="203" t="n">
        <f aca="false">ROUND(I278*H278,2)</f>
        <v>0</v>
      </c>
      <c r="BL278" s="3" t="s">
        <v>350</v>
      </c>
      <c r="BM278" s="202" t="s">
        <v>1059</v>
      </c>
    </row>
    <row r="279" customFormat="false" ht="12.8" hidden="false" customHeight="false" outlineLevel="0" collapsed="false">
      <c r="A279" s="22"/>
      <c r="B279" s="23"/>
      <c r="C279" s="22"/>
      <c r="D279" s="204" t="s">
        <v>159</v>
      </c>
      <c r="E279" s="22"/>
      <c r="F279" s="205" t="s">
        <v>1060</v>
      </c>
      <c r="G279" s="22"/>
      <c r="H279" s="22"/>
      <c r="I279" s="117"/>
      <c r="J279" s="22"/>
      <c r="K279" s="22"/>
      <c r="L279" s="23"/>
      <c r="M279" s="206"/>
      <c r="N279" s="207"/>
      <c r="O279" s="60"/>
      <c r="P279" s="60"/>
      <c r="Q279" s="60"/>
      <c r="R279" s="60"/>
      <c r="S279" s="60"/>
      <c r="T279" s="61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T279" s="3" t="s">
        <v>159</v>
      </c>
      <c r="AU279" s="3" t="s">
        <v>88</v>
      </c>
    </row>
    <row r="280" customFormat="false" ht="16.5" hidden="false" customHeight="true" outlineLevel="0" collapsed="false">
      <c r="A280" s="22"/>
      <c r="B280" s="190"/>
      <c r="C280" s="238" t="s">
        <v>715</v>
      </c>
      <c r="D280" s="238" t="s">
        <v>462</v>
      </c>
      <c r="E280" s="239" t="s">
        <v>365</v>
      </c>
      <c r="F280" s="240" t="s">
        <v>1061</v>
      </c>
      <c r="G280" s="241" t="s">
        <v>285</v>
      </c>
      <c r="H280" s="242" t="n">
        <v>1</v>
      </c>
      <c r="I280" s="243"/>
      <c r="J280" s="244" t="n">
        <f aca="false">ROUND(I280*H280,2)</f>
        <v>0</v>
      </c>
      <c r="K280" s="240"/>
      <c r="L280" s="245"/>
      <c r="M280" s="246"/>
      <c r="N280" s="247" t="s">
        <v>44</v>
      </c>
      <c r="O280" s="60"/>
      <c r="P280" s="200" t="n">
        <f aca="false">O280*H280</f>
        <v>0</v>
      </c>
      <c r="Q280" s="200" t="n">
        <v>0</v>
      </c>
      <c r="R280" s="200" t="n">
        <f aca="false">Q280*H280</f>
        <v>0</v>
      </c>
      <c r="S280" s="200" t="n">
        <v>0</v>
      </c>
      <c r="T280" s="20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202" t="s">
        <v>469</v>
      </c>
      <c r="AT280" s="202" t="s">
        <v>462</v>
      </c>
      <c r="AU280" s="202" t="s">
        <v>88</v>
      </c>
      <c r="AY280" s="3" t="s">
        <v>151</v>
      </c>
      <c r="BE280" s="203" t="n">
        <f aca="false">IF(N280="základní",J280,0)</f>
        <v>0</v>
      </c>
      <c r="BF280" s="203" t="n">
        <f aca="false">IF(N280="snížená",J280,0)</f>
        <v>0</v>
      </c>
      <c r="BG280" s="203" t="n">
        <f aca="false">IF(N280="zákl. přenesená",J280,0)</f>
        <v>0</v>
      </c>
      <c r="BH280" s="203" t="n">
        <f aca="false">IF(N280="sníž. přenesená",J280,0)</f>
        <v>0</v>
      </c>
      <c r="BI280" s="203" t="n">
        <f aca="false">IF(N280="nulová",J280,0)</f>
        <v>0</v>
      </c>
      <c r="BJ280" s="3" t="s">
        <v>86</v>
      </c>
      <c r="BK280" s="203" t="n">
        <f aca="false">ROUND(I280*H280,2)</f>
        <v>0</v>
      </c>
      <c r="BL280" s="3" t="s">
        <v>350</v>
      </c>
      <c r="BM280" s="202" t="s">
        <v>1062</v>
      </c>
    </row>
    <row r="281" customFormat="false" ht="12.8" hidden="false" customHeight="false" outlineLevel="0" collapsed="false">
      <c r="A281" s="22"/>
      <c r="B281" s="23"/>
      <c r="C281" s="22"/>
      <c r="D281" s="204" t="s">
        <v>159</v>
      </c>
      <c r="E281" s="22"/>
      <c r="F281" s="205" t="s">
        <v>1061</v>
      </c>
      <c r="G281" s="22"/>
      <c r="H281" s="22"/>
      <c r="I281" s="117"/>
      <c r="J281" s="22"/>
      <c r="K281" s="22"/>
      <c r="L281" s="23"/>
      <c r="M281" s="206"/>
      <c r="N281" s="207"/>
      <c r="O281" s="60"/>
      <c r="P281" s="60"/>
      <c r="Q281" s="60"/>
      <c r="R281" s="60"/>
      <c r="S281" s="60"/>
      <c r="T281" s="61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T281" s="3" t="s">
        <v>159</v>
      </c>
      <c r="AU281" s="3" t="s">
        <v>88</v>
      </c>
    </row>
    <row r="282" s="176" customFormat="true" ht="22.8" hidden="false" customHeight="true" outlineLevel="0" collapsed="false">
      <c r="B282" s="177"/>
      <c r="D282" s="178" t="s">
        <v>78</v>
      </c>
      <c r="E282" s="188" t="s">
        <v>1063</v>
      </c>
      <c r="F282" s="188" t="s">
        <v>1064</v>
      </c>
      <c r="I282" s="180"/>
      <c r="J282" s="189" t="n">
        <f aca="false">BK282</f>
        <v>0</v>
      </c>
      <c r="L282" s="177"/>
      <c r="M282" s="182"/>
      <c r="N282" s="183"/>
      <c r="O282" s="183"/>
      <c r="P282" s="184" t="n">
        <f aca="false">SUM(P283:P294)</f>
        <v>0</v>
      </c>
      <c r="Q282" s="183"/>
      <c r="R282" s="184" t="n">
        <f aca="false">SUM(R283:R294)</f>
        <v>0.06</v>
      </c>
      <c r="S282" s="183"/>
      <c r="T282" s="185" t="n">
        <f aca="false">SUM(T283:T294)</f>
        <v>0</v>
      </c>
      <c r="AR282" s="178" t="s">
        <v>88</v>
      </c>
      <c r="AT282" s="186" t="s">
        <v>78</v>
      </c>
      <c r="AU282" s="186" t="s">
        <v>86</v>
      </c>
      <c r="AY282" s="178" t="s">
        <v>151</v>
      </c>
      <c r="BK282" s="187" t="n">
        <f aca="false">SUM(BK283:BK294)</f>
        <v>0</v>
      </c>
    </row>
    <row r="283" s="27" customFormat="true" ht="16.5" hidden="false" customHeight="true" outlineLevel="0" collapsed="false">
      <c r="A283" s="22"/>
      <c r="B283" s="190"/>
      <c r="C283" s="191" t="s">
        <v>719</v>
      </c>
      <c r="D283" s="191" t="s">
        <v>154</v>
      </c>
      <c r="E283" s="192" t="s">
        <v>1065</v>
      </c>
      <c r="F283" s="193" t="s">
        <v>1066</v>
      </c>
      <c r="G283" s="194" t="s">
        <v>300</v>
      </c>
      <c r="H283" s="195" t="n">
        <v>1000</v>
      </c>
      <c r="I283" s="196"/>
      <c r="J283" s="197" t="n">
        <f aca="false">ROUND(I283*H283,2)</f>
        <v>0</v>
      </c>
      <c r="K283" s="193" t="s">
        <v>257</v>
      </c>
      <c r="L283" s="23"/>
      <c r="M283" s="198"/>
      <c r="N283" s="199" t="s">
        <v>44</v>
      </c>
      <c r="O283" s="60"/>
      <c r="P283" s="200" t="n">
        <f aca="false">O283*H283</f>
        <v>0</v>
      </c>
      <c r="Q283" s="200" t="n">
        <v>0</v>
      </c>
      <c r="R283" s="200" t="n">
        <f aca="false">Q283*H283</f>
        <v>0</v>
      </c>
      <c r="S283" s="200" t="n">
        <v>0</v>
      </c>
      <c r="T283" s="20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202" t="s">
        <v>350</v>
      </c>
      <c r="AT283" s="202" t="s">
        <v>154</v>
      </c>
      <c r="AU283" s="202" t="s">
        <v>88</v>
      </c>
      <c r="AY283" s="3" t="s">
        <v>151</v>
      </c>
      <c r="BE283" s="203" t="n">
        <f aca="false">IF(N283="základní",J283,0)</f>
        <v>0</v>
      </c>
      <c r="BF283" s="203" t="n">
        <f aca="false">IF(N283="snížená",J283,0)</f>
        <v>0</v>
      </c>
      <c r="BG283" s="203" t="n">
        <f aca="false">IF(N283="zákl. přenesená",J283,0)</f>
        <v>0</v>
      </c>
      <c r="BH283" s="203" t="n">
        <f aca="false">IF(N283="sníž. přenesená",J283,0)</f>
        <v>0</v>
      </c>
      <c r="BI283" s="203" t="n">
        <f aca="false">IF(N283="nulová",J283,0)</f>
        <v>0</v>
      </c>
      <c r="BJ283" s="3" t="s">
        <v>86</v>
      </c>
      <c r="BK283" s="203" t="n">
        <f aca="false">ROUND(I283*H283,2)</f>
        <v>0</v>
      </c>
      <c r="BL283" s="3" t="s">
        <v>350</v>
      </c>
      <c r="BM283" s="202" t="s">
        <v>1067</v>
      </c>
    </row>
    <row r="284" customFormat="false" ht="12.8" hidden="false" customHeight="false" outlineLevel="0" collapsed="false">
      <c r="A284" s="22"/>
      <c r="B284" s="23"/>
      <c r="C284" s="22"/>
      <c r="D284" s="204" t="s">
        <v>159</v>
      </c>
      <c r="E284" s="22"/>
      <c r="F284" s="205" t="s">
        <v>1066</v>
      </c>
      <c r="G284" s="22"/>
      <c r="H284" s="22"/>
      <c r="I284" s="117"/>
      <c r="J284" s="22"/>
      <c r="K284" s="22"/>
      <c r="L284" s="23"/>
      <c r="M284" s="206"/>
      <c r="N284" s="207"/>
      <c r="O284" s="60"/>
      <c r="P284" s="60"/>
      <c r="Q284" s="60"/>
      <c r="R284" s="60"/>
      <c r="S284" s="60"/>
      <c r="T284" s="61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T284" s="3" t="s">
        <v>159</v>
      </c>
      <c r="AU284" s="3" t="s">
        <v>88</v>
      </c>
    </row>
    <row r="285" customFormat="false" ht="16.5" hidden="false" customHeight="true" outlineLevel="0" collapsed="false">
      <c r="A285" s="22"/>
      <c r="B285" s="190"/>
      <c r="C285" s="191" t="s">
        <v>726</v>
      </c>
      <c r="D285" s="191" t="s">
        <v>154</v>
      </c>
      <c r="E285" s="192" t="s">
        <v>1068</v>
      </c>
      <c r="F285" s="193" t="s">
        <v>1069</v>
      </c>
      <c r="G285" s="194" t="s">
        <v>300</v>
      </c>
      <c r="H285" s="195" t="n">
        <v>1000</v>
      </c>
      <c r="I285" s="196"/>
      <c r="J285" s="197" t="n">
        <f aca="false">ROUND(I285*H285,2)</f>
        <v>0</v>
      </c>
      <c r="K285" s="193" t="s">
        <v>257</v>
      </c>
      <c r="L285" s="23"/>
      <c r="M285" s="198"/>
      <c r="N285" s="199" t="s">
        <v>44</v>
      </c>
      <c r="O285" s="60"/>
      <c r="P285" s="200" t="n">
        <f aca="false">O285*H285</f>
        <v>0</v>
      </c>
      <c r="Q285" s="200" t="n">
        <v>0</v>
      </c>
      <c r="R285" s="200" t="n">
        <f aca="false">Q285*H285</f>
        <v>0</v>
      </c>
      <c r="S285" s="200" t="n">
        <v>0</v>
      </c>
      <c r="T285" s="20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202" t="s">
        <v>350</v>
      </c>
      <c r="AT285" s="202" t="s">
        <v>154</v>
      </c>
      <c r="AU285" s="202" t="s">
        <v>88</v>
      </c>
      <c r="AY285" s="3" t="s">
        <v>151</v>
      </c>
      <c r="BE285" s="203" t="n">
        <f aca="false">IF(N285="základní",J285,0)</f>
        <v>0</v>
      </c>
      <c r="BF285" s="203" t="n">
        <f aca="false">IF(N285="snížená",J285,0)</f>
        <v>0</v>
      </c>
      <c r="BG285" s="203" t="n">
        <f aca="false">IF(N285="zákl. přenesená",J285,0)</f>
        <v>0</v>
      </c>
      <c r="BH285" s="203" t="n">
        <f aca="false">IF(N285="sníž. přenesená",J285,0)</f>
        <v>0</v>
      </c>
      <c r="BI285" s="203" t="n">
        <f aca="false">IF(N285="nulová",J285,0)</f>
        <v>0</v>
      </c>
      <c r="BJ285" s="3" t="s">
        <v>86</v>
      </c>
      <c r="BK285" s="203" t="n">
        <f aca="false">ROUND(I285*H285,2)</f>
        <v>0</v>
      </c>
      <c r="BL285" s="3" t="s">
        <v>350</v>
      </c>
      <c r="BM285" s="202" t="s">
        <v>1070</v>
      </c>
    </row>
    <row r="286" customFormat="false" ht="12.8" hidden="false" customHeight="false" outlineLevel="0" collapsed="false">
      <c r="A286" s="22"/>
      <c r="B286" s="23"/>
      <c r="C286" s="22"/>
      <c r="D286" s="204" t="s">
        <v>159</v>
      </c>
      <c r="E286" s="22"/>
      <c r="F286" s="205" t="s">
        <v>1071</v>
      </c>
      <c r="G286" s="22"/>
      <c r="H286" s="22"/>
      <c r="I286" s="117"/>
      <c r="J286" s="22"/>
      <c r="K286" s="22"/>
      <c r="L286" s="23"/>
      <c r="M286" s="206"/>
      <c r="N286" s="207"/>
      <c r="O286" s="60"/>
      <c r="P286" s="60"/>
      <c r="Q286" s="60"/>
      <c r="R286" s="60"/>
      <c r="S286" s="60"/>
      <c r="T286" s="61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T286" s="3" t="s">
        <v>159</v>
      </c>
      <c r="AU286" s="3" t="s">
        <v>88</v>
      </c>
    </row>
    <row r="287" customFormat="false" ht="21.75" hidden="false" customHeight="true" outlineLevel="0" collapsed="false">
      <c r="A287" s="22"/>
      <c r="B287" s="190"/>
      <c r="C287" s="191" t="s">
        <v>732</v>
      </c>
      <c r="D287" s="191" t="s">
        <v>154</v>
      </c>
      <c r="E287" s="192" t="s">
        <v>1072</v>
      </c>
      <c r="F287" s="193" t="s">
        <v>1073</v>
      </c>
      <c r="G287" s="194" t="s">
        <v>285</v>
      </c>
      <c r="H287" s="195" t="n">
        <v>2</v>
      </c>
      <c r="I287" s="196"/>
      <c r="J287" s="197" t="n">
        <f aca="false">ROUND(I287*H287,2)</f>
        <v>0</v>
      </c>
      <c r="K287" s="193"/>
      <c r="L287" s="23"/>
      <c r="M287" s="198"/>
      <c r="N287" s="199" t="s">
        <v>44</v>
      </c>
      <c r="O287" s="60"/>
      <c r="P287" s="200" t="n">
        <f aca="false">O287*H287</f>
        <v>0</v>
      </c>
      <c r="Q287" s="200" t="n">
        <v>0</v>
      </c>
      <c r="R287" s="200" t="n">
        <f aca="false">Q287*H287</f>
        <v>0</v>
      </c>
      <c r="S287" s="200" t="n">
        <v>0</v>
      </c>
      <c r="T287" s="20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202" t="s">
        <v>350</v>
      </c>
      <c r="AT287" s="202" t="s">
        <v>154</v>
      </c>
      <c r="AU287" s="202" t="s">
        <v>88</v>
      </c>
      <c r="AY287" s="3" t="s">
        <v>151</v>
      </c>
      <c r="BE287" s="203" t="n">
        <f aca="false">IF(N287="základní",J287,0)</f>
        <v>0</v>
      </c>
      <c r="BF287" s="203" t="n">
        <f aca="false">IF(N287="snížená",J287,0)</f>
        <v>0</v>
      </c>
      <c r="BG287" s="203" t="n">
        <f aca="false">IF(N287="zákl. přenesená",J287,0)</f>
        <v>0</v>
      </c>
      <c r="BH287" s="203" t="n">
        <f aca="false">IF(N287="sníž. přenesená",J287,0)</f>
        <v>0</v>
      </c>
      <c r="BI287" s="203" t="n">
        <f aca="false">IF(N287="nulová",J287,0)</f>
        <v>0</v>
      </c>
      <c r="BJ287" s="3" t="s">
        <v>86</v>
      </c>
      <c r="BK287" s="203" t="n">
        <f aca="false">ROUND(I287*H287,2)</f>
        <v>0</v>
      </c>
      <c r="BL287" s="3" t="s">
        <v>350</v>
      </c>
      <c r="BM287" s="202" t="s">
        <v>1074</v>
      </c>
    </row>
    <row r="288" customFormat="false" ht="12.8" hidden="false" customHeight="false" outlineLevel="0" collapsed="false">
      <c r="A288" s="22"/>
      <c r="B288" s="23"/>
      <c r="C288" s="22"/>
      <c r="D288" s="204" t="s">
        <v>159</v>
      </c>
      <c r="E288" s="22"/>
      <c r="F288" s="205" t="s">
        <v>1075</v>
      </c>
      <c r="G288" s="22"/>
      <c r="H288" s="22"/>
      <c r="I288" s="117"/>
      <c r="J288" s="22"/>
      <c r="K288" s="22"/>
      <c r="L288" s="23"/>
      <c r="M288" s="206"/>
      <c r="N288" s="207"/>
      <c r="O288" s="60"/>
      <c r="P288" s="60"/>
      <c r="Q288" s="60"/>
      <c r="R288" s="60"/>
      <c r="S288" s="60"/>
      <c r="T288" s="61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T288" s="3" t="s">
        <v>159</v>
      </c>
      <c r="AU288" s="3" t="s">
        <v>88</v>
      </c>
    </row>
    <row r="289" customFormat="false" ht="21.75" hidden="false" customHeight="true" outlineLevel="0" collapsed="false">
      <c r="A289" s="22"/>
      <c r="B289" s="190"/>
      <c r="C289" s="238" t="s">
        <v>737</v>
      </c>
      <c r="D289" s="238" t="s">
        <v>462</v>
      </c>
      <c r="E289" s="239" t="s">
        <v>1076</v>
      </c>
      <c r="F289" s="240" t="s">
        <v>1077</v>
      </c>
      <c r="G289" s="241" t="s">
        <v>285</v>
      </c>
      <c r="H289" s="242" t="n">
        <v>2</v>
      </c>
      <c r="I289" s="243"/>
      <c r="J289" s="244" t="n">
        <f aca="false">ROUND(I289*H289,2)</f>
        <v>0</v>
      </c>
      <c r="K289" s="240"/>
      <c r="L289" s="245"/>
      <c r="M289" s="246"/>
      <c r="N289" s="247" t="s">
        <v>44</v>
      </c>
      <c r="O289" s="60"/>
      <c r="P289" s="200" t="n">
        <f aca="false">O289*H289</f>
        <v>0</v>
      </c>
      <c r="Q289" s="200" t="n">
        <v>0.03</v>
      </c>
      <c r="R289" s="200" t="n">
        <f aca="false">Q289*H289</f>
        <v>0.06</v>
      </c>
      <c r="S289" s="200" t="n">
        <v>0</v>
      </c>
      <c r="T289" s="20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202" t="s">
        <v>469</v>
      </c>
      <c r="AT289" s="202" t="s">
        <v>462</v>
      </c>
      <c r="AU289" s="202" t="s">
        <v>88</v>
      </c>
      <c r="AY289" s="3" t="s">
        <v>151</v>
      </c>
      <c r="BE289" s="203" t="n">
        <f aca="false">IF(N289="základní",J289,0)</f>
        <v>0</v>
      </c>
      <c r="BF289" s="203" t="n">
        <f aca="false">IF(N289="snížená",J289,0)</f>
        <v>0</v>
      </c>
      <c r="BG289" s="203" t="n">
        <f aca="false">IF(N289="zákl. přenesená",J289,0)</f>
        <v>0</v>
      </c>
      <c r="BH289" s="203" t="n">
        <f aca="false">IF(N289="sníž. přenesená",J289,0)</f>
        <v>0</v>
      </c>
      <c r="BI289" s="203" t="n">
        <f aca="false">IF(N289="nulová",J289,0)</f>
        <v>0</v>
      </c>
      <c r="BJ289" s="3" t="s">
        <v>86</v>
      </c>
      <c r="BK289" s="203" t="n">
        <f aca="false">ROUND(I289*H289,2)</f>
        <v>0</v>
      </c>
      <c r="BL289" s="3" t="s">
        <v>350</v>
      </c>
      <c r="BM289" s="202" t="s">
        <v>1078</v>
      </c>
    </row>
    <row r="290" customFormat="false" ht="12.8" hidden="false" customHeight="false" outlineLevel="0" collapsed="false">
      <c r="A290" s="22"/>
      <c r="B290" s="23"/>
      <c r="C290" s="22"/>
      <c r="D290" s="204" t="s">
        <v>159</v>
      </c>
      <c r="E290" s="22"/>
      <c r="F290" s="205" t="s">
        <v>1079</v>
      </c>
      <c r="G290" s="22"/>
      <c r="H290" s="22"/>
      <c r="I290" s="117"/>
      <c r="J290" s="22"/>
      <c r="K290" s="22"/>
      <c r="L290" s="23"/>
      <c r="M290" s="206"/>
      <c r="N290" s="207"/>
      <c r="O290" s="60"/>
      <c r="P290" s="60"/>
      <c r="Q290" s="60"/>
      <c r="R290" s="60"/>
      <c r="S290" s="60"/>
      <c r="T290" s="61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T290" s="3" t="s">
        <v>159</v>
      </c>
      <c r="AU290" s="3" t="s">
        <v>88</v>
      </c>
    </row>
    <row r="291" customFormat="false" ht="16.5" hidden="false" customHeight="true" outlineLevel="0" collapsed="false">
      <c r="A291" s="22"/>
      <c r="B291" s="190"/>
      <c r="C291" s="238" t="s">
        <v>742</v>
      </c>
      <c r="D291" s="238" t="s">
        <v>462</v>
      </c>
      <c r="E291" s="239" t="s">
        <v>1080</v>
      </c>
      <c r="F291" s="240" t="s">
        <v>1081</v>
      </c>
      <c r="G291" s="241" t="s">
        <v>285</v>
      </c>
      <c r="H291" s="242" t="n">
        <v>2</v>
      </c>
      <c r="I291" s="243"/>
      <c r="J291" s="244" t="n">
        <f aca="false">ROUND(I291*H291,2)</f>
        <v>0</v>
      </c>
      <c r="K291" s="240"/>
      <c r="L291" s="245"/>
      <c r="M291" s="246"/>
      <c r="N291" s="247" t="s">
        <v>44</v>
      </c>
      <c r="O291" s="60"/>
      <c r="P291" s="200" t="n">
        <f aca="false">O291*H291</f>
        <v>0</v>
      </c>
      <c r="Q291" s="200" t="n">
        <v>0</v>
      </c>
      <c r="R291" s="200" t="n">
        <f aca="false">Q291*H291</f>
        <v>0</v>
      </c>
      <c r="S291" s="200" t="n">
        <v>0</v>
      </c>
      <c r="T291" s="20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202" t="s">
        <v>469</v>
      </c>
      <c r="AT291" s="202" t="s">
        <v>462</v>
      </c>
      <c r="AU291" s="202" t="s">
        <v>88</v>
      </c>
      <c r="AY291" s="3" t="s">
        <v>151</v>
      </c>
      <c r="BE291" s="203" t="n">
        <f aca="false">IF(N291="základní",J291,0)</f>
        <v>0</v>
      </c>
      <c r="BF291" s="203" t="n">
        <f aca="false">IF(N291="snížená",J291,0)</f>
        <v>0</v>
      </c>
      <c r="BG291" s="203" t="n">
        <f aca="false">IF(N291="zákl. přenesená",J291,0)</f>
        <v>0</v>
      </c>
      <c r="BH291" s="203" t="n">
        <f aca="false">IF(N291="sníž. přenesená",J291,0)</f>
        <v>0</v>
      </c>
      <c r="BI291" s="203" t="n">
        <f aca="false">IF(N291="nulová",J291,0)</f>
        <v>0</v>
      </c>
      <c r="BJ291" s="3" t="s">
        <v>86</v>
      </c>
      <c r="BK291" s="203" t="n">
        <f aca="false">ROUND(I291*H291,2)</f>
        <v>0</v>
      </c>
      <c r="BL291" s="3" t="s">
        <v>350</v>
      </c>
      <c r="BM291" s="202" t="s">
        <v>1082</v>
      </c>
    </row>
    <row r="292" customFormat="false" ht="12.8" hidden="false" customHeight="false" outlineLevel="0" collapsed="false">
      <c r="A292" s="22"/>
      <c r="B292" s="23"/>
      <c r="C292" s="22"/>
      <c r="D292" s="204" t="s">
        <v>159</v>
      </c>
      <c r="E292" s="22"/>
      <c r="F292" s="205" t="s">
        <v>1081</v>
      </c>
      <c r="G292" s="22"/>
      <c r="H292" s="22"/>
      <c r="I292" s="117"/>
      <c r="J292" s="22"/>
      <c r="K292" s="22"/>
      <c r="L292" s="23"/>
      <c r="M292" s="206"/>
      <c r="N292" s="207"/>
      <c r="O292" s="60"/>
      <c r="P292" s="60"/>
      <c r="Q292" s="60"/>
      <c r="R292" s="60"/>
      <c r="S292" s="60"/>
      <c r="T292" s="61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T292" s="3" t="s">
        <v>159</v>
      </c>
      <c r="AU292" s="3" t="s">
        <v>88</v>
      </c>
    </row>
    <row r="293" customFormat="false" ht="16.5" hidden="false" customHeight="true" outlineLevel="0" collapsed="false">
      <c r="A293" s="22"/>
      <c r="B293" s="190"/>
      <c r="C293" s="238" t="s">
        <v>747</v>
      </c>
      <c r="D293" s="238" t="s">
        <v>462</v>
      </c>
      <c r="E293" s="239" t="s">
        <v>1083</v>
      </c>
      <c r="F293" s="240" t="s">
        <v>1084</v>
      </c>
      <c r="G293" s="241" t="s">
        <v>285</v>
      </c>
      <c r="H293" s="242" t="n">
        <v>2</v>
      </c>
      <c r="I293" s="243"/>
      <c r="J293" s="244" t="n">
        <f aca="false">ROUND(I293*H293,2)</f>
        <v>0</v>
      </c>
      <c r="K293" s="240"/>
      <c r="L293" s="245"/>
      <c r="M293" s="246"/>
      <c r="N293" s="247" t="s">
        <v>44</v>
      </c>
      <c r="O293" s="60"/>
      <c r="P293" s="200" t="n">
        <f aca="false">O293*H293</f>
        <v>0</v>
      </c>
      <c r="Q293" s="200" t="n">
        <v>0</v>
      </c>
      <c r="R293" s="200" t="n">
        <f aca="false">Q293*H293</f>
        <v>0</v>
      </c>
      <c r="S293" s="200" t="n">
        <v>0</v>
      </c>
      <c r="T293" s="20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202" t="s">
        <v>469</v>
      </c>
      <c r="AT293" s="202" t="s">
        <v>462</v>
      </c>
      <c r="AU293" s="202" t="s">
        <v>88</v>
      </c>
      <c r="AY293" s="3" t="s">
        <v>151</v>
      </c>
      <c r="BE293" s="203" t="n">
        <f aca="false">IF(N293="základní",J293,0)</f>
        <v>0</v>
      </c>
      <c r="BF293" s="203" t="n">
        <f aca="false">IF(N293="snížená",J293,0)</f>
        <v>0</v>
      </c>
      <c r="BG293" s="203" t="n">
        <f aca="false">IF(N293="zákl. přenesená",J293,0)</f>
        <v>0</v>
      </c>
      <c r="BH293" s="203" t="n">
        <f aca="false">IF(N293="sníž. přenesená",J293,0)</f>
        <v>0</v>
      </c>
      <c r="BI293" s="203" t="n">
        <f aca="false">IF(N293="nulová",J293,0)</f>
        <v>0</v>
      </c>
      <c r="BJ293" s="3" t="s">
        <v>86</v>
      </c>
      <c r="BK293" s="203" t="n">
        <f aca="false">ROUND(I293*H293,2)</f>
        <v>0</v>
      </c>
      <c r="BL293" s="3" t="s">
        <v>350</v>
      </c>
      <c r="BM293" s="202" t="s">
        <v>1085</v>
      </c>
    </row>
    <row r="294" customFormat="false" ht="12.8" hidden="false" customHeight="false" outlineLevel="0" collapsed="false">
      <c r="A294" s="22"/>
      <c r="B294" s="23"/>
      <c r="C294" s="22"/>
      <c r="D294" s="204" t="s">
        <v>159</v>
      </c>
      <c r="E294" s="22"/>
      <c r="F294" s="205" t="s">
        <v>1084</v>
      </c>
      <c r="G294" s="22"/>
      <c r="H294" s="22"/>
      <c r="I294" s="117"/>
      <c r="J294" s="22"/>
      <c r="K294" s="22"/>
      <c r="L294" s="23"/>
      <c r="M294" s="206"/>
      <c r="N294" s="207"/>
      <c r="O294" s="60"/>
      <c r="P294" s="60"/>
      <c r="Q294" s="60"/>
      <c r="R294" s="60"/>
      <c r="S294" s="60"/>
      <c r="T294" s="61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T294" s="3" t="s">
        <v>159</v>
      </c>
      <c r="AU294" s="3" t="s">
        <v>88</v>
      </c>
    </row>
    <row r="295" s="176" customFormat="true" ht="22.8" hidden="false" customHeight="true" outlineLevel="0" collapsed="false">
      <c r="B295" s="177"/>
      <c r="D295" s="178" t="s">
        <v>78</v>
      </c>
      <c r="E295" s="188" t="s">
        <v>1086</v>
      </c>
      <c r="F295" s="188" t="s">
        <v>149</v>
      </c>
      <c r="I295" s="180"/>
      <c r="J295" s="189" t="n">
        <f aca="false">BK295</f>
        <v>0</v>
      </c>
      <c r="L295" s="177"/>
      <c r="M295" s="182"/>
      <c r="N295" s="183"/>
      <c r="O295" s="183"/>
      <c r="P295" s="184" t="n">
        <f aca="false">SUM(P296:P311)</f>
        <v>0</v>
      </c>
      <c r="Q295" s="183"/>
      <c r="R295" s="184" t="n">
        <f aca="false">SUM(R296:R311)</f>
        <v>0.2</v>
      </c>
      <c r="S295" s="183"/>
      <c r="T295" s="185" t="n">
        <f aca="false">SUM(T296:T311)</f>
        <v>0</v>
      </c>
      <c r="AR295" s="178" t="s">
        <v>88</v>
      </c>
      <c r="AT295" s="186" t="s">
        <v>78</v>
      </c>
      <c r="AU295" s="186" t="s">
        <v>86</v>
      </c>
      <c r="AY295" s="178" t="s">
        <v>151</v>
      </c>
      <c r="BK295" s="187" t="n">
        <f aca="false">SUM(BK296:BK311)</f>
        <v>0</v>
      </c>
    </row>
    <row r="296" s="27" customFormat="true" ht="16.5" hidden="false" customHeight="true" outlineLevel="0" collapsed="false">
      <c r="A296" s="22"/>
      <c r="B296" s="190"/>
      <c r="C296" s="191" t="s">
        <v>754</v>
      </c>
      <c r="D296" s="191" t="s">
        <v>154</v>
      </c>
      <c r="E296" s="192" t="s">
        <v>1087</v>
      </c>
      <c r="F296" s="193" t="s">
        <v>1088</v>
      </c>
      <c r="G296" s="194" t="s">
        <v>217</v>
      </c>
      <c r="H296" s="195" t="n">
        <v>1</v>
      </c>
      <c r="I296" s="196"/>
      <c r="J296" s="197" t="n">
        <f aca="false">ROUND(I296*H296,2)</f>
        <v>0</v>
      </c>
      <c r="K296" s="193"/>
      <c r="L296" s="23"/>
      <c r="M296" s="198"/>
      <c r="N296" s="199" t="s">
        <v>44</v>
      </c>
      <c r="O296" s="60"/>
      <c r="P296" s="200" t="n">
        <f aca="false">O296*H296</f>
        <v>0</v>
      </c>
      <c r="Q296" s="200" t="n">
        <v>0</v>
      </c>
      <c r="R296" s="200" t="n">
        <f aca="false">Q296*H296</f>
        <v>0</v>
      </c>
      <c r="S296" s="200" t="n">
        <v>0</v>
      </c>
      <c r="T296" s="20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202" t="s">
        <v>350</v>
      </c>
      <c r="AT296" s="202" t="s">
        <v>154</v>
      </c>
      <c r="AU296" s="202" t="s">
        <v>88</v>
      </c>
      <c r="AY296" s="3" t="s">
        <v>151</v>
      </c>
      <c r="BE296" s="203" t="n">
        <f aca="false">IF(N296="základní",J296,0)</f>
        <v>0</v>
      </c>
      <c r="BF296" s="203" t="n">
        <f aca="false">IF(N296="snížená",J296,0)</f>
        <v>0</v>
      </c>
      <c r="BG296" s="203" t="n">
        <f aca="false">IF(N296="zákl. přenesená",J296,0)</f>
        <v>0</v>
      </c>
      <c r="BH296" s="203" t="n">
        <f aca="false">IF(N296="sníž. přenesená",J296,0)</f>
        <v>0</v>
      </c>
      <c r="BI296" s="203" t="n">
        <f aca="false">IF(N296="nulová",J296,0)</f>
        <v>0</v>
      </c>
      <c r="BJ296" s="3" t="s">
        <v>86</v>
      </c>
      <c r="BK296" s="203" t="n">
        <f aca="false">ROUND(I296*H296,2)</f>
        <v>0</v>
      </c>
      <c r="BL296" s="3" t="s">
        <v>350</v>
      </c>
      <c r="BM296" s="202" t="s">
        <v>1089</v>
      </c>
    </row>
    <row r="297" customFormat="false" ht="12.8" hidden="false" customHeight="false" outlineLevel="0" collapsed="false">
      <c r="A297" s="22"/>
      <c r="B297" s="23"/>
      <c r="C297" s="22"/>
      <c r="D297" s="204" t="s">
        <v>159</v>
      </c>
      <c r="E297" s="22"/>
      <c r="F297" s="205" t="s">
        <v>1090</v>
      </c>
      <c r="G297" s="22"/>
      <c r="H297" s="22"/>
      <c r="I297" s="117"/>
      <c r="J297" s="22"/>
      <c r="K297" s="22"/>
      <c r="L297" s="23"/>
      <c r="M297" s="206"/>
      <c r="N297" s="207"/>
      <c r="O297" s="60"/>
      <c r="P297" s="60"/>
      <c r="Q297" s="60"/>
      <c r="R297" s="60"/>
      <c r="S297" s="60"/>
      <c r="T297" s="61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T297" s="3" t="s">
        <v>159</v>
      </c>
      <c r="AU297" s="3" t="s">
        <v>88</v>
      </c>
    </row>
    <row r="298" customFormat="false" ht="21.75" hidden="false" customHeight="true" outlineLevel="0" collapsed="false">
      <c r="A298" s="22"/>
      <c r="B298" s="190"/>
      <c r="C298" s="191" t="s">
        <v>760</v>
      </c>
      <c r="D298" s="191" t="s">
        <v>154</v>
      </c>
      <c r="E298" s="192" t="s">
        <v>1091</v>
      </c>
      <c r="F298" s="193" t="s">
        <v>1092</v>
      </c>
      <c r="G298" s="194" t="s">
        <v>1093</v>
      </c>
      <c r="H298" s="195" t="n">
        <v>8</v>
      </c>
      <c r="I298" s="196"/>
      <c r="J298" s="197" t="n">
        <f aca="false">ROUND(I298*H298,2)</f>
        <v>0</v>
      </c>
      <c r="K298" s="193"/>
      <c r="L298" s="23"/>
      <c r="M298" s="198"/>
      <c r="N298" s="199" t="s">
        <v>44</v>
      </c>
      <c r="O298" s="60"/>
      <c r="P298" s="200" t="n">
        <f aca="false">O298*H298</f>
        <v>0</v>
      </c>
      <c r="Q298" s="200" t="n">
        <v>0</v>
      </c>
      <c r="R298" s="200" t="n">
        <f aca="false">Q298*H298</f>
        <v>0</v>
      </c>
      <c r="S298" s="200" t="n">
        <v>0</v>
      </c>
      <c r="T298" s="20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202" t="s">
        <v>1094</v>
      </c>
      <c r="AT298" s="202" t="s">
        <v>154</v>
      </c>
      <c r="AU298" s="202" t="s">
        <v>88</v>
      </c>
      <c r="AY298" s="3" t="s">
        <v>151</v>
      </c>
      <c r="BE298" s="203" t="n">
        <f aca="false">IF(N298="základní",J298,0)</f>
        <v>0</v>
      </c>
      <c r="BF298" s="203" t="n">
        <f aca="false">IF(N298="snížená",J298,0)</f>
        <v>0</v>
      </c>
      <c r="BG298" s="203" t="n">
        <f aca="false">IF(N298="zákl. přenesená",J298,0)</f>
        <v>0</v>
      </c>
      <c r="BH298" s="203" t="n">
        <f aca="false">IF(N298="sníž. přenesená",J298,0)</f>
        <v>0</v>
      </c>
      <c r="BI298" s="203" t="n">
        <f aca="false">IF(N298="nulová",J298,0)</f>
        <v>0</v>
      </c>
      <c r="BJ298" s="3" t="s">
        <v>86</v>
      </c>
      <c r="BK298" s="203" t="n">
        <f aca="false">ROUND(I298*H298,2)</f>
        <v>0</v>
      </c>
      <c r="BL298" s="3" t="s">
        <v>1094</v>
      </c>
      <c r="BM298" s="202" t="s">
        <v>1095</v>
      </c>
    </row>
    <row r="299" customFormat="false" ht="12.8" hidden="false" customHeight="false" outlineLevel="0" collapsed="false">
      <c r="A299" s="22"/>
      <c r="B299" s="23"/>
      <c r="C299" s="22"/>
      <c r="D299" s="204" t="s">
        <v>159</v>
      </c>
      <c r="E299" s="22"/>
      <c r="F299" s="205" t="s">
        <v>1092</v>
      </c>
      <c r="G299" s="22"/>
      <c r="H299" s="22"/>
      <c r="I299" s="117"/>
      <c r="J299" s="22"/>
      <c r="K299" s="22"/>
      <c r="L299" s="23"/>
      <c r="M299" s="206"/>
      <c r="N299" s="207"/>
      <c r="O299" s="60"/>
      <c r="P299" s="60"/>
      <c r="Q299" s="60"/>
      <c r="R299" s="60"/>
      <c r="S299" s="60"/>
      <c r="T299" s="61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T299" s="3" t="s">
        <v>159</v>
      </c>
      <c r="AU299" s="3" t="s">
        <v>88</v>
      </c>
    </row>
    <row r="300" customFormat="false" ht="21.75" hidden="false" customHeight="true" outlineLevel="0" collapsed="false">
      <c r="A300" s="22"/>
      <c r="B300" s="190"/>
      <c r="C300" s="191" t="s">
        <v>1096</v>
      </c>
      <c r="D300" s="191" t="s">
        <v>154</v>
      </c>
      <c r="E300" s="192" t="s">
        <v>1097</v>
      </c>
      <c r="F300" s="193" t="s">
        <v>1098</v>
      </c>
      <c r="G300" s="194" t="s">
        <v>217</v>
      </c>
      <c r="H300" s="195" t="n">
        <v>1</v>
      </c>
      <c r="I300" s="196"/>
      <c r="J300" s="197" t="n">
        <f aca="false">ROUND(I300*H300,2)</f>
        <v>0</v>
      </c>
      <c r="K300" s="193"/>
      <c r="L300" s="23"/>
      <c r="M300" s="198"/>
      <c r="N300" s="199" t="s">
        <v>44</v>
      </c>
      <c r="O300" s="60"/>
      <c r="P300" s="200" t="n">
        <f aca="false">O300*H300</f>
        <v>0</v>
      </c>
      <c r="Q300" s="200" t="n">
        <v>0</v>
      </c>
      <c r="R300" s="200" t="n">
        <f aca="false">Q300*H300</f>
        <v>0</v>
      </c>
      <c r="S300" s="200" t="n">
        <v>0</v>
      </c>
      <c r="T300" s="20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202" t="s">
        <v>1094</v>
      </c>
      <c r="AT300" s="202" t="s">
        <v>154</v>
      </c>
      <c r="AU300" s="202" t="s">
        <v>88</v>
      </c>
      <c r="AY300" s="3" t="s">
        <v>151</v>
      </c>
      <c r="BE300" s="203" t="n">
        <f aca="false">IF(N300="základní",J300,0)</f>
        <v>0</v>
      </c>
      <c r="BF300" s="203" t="n">
        <f aca="false">IF(N300="snížená",J300,0)</f>
        <v>0</v>
      </c>
      <c r="BG300" s="203" t="n">
        <f aca="false">IF(N300="zákl. přenesená",J300,0)</f>
        <v>0</v>
      </c>
      <c r="BH300" s="203" t="n">
        <f aca="false">IF(N300="sníž. přenesená",J300,0)</f>
        <v>0</v>
      </c>
      <c r="BI300" s="203" t="n">
        <f aca="false">IF(N300="nulová",J300,0)</f>
        <v>0</v>
      </c>
      <c r="BJ300" s="3" t="s">
        <v>86</v>
      </c>
      <c r="BK300" s="203" t="n">
        <f aca="false">ROUND(I300*H300,2)</f>
        <v>0</v>
      </c>
      <c r="BL300" s="3" t="s">
        <v>1094</v>
      </c>
      <c r="BM300" s="202" t="s">
        <v>1099</v>
      </c>
    </row>
    <row r="301" customFormat="false" ht="12.8" hidden="false" customHeight="false" outlineLevel="0" collapsed="false">
      <c r="A301" s="22"/>
      <c r="B301" s="23"/>
      <c r="C301" s="22"/>
      <c r="D301" s="204" t="s">
        <v>159</v>
      </c>
      <c r="E301" s="22"/>
      <c r="F301" s="205" t="s">
        <v>1100</v>
      </c>
      <c r="G301" s="22"/>
      <c r="H301" s="22"/>
      <c r="I301" s="117"/>
      <c r="J301" s="22"/>
      <c r="K301" s="22"/>
      <c r="L301" s="23"/>
      <c r="M301" s="206"/>
      <c r="N301" s="207"/>
      <c r="O301" s="60"/>
      <c r="P301" s="60"/>
      <c r="Q301" s="60"/>
      <c r="R301" s="60"/>
      <c r="S301" s="60"/>
      <c r="T301" s="61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T301" s="3" t="s">
        <v>159</v>
      </c>
      <c r="AU301" s="3" t="s">
        <v>88</v>
      </c>
    </row>
    <row r="302" customFormat="false" ht="16.5" hidden="false" customHeight="true" outlineLevel="0" collapsed="false">
      <c r="A302" s="22"/>
      <c r="B302" s="190"/>
      <c r="C302" s="191" t="s">
        <v>1101</v>
      </c>
      <c r="D302" s="191" t="s">
        <v>154</v>
      </c>
      <c r="E302" s="192" t="s">
        <v>1102</v>
      </c>
      <c r="F302" s="193" t="s">
        <v>1103</v>
      </c>
      <c r="G302" s="194" t="s">
        <v>1093</v>
      </c>
      <c r="H302" s="195" t="n">
        <v>8</v>
      </c>
      <c r="I302" s="196"/>
      <c r="J302" s="197" t="n">
        <f aca="false">ROUND(I302*H302,2)</f>
        <v>0</v>
      </c>
      <c r="K302" s="193"/>
      <c r="L302" s="23"/>
      <c r="M302" s="198"/>
      <c r="N302" s="199" t="s">
        <v>44</v>
      </c>
      <c r="O302" s="60"/>
      <c r="P302" s="200" t="n">
        <f aca="false">O302*H302</f>
        <v>0</v>
      </c>
      <c r="Q302" s="200" t="n">
        <v>0</v>
      </c>
      <c r="R302" s="200" t="n">
        <f aca="false">Q302*H302</f>
        <v>0</v>
      </c>
      <c r="S302" s="200" t="n">
        <v>0</v>
      </c>
      <c r="T302" s="20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202" t="s">
        <v>1094</v>
      </c>
      <c r="AT302" s="202" t="s">
        <v>154</v>
      </c>
      <c r="AU302" s="202" t="s">
        <v>88</v>
      </c>
      <c r="AY302" s="3" t="s">
        <v>151</v>
      </c>
      <c r="BE302" s="203" t="n">
        <f aca="false">IF(N302="základní",J302,0)</f>
        <v>0</v>
      </c>
      <c r="BF302" s="203" t="n">
        <f aca="false">IF(N302="snížená",J302,0)</f>
        <v>0</v>
      </c>
      <c r="BG302" s="203" t="n">
        <f aca="false">IF(N302="zákl. přenesená",J302,0)</f>
        <v>0</v>
      </c>
      <c r="BH302" s="203" t="n">
        <f aca="false">IF(N302="sníž. přenesená",J302,0)</f>
        <v>0</v>
      </c>
      <c r="BI302" s="203" t="n">
        <f aca="false">IF(N302="nulová",J302,0)</f>
        <v>0</v>
      </c>
      <c r="BJ302" s="3" t="s">
        <v>86</v>
      </c>
      <c r="BK302" s="203" t="n">
        <f aca="false">ROUND(I302*H302,2)</f>
        <v>0</v>
      </c>
      <c r="BL302" s="3" t="s">
        <v>1094</v>
      </c>
      <c r="BM302" s="202" t="s">
        <v>1104</v>
      </c>
    </row>
    <row r="303" customFormat="false" ht="12.8" hidden="false" customHeight="false" outlineLevel="0" collapsed="false">
      <c r="A303" s="22"/>
      <c r="B303" s="23"/>
      <c r="C303" s="22"/>
      <c r="D303" s="204" t="s">
        <v>159</v>
      </c>
      <c r="E303" s="22"/>
      <c r="F303" s="205" t="s">
        <v>1105</v>
      </c>
      <c r="G303" s="22"/>
      <c r="H303" s="22"/>
      <c r="I303" s="117"/>
      <c r="J303" s="22"/>
      <c r="K303" s="22"/>
      <c r="L303" s="23"/>
      <c r="M303" s="206"/>
      <c r="N303" s="207"/>
      <c r="O303" s="60"/>
      <c r="P303" s="60"/>
      <c r="Q303" s="60"/>
      <c r="R303" s="60"/>
      <c r="S303" s="60"/>
      <c r="T303" s="61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T303" s="3" t="s">
        <v>159</v>
      </c>
      <c r="AU303" s="3" t="s">
        <v>88</v>
      </c>
    </row>
    <row r="304" customFormat="false" ht="21.75" hidden="false" customHeight="true" outlineLevel="0" collapsed="false">
      <c r="A304" s="22"/>
      <c r="B304" s="190"/>
      <c r="C304" s="191" t="s">
        <v>1106</v>
      </c>
      <c r="D304" s="191" t="s">
        <v>154</v>
      </c>
      <c r="E304" s="192" t="s">
        <v>1107</v>
      </c>
      <c r="F304" s="193" t="s">
        <v>1108</v>
      </c>
      <c r="G304" s="194" t="s">
        <v>285</v>
      </c>
      <c r="H304" s="195" t="n">
        <v>1</v>
      </c>
      <c r="I304" s="196"/>
      <c r="J304" s="197" t="n">
        <f aca="false">ROUND(I304*H304,2)</f>
        <v>0</v>
      </c>
      <c r="K304" s="193"/>
      <c r="L304" s="23"/>
      <c r="M304" s="198"/>
      <c r="N304" s="199" t="s">
        <v>44</v>
      </c>
      <c r="O304" s="60"/>
      <c r="P304" s="200" t="n">
        <f aca="false">O304*H304</f>
        <v>0</v>
      </c>
      <c r="Q304" s="200" t="n">
        <v>0.2</v>
      </c>
      <c r="R304" s="200" t="n">
        <f aca="false">Q304*H304</f>
        <v>0.2</v>
      </c>
      <c r="S304" s="200" t="n">
        <v>0</v>
      </c>
      <c r="T304" s="20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202" t="s">
        <v>350</v>
      </c>
      <c r="AT304" s="202" t="s">
        <v>154</v>
      </c>
      <c r="AU304" s="202" t="s">
        <v>88</v>
      </c>
      <c r="AY304" s="3" t="s">
        <v>151</v>
      </c>
      <c r="BE304" s="203" t="n">
        <f aca="false">IF(N304="základní",J304,0)</f>
        <v>0</v>
      </c>
      <c r="BF304" s="203" t="n">
        <f aca="false">IF(N304="snížená",J304,0)</f>
        <v>0</v>
      </c>
      <c r="BG304" s="203" t="n">
        <f aca="false">IF(N304="zákl. přenesená",J304,0)</f>
        <v>0</v>
      </c>
      <c r="BH304" s="203" t="n">
        <f aca="false">IF(N304="sníž. přenesená",J304,0)</f>
        <v>0</v>
      </c>
      <c r="BI304" s="203" t="n">
        <f aca="false">IF(N304="nulová",J304,0)</f>
        <v>0</v>
      </c>
      <c r="BJ304" s="3" t="s">
        <v>86</v>
      </c>
      <c r="BK304" s="203" t="n">
        <f aca="false">ROUND(I304*H304,2)</f>
        <v>0</v>
      </c>
      <c r="BL304" s="3" t="s">
        <v>350</v>
      </c>
      <c r="BM304" s="202" t="s">
        <v>1109</v>
      </c>
    </row>
    <row r="305" customFormat="false" ht="12.8" hidden="false" customHeight="false" outlineLevel="0" collapsed="false">
      <c r="A305" s="22"/>
      <c r="B305" s="23"/>
      <c r="C305" s="22"/>
      <c r="D305" s="204" t="s">
        <v>159</v>
      </c>
      <c r="E305" s="22"/>
      <c r="F305" s="205" t="s">
        <v>1110</v>
      </c>
      <c r="G305" s="22"/>
      <c r="H305" s="22"/>
      <c r="I305" s="117"/>
      <c r="J305" s="22"/>
      <c r="K305" s="22"/>
      <c r="L305" s="23"/>
      <c r="M305" s="206"/>
      <c r="N305" s="207"/>
      <c r="O305" s="60"/>
      <c r="P305" s="60"/>
      <c r="Q305" s="60"/>
      <c r="R305" s="60"/>
      <c r="S305" s="60"/>
      <c r="T305" s="61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T305" s="3" t="s">
        <v>159</v>
      </c>
      <c r="AU305" s="3" t="s">
        <v>88</v>
      </c>
    </row>
    <row r="306" customFormat="false" ht="16.5" hidden="false" customHeight="true" outlineLevel="0" collapsed="false">
      <c r="A306" s="22"/>
      <c r="B306" s="190"/>
      <c r="C306" s="191" t="s">
        <v>1111</v>
      </c>
      <c r="D306" s="191" t="s">
        <v>154</v>
      </c>
      <c r="E306" s="192" t="s">
        <v>1112</v>
      </c>
      <c r="F306" s="193" t="s">
        <v>1113</v>
      </c>
      <c r="G306" s="194" t="s">
        <v>1093</v>
      </c>
      <c r="H306" s="195" t="n">
        <v>8</v>
      </c>
      <c r="I306" s="196"/>
      <c r="J306" s="197" t="n">
        <f aca="false">ROUND(I306*H306,2)</f>
        <v>0</v>
      </c>
      <c r="K306" s="193"/>
      <c r="L306" s="23"/>
      <c r="M306" s="198"/>
      <c r="N306" s="199" t="s">
        <v>44</v>
      </c>
      <c r="O306" s="60"/>
      <c r="P306" s="200" t="n">
        <f aca="false">O306*H306</f>
        <v>0</v>
      </c>
      <c r="Q306" s="200" t="n">
        <v>0</v>
      </c>
      <c r="R306" s="200" t="n">
        <f aca="false">Q306*H306</f>
        <v>0</v>
      </c>
      <c r="S306" s="200" t="n">
        <v>0</v>
      </c>
      <c r="T306" s="20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202" t="s">
        <v>1094</v>
      </c>
      <c r="AT306" s="202" t="s">
        <v>154</v>
      </c>
      <c r="AU306" s="202" t="s">
        <v>88</v>
      </c>
      <c r="AY306" s="3" t="s">
        <v>151</v>
      </c>
      <c r="BE306" s="203" t="n">
        <f aca="false">IF(N306="základní",J306,0)</f>
        <v>0</v>
      </c>
      <c r="BF306" s="203" t="n">
        <f aca="false">IF(N306="snížená",J306,0)</f>
        <v>0</v>
      </c>
      <c r="BG306" s="203" t="n">
        <f aca="false">IF(N306="zákl. přenesená",J306,0)</f>
        <v>0</v>
      </c>
      <c r="BH306" s="203" t="n">
        <f aca="false">IF(N306="sníž. přenesená",J306,0)</f>
        <v>0</v>
      </c>
      <c r="BI306" s="203" t="n">
        <f aca="false">IF(N306="nulová",J306,0)</f>
        <v>0</v>
      </c>
      <c r="BJ306" s="3" t="s">
        <v>86</v>
      </c>
      <c r="BK306" s="203" t="n">
        <f aca="false">ROUND(I306*H306,2)</f>
        <v>0</v>
      </c>
      <c r="BL306" s="3" t="s">
        <v>1094</v>
      </c>
      <c r="BM306" s="202" t="s">
        <v>1114</v>
      </c>
    </row>
    <row r="307" customFormat="false" ht="12.8" hidden="false" customHeight="false" outlineLevel="0" collapsed="false">
      <c r="A307" s="22"/>
      <c r="B307" s="23"/>
      <c r="C307" s="22"/>
      <c r="D307" s="204" t="s">
        <v>159</v>
      </c>
      <c r="E307" s="22"/>
      <c r="F307" s="205" t="s">
        <v>1113</v>
      </c>
      <c r="G307" s="22"/>
      <c r="H307" s="22"/>
      <c r="I307" s="117"/>
      <c r="J307" s="22"/>
      <c r="K307" s="22"/>
      <c r="L307" s="23"/>
      <c r="M307" s="206"/>
      <c r="N307" s="207"/>
      <c r="O307" s="60"/>
      <c r="P307" s="60"/>
      <c r="Q307" s="60"/>
      <c r="R307" s="60"/>
      <c r="S307" s="60"/>
      <c r="T307" s="61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T307" s="3" t="s">
        <v>159</v>
      </c>
      <c r="AU307" s="3" t="s">
        <v>88</v>
      </c>
    </row>
    <row r="308" customFormat="false" ht="16.5" hidden="false" customHeight="true" outlineLevel="0" collapsed="false">
      <c r="A308" s="22"/>
      <c r="B308" s="190"/>
      <c r="C308" s="191" t="s">
        <v>1115</v>
      </c>
      <c r="D308" s="191" t="s">
        <v>154</v>
      </c>
      <c r="E308" s="192" t="s">
        <v>1116</v>
      </c>
      <c r="F308" s="193" t="s">
        <v>1117</v>
      </c>
      <c r="G308" s="194" t="s">
        <v>1093</v>
      </c>
      <c r="H308" s="195" t="n">
        <v>50</v>
      </c>
      <c r="I308" s="196"/>
      <c r="J308" s="197" t="n">
        <f aca="false">ROUND(I308*H308,2)</f>
        <v>0</v>
      </c>
      <c r="K308" s="193"/>
      <c r="L308" s="23"/>
      <c r="M308" s="198"/>
      <c r="N308" s="199" t="s">
        <v>44</v>
      </c>
      <c r="O308" s="60"/>
      <c r="P308" s="200" t="n">
        <f aca="false">O308*H308</f>
        <v>0</v>
      </c>
      <c r="Q308" s="200" t="n">
        <v>0</v>
      </c>
      <c r="R308" s="200" t="n">
        <f aca="false">Q308*H308</f>
        <v>0</v>
      </c>
      <c r="S308" s="200" t="n">
        <v>0</v>
      </c>
      <c r="T308" s="20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202" t="s">
        <v>1094</v>
      </c>
      <c r="AT308" s="202" t="s">
        <v>154</v>
      </c>
      <c r="AU308" s="202" t="s">
        <v>88</v>
      </c>
      <c r="AY308" s="3" t="s">
        <v>151</v>
      </c>
      <c r="BE308" s="203" t="n">
        <f aca="false">IF(N308="základní",J308,0)</f>
        <v>0</v>
      </c>
      <c r="BF308" s="203" t="n">
        <f aca="false">IF(N308="snížená",J308,0)</f>
        <v>0</v>
      </c>
      <c r="BG308" s="203" t="n">
        <f aca="false">IF(N308="zákl. přenesená",J308,0)</f>
        <v>0</v>
      </c>
      <c r="BH308" s="203" t="n">
        <f aca="false">IF(N308="sníž. přenesená",J308,0)</f>
        <v>0</v>
      </c>
      <c r="BI308" s="203" t="n">
        <f aca="false">IF(N308="nulová",J308,0)</f>
        <v>0</v>
      </c>
      <c r="BJ308" s="3" t="s">
        <v>86</v>
      </c>
      <c r="BK308" s="203" t="n">
        <f aca="false">ROUND(I308*H308,2)</f>
        <v>0</v>
      </c>
      <c r="BL308" s="3" t="s">
        <v>1094</v>
      </c>
      <c r="BM308" s="202" t="s">
        <v>1118</v>
      </c>
    </row>
    <row r="309" customFormat="false" ht="16.5" hidden="false" customHeight="true" outlineLevel="0" collapsed="false">
      <c r="A309" s="22"/>
      <c r="B309" s="190"/>
      <c r="C309" s="191" t="s">
        <v>1119</v>
      </c>
      <c r="D309" s="191" t="s">
        <v>154</v>
      </c>
      <c r="E309" s="192" t="s">
        <v>1120</v>
      </c>
      <c r="F309" s="193" t="s">
        <v>1121</v>
      </c>
      <c r="G309" s="194" t="s">
        <v>217</v>
      </c>
      <c r="H309" s="195" t="n">
        <v>1</v>
      </c>
      <c r="I309" s="196"/>
      <c r="J309" s="197" t="n">
        <f aca="false">ROUND(I309*H309,2)</f>
        <v>0</v>
      </c>
      <c r="K309" s="193"/>
      <c r="L309" s="23"/>
      <c r="M309" s="198"/>
      <c r="N309" s="199" t="s">
        <v>44</v>
      </c>
      <c r="O309" s="60"/>
      <c r="P309" s="200" t="n">
        <f aca="false">O309*H309</f>
        <v>0</v>
      </c>
      <c r="Q309" s="200" t="n">
        <v>0</v>
      </c>
      <c r="R309" s="200" t="n">
        <f aca="false">Q309*H309</f>
        <v>0</v>
      </c>
      <c r="S309" s="200" t="n">
        <v>0</v>
      </c>
      <c r="T309" s="20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202" t="s">
        <v>350</v>
      </c>
      <c r="AT309" s="202" t="s">
        <v>154</v>
      </c>
      <c r="AU309" s="202" t="s">
        <v>88</v>
      </c>
      <c r="AY309" s="3" t="s">
        <v>151</v>
      </c>
      <c r="BE309" s="203" t="n">
        <f aca="false">IF(N309="základní",J309,0)</f>
        <v>0</v>
      </c>
      <c r="BF309" s="203" t="n">
        <f aca="false">IF(N309="snížená",J309,0)</f>
        <v>0</v>
      </c>
      <c r="BG309" s="203" t="n">
        <f aca="false">IF(N309="zákl. přenesená",J309,0)</f>
        <v>0</v>
      </c>
      <c r="BH309" s="203" t="n">
        <f aca="false">IF(N309="sníž. přenesená",J309,0)</f>
        <v>0</v>
      </c>
      <c r="BI309" s="203" t="n">
        <f aca="false">IF(N309="nulová",J309,0)</f>
        <v>0</v>
      </c>
      <c r="BJ309" s="3" t="s">
        <v>86</v>
      </c>
      <c r="BK309" s="203" t="n">
        <f aca="false">ROUND(I309*H309,2)</f>
        <v>0</v>
      </c>
      <c r="BL309" s="3" t="s">
        <v>350</v>
      </c>
      <c r="BM309" s="202" t="s">
        <v>1122</v>
      </c>
    </row>
    <row r="310" customFormat="false" ht="12.8" hidden="false" customHeight="false" outlineLevel="0" collapsed="false">
      <c r="A310" s="22"/>
      <c r="B310" s="23"/>
      <c r="C310" s="22"/>
      <c r="D310" s="204" t="s">
        <v>159</v>
      </c>
      <c r="E310" s="22"/>
      <c r="F310" s="205" t="s">
        <v>1123</v>
      </c>
      <c r="G310" s="22"/>
      <c r="H310" s="22"/>
      <c r="I310" s="117"/>
      <c r="J310" s="22"/>
      <c r="K310" s="22"/>
      <c r="L310" s="23"/>
      <c r="M310" s="206"/>
      <c r="N310" s="207"/>
      <c r="O310" s="60"/>
      <c r="P310" s="60"/>
      <c r="Q310" s="60"/>
      <c r="R310" s="60"/>
      <c r="S310" s="60"/>
      <c r="T310" s="61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T310" s="3" t="s">
        <v>159</v>
      </c>
      <c r="AU310" s="3" t="s">
        <v>88</v>
      </c>
    </row>
    <row r="311" s="220" customFormat="true" ht="12.8" hidden="false" customHeight="false" outlineLevel="0" collapsed="false">
      <c r="B311" s="221"/>
      <c r="D311" s="204" t="s">
        <v>260</v>
      </c>
      <c r="E311" s="222"/>
      <c r="F311" s="223" t="s">
        <v>86</v>
      </c>
      <c r="H311" s="224" t="n">
        <v>1</v>
      </c>
      <c r="I311" s="225"/>
      <c r="L311" s="221"/>
      <c r="M311" s="226"/>
      <c r="N311" s="227"/>
      <c r="O311" s="227"/>
      <c r="P311" s="227"/>
      <c r="Q311" s="227"/>
      <c r="R311" s="227"/>
      <c r="S311" s="227"/>
      <c r="T311" s="228"/>
      <c r="AT311" s="222" t="s">
        <v>260</v>
      </c>
      <c r="AU311" s="222" t="s">
        <v>88</v>
      </c>
      <c r="AV311" s="220" t="s">
        <v>88</v>
      </c>
      <c r="AW311" s="220" t="s">
        <v>34</v>
      </c>
      <c r="AX311" s="220" t="s">
        <v>79</v>
      </c>
      <c r="AY311" s="222" t="s">
        <v>151</v>
      </c>
    </row>
    <row r="312" s="176" customFormat="true" ht="22.8" hidden="false" customHeight="true" outlineLevel="0" collapsed="false">
      <c r="B312" s="177"/>
      <c r="D312" s="178" t="s">
        <v>78</v>
      </c>
      <c r="E312" s="188" t="s">
        <v>1124</v>
      </c>
      <c r="F312" s="188" t="s">
        <v>1125</v>
      </c>
      <c r="I312" s="180"/>
      <c r="J312" s="189" t="n">
        <f aca="false">BK312</f>
        <v>0</v>
      </c>
      <c r="L312" s="177"/>
      <c r="M312" s="182"/>
      <c r="N312" s="183"/>
      <c r="O312" s="183"/>
      <c r="P312" s="184" t="n">
        <f aca="false">SUM(P313:P318)</f>
        <v>0</v>
      </c>
      <c r="Q312" s="183"/>
      <c r="R312" s="184" t="n">
        <f aca="false">SUM(R313:R318)</f>
        <v>0.00625</v>
      </c>
      <c r="S312" s="183"/>
      <c r="T312" s="185" t="n">
        <f aca="false">SUM(T313:T318)</f>
        <v>0</v>
      </c>
      <c r="AR312" s="178" t="s">
        <v>88</v>
      </c>
      <c r="AT312" s="186" t="s">
        <v>78</v>
      </c>
      <c r="AU312" s="186" t="s">
        <v>86</v>
      </c>
      <c r="AY312" s="178" t="s">
        <v>151</v>
      </c>
      <c r="BK312" s="187" t="n">
        <f aca="false">SUM(BK313:BK318)</f>
        <v>0</v>
      </c>
    </row>
    <row r="313" s="27" customFormat="true" ht="21.75" hidden="false" customHeight="true" outlineLevel="0" collapsed="false">
      <c r="A313" s="22"/>
      <c r="B313" s="190"/>
      <c r="C313" s="191" t="s">
        <v>1126</v>
      </c>
      <c r="D313" s="191" t="s">
        <v>154</v>
      </c>
      <c r="E313" s="192" t="s">
        <v>1127</v>
      </c>
      <c r="F313" s="193" t="s">
        <v>1128</v>
      </c>
      <c r="G313" s="194" t="s">
        <v>295</v>
      </c>
      <c r="H313" s="195" t="n">
        <v>164</v>
      </c>
      <c r="I313" s="196"/>
      <c r="J313" s="197" t="n">
        <f aca="false">ROUND(I313*H313,2)</f>
        <v>0</v>
      </c>
      <c r="K313" s="193" t="s">
        <v>257</v>
      </c>
      <c r="L313" s="23"/>
      <c r="M313" s="198"/>
      <c r="N313" s="199" t="s">
        <v>44</v>
      </c>
      <c r="O313" s="60"/>
      <c r="P313" s="200" t="n">
        <f aca="false">O313*H313</f>
        <v>0</v>
      </c>
      <c r="Q313" s="200" t="n">
        <v>2E-005</v>
      </c>
      <c r="R313" s="200" t="n">
        <f aca="false">Q313*H313</f>
        <v>0.00328</v>
      </c>
      <c r="S313" s="200" t="n">
        <v>0</v>
      </c>
      <c r="T313" s="20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202" t="s">
        <v>350</v>
      </c>
      <c r="AT313" s="202" t="s">
        <v>154</v>
      </c>
      <c r="AU313" s="202" t="s">
        <v>88</v>
      </c>
      <c r="AY313" s="3" t="s">
        <v>151</v>
      </c>
      <c r="BE313" s="203" t="n">
        <f aca="false">IF(N313="základní",J313,0)</f>
        <v>0</v>
      </c>
      <c r="BF313" s="203" t="n">
        <f aca="false">IF(N313="snížená",J313,0)</f>
        <v>0</v>
      </c>
      <c r="BG313" s="203" t="n">
        <f aca="false">IF(N313="zákl. přenesená",J313,0)</f>
        <v>0</v>
      </c>
      <c r="BH313" s="203" t="n">
        <f aca="false">IF(N313="sníž. přenesená",J313,0)</f>
        <v>0</v>
      </c>
      <c r="BI313" s="203" t="n">
        <f aca="false">IF(N313="nulová",J313,0)</f>
        <v>0</v>
      </c>
      <c r="BJ313" s="3" t="s">
        <v>86</v>
      </c>
      <c r="BK313" s="203" t="n">
        <f aca="false">ROUND(I313*H313,2)</f>
        <v>0</v>
      </c>
      <c r="BL313" s="3" t="s">
        <v>350</v>
      </c>
      <c r="BM313" s="202" t="s">
        <v>1129</v>
      </c>
    </row>
    <row r="314" customFormat="false" ht="12.8" hidden="false" customHeight="false" outlineLevel="0" collapsed="false">
      <c r="A314" s="22"/>
      <c r="B314" s="23"/>
      <c r="C314" s="22"/>
      <c r="D314" s="204" t="s">
        <v>159</v>
      </c>
      <c r="E314" s="22"/>
      <c r="F314" s="205" t="s">
        <v>1130</v>
      </c>
      <c r="G314" s="22"/>
      <c r="H314" s="22"/>
      <c r="I314" s="117"/>
      <c r="J314" s="22"/>
      <c r="K314" s="22"/>
      <c r="L314" s="23"/>
      <c r="M314" s="206"/>
      <c r="N314" s="207"/>
      <c r="O314" s="60"/>
      <c r="P314" s="60"/>
      <c r="Q314" s="60"/>
      <c r="R314" s="60"/>
      <c r="S314" s="60"/>
      <c r="T314" s="61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T314" s="3" t="s">
        <v>159</v>
      </c>
      <c r="AU314" s="3" t="s">
        <v>88</v>
      </c>
    </row>
    <row r="315" s="220" customFormat="true" ht="12.8" hidden="false" customHeight="false" outlineLevel="0" collapsed="false">
      <c r="B315" s="221"/>
      <c r="D315" s="204" t="s">
        <v>260</v>
      </c>
      <c r="E315" s="222"/>
      <c r="F315" s="223" t="s">
        <v>1131</v>
      </c>
      <c r="H315" s="224" t="n">
        <v>164</v>
      </c>
      <c r="I315" s="225"/>
      <c r="L315" s="221"/>
      <c r="M315" s="226"/>
      <c r="N315" s="227"/>
      <c r="O315" s="227"/>
      <c r="P315" s="227"/>
      <c r="Q315" s="227"/>
      <c r="R315" s="227"/>
      <c r="S315" s="227"/>
      <c r="T315" s="228"/>
      <c r="AT315" s="222" t="s">
        <v>260</v>
      </c>
      <c r="AU315" s="222" t="s">
        <v>88</v>
      </c>
      <c r="AV315" s="220" t="s">
        <v>88</v>
      </c>
      <c r="AW315" s="220" t="s">
        <v>34</v>
      </c>
      <c r="AX315" s="220" t="s">
        <v>86</v>
      </c>
      <c r="AY315" s="222" t="s">
        <v>151</v>
      </c>
    </row>
    <row r="316" s="27" customFormat="true" ht="21.75" hidden="false" customHeight="true" outlineLevel="0" collapsed="false">
      <c r="A316" s="22"/>
      <c r="B316" s="190"/>
      <c r="C316" s="191" t="s">
        <v>1132</v>
      </c>
      <c r="D316" s="191" t="s">
        <v>154</v>
      </c>
      <c r="E316" s="192" t="s">
        <v>1133</v>
      </c>
      <c r="F316" s="193" t="s">
        <v>1134</v>
      </c>
      <c r="G316" s="194" t="s">
        <v>295</v>
      </c>
      <c r="H316" s="195" t="n">
        <v>33</v>
      </c>
      <c r="I316" s="196"/>
      <c r="J316" s="197" t="n">
        <f aca="false">ROUND(I316*H316,2)</f>
        <v>0</v>
      </c>
      <c r="K316" s="193" t="s">
        <v>257</v>
      </c>
      <c r="L316" s="23"/>
      <c r="M316" s="198"/>
      <c r="N316" s="199" t="s">
        <v>44</v>
      </c>
      <c r="O316" s="60"/>
      <c r="P316" s="200" t="n">
        <f aca="false">O316*H316</f>
        <v>0</v>
      </c>
      <c r="Q316" s="200" t="n">
        <v>9E-005</v>
      </c>
      <c r="R316" s="200" t="n">
        <f aca="false">Q316*H316</f>
        <v>0.00297</v>
      </c>
      <c r="S316" s="200" t="n">
        <v>0</v>
      </c>
      <c r="T316" s="20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202" t="s">
        <v>350</v>
      </c>
      <c r="AT316" s="202" t="s">
        <v>154</v>
      </c>
      <c r="AU316" s="202" t="s">
        <v>88</v>
      </c>
      <c r="AY316" s="3" t="s">
        <v>151</v>
      </c>
      <c r="BE316" s="203" t="n">
        <f aca="false">IF(N316="základní",J316,0)</f>
        <v>0</v>
      </c>
      <c r="BF316" s="203" t="n">
        <f aca="false">IF(N316="snížená",J316,0)</f>
        <v>0</v>
      </c>
      <c r="BG316" s="203" t="n">
        <f aca="false">IF(N316="zákl. přenesená",J316,0)</f>
        <v>0</v>
      </c>
      <c r="BH316" s="203" t="n">
        <f aca="false">IF(N316="sníž. přenesená",J316,0)</f>
        <v>0</v>
      </c>
      <c r="BI316" s="203" t="n">
        <f aca="false">IF(N316="nulová",J316,0)</f>
        <v>0</v>
      </c>
      <c r="BJ316" s="3" t="s">
        <v>86</v>
      </c>
      <c r="BK316" s="203" t="n">
        <f aca="false">ROUND(I316*H316,2)</f>
        <v>0</v>
      </c>
      <c r="BL316" s="3" t="s">
        <v>350</v>
      </c>
      <c r="BM316" s="202" t="s">
        <v>1135</v>
      </c>
    </row>
    <row r="317" customFormat="false" ht="12.8" hidden="false" customHeight="false" outlineLevel="0" collapsed="false">
      <c r="A317" s="22"/>
      <c r="B317" s="23"/>
      <c r="C317" s="22"/>
      <c r="D317" s="204" t="s">
        <v>159</v>
      </c>
      <c r="E317" s="22"/>
      <c r="F317" s="205" t="s">
        <v>1136</v>
      </c>
      <c r="G317" s="22"/>
      <c r="H317" s="22"/>
      <c r="I317" s="117"/>
      <c r="J317" s="22"/>
      <c r="K317" s="22"/>
      <c r="L317" s="23"/>
      <c r="M317" s="206"/>
      <c r="N317" s="207"/>
      <c r="O317" s="60"/>
      <c r="P317" s="60"/>
      <c r="Q317" s="60"/>
      <c r="R317" s="60"/>
      <c r="S317" s="60"/>
      <c r="T317" s="61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T317" s="3" t="s">
        <v>159</v>
      </c>
      <c r="AU317" s="3" t="s">
        <v>88</v>
      </c>
    </row>
    <row r="318" s="220" customFormat="true" ht="12.8" hidden="false" customHeight="false" outlineLevel="0" collapsed="false">
      <c r="B318" s="221"/>
      <c r="D318" s="204" t="s">
        <v>260</v>
      </c>
      <c r="E318" s="222"/>
      <c r="F318" s="223" t="s">
        <v>1137</v>
      </c>
      <c r="H318" s="224" t="n">
        <v>33</v>
      </c>
      <c r="I318" s="225"/>
      <c r="L318" s="221"/>
      <c r="M318" s="248"/>
      <c r="N318" s="249"/>
      <c r="O318" s="249"/>
      <c r="P318" s="249"/>
      <c r="Q318" s="249"/>
      <c r="R318" s="249"/>
      <c r="S318" s="249"/>
      <c r="T318" s="250"/>
      <c r="AT318" s="222" t="s">
        <v>260</v>
      </c>
      <c r="AU318" s="222" t="s">
        <v>88</v>
      </c>
      <c r="AV318" s="220" t="s">
        <v>88</v>
      </c>
      <c r="AW318" s="220" t="s">
        <v>34</v>
      </c>
      <c r="AX318" s="220" t="s">
        <v>86</v>
      </c>
      <c r="AY318" s="222" t="s">
        <v>151</v>
      </c>
    </row>
    <row r="319" s="27" customFormat="true" ht="6.95" hidden="false" customHeight="true" outlineLevel="0" collapsed="false">
      <c r="A319" s="22"/>
      <c r="B319" s="44"/>
      <c r="C319" s="45"/>
      <c r="D319" s="45"/>
      <c r="E319" s="45"/>
      <c r="F319" s="45"/>
      <c r="G319" s="45"/>
      <c r="H319" s="45"/>
      <c r="I319" s="146"/>
      <c r="J319" s="45"/>
      <c r="K319" s="45"/>
      <c r="L319" s="23"/>
      <c r="M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</row>
  </sheetData>
  <autoFilter ref="C128:K318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true"/>
  </sheetPr>
  <dimension ref="A1:BM176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5923566878981"/>
    <col collapsed="false" hidden="false" max="4" min="4" style="0" width="4.3375796178344"/>
    <col collapsed="false" hidden="false" max="5" min="5" style="0" width="17.1528662420382"/>
    <col collapsed="false" hidden="false" max="6" min="6" style="0" width="50.8407643312102"/>
    <col collapsed="false" hidden="false" max="7" min="7" style="0" width="7"/>
    <col collapsed="false" hidden="false" max="8" min="8" style="0" width="11.5031847133758"/>
    <col collapsed="false" hidden="false" max="9" min="9" style="113" width="20.1528662420382"/>
    <col collapsed="false" hidden="false" max="11" min="10" style="0" width="20.1528662420382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105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14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123</v>
      </c>
      <c r="L4" s="6"/>
      <c r="M4" s="115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3.25" hidden="false" customHeight="true" outlineLevel="0" collapsed="false">
      <c r="B7" s="6"/>
      <c r="E7" s="116" t="str">
        <f aca="false">'Rekapitulace stavby'!K6</f>
        <v>SOŠ a SOU Třešť, K Valše 1251/38 SOŠ a SOU Třešť – rekonstrukce vytápění, VZT, ZTI a elektroinstalace</v>
      </c>
      <c r="F7" s="116"/>
      <c r="G7" s="116"/>
      <c r="H7" s="116"/>
      <c r="L7" s="6"/>
    </row>
    <row r="8" customFormat="false" ht="12" hidden="false" customHeight="true" outlineLevel="0" collapsed="false">
      <c r="B8" s="6"/>
      <c r="D8" s="15" t="s">
        <v>124</v>
      </c>
      <c r="L8" s="6"/>
    </row>
    <row r="9" s="27" customFormat="true" ht="16.5" hidden="false" customHeight="true" outlineLevel="0" collapsed="false">
      <c r="A9" s="22"/>
      <c r="B9" s="23"/>
      <c r="C9" s="22"/>
      <c r="D9" s="22"/>
      <c r="E9" s="116" t="s">
        <v>228</v>
      </c>
      <c r="F9" s="116"/>
      <c r="G9" s="116"/>
      <c r="H9" s="116"/>
      <c r="I9" s="117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126</v>
      </c>
      <c r="E10" s="22"/>
      <c r="F10" s="22"/>
      <c r="G10" s="22"/>
      <c r="H10" s="22"/>
      <c r="I10" s="117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6.5" hidden="false" customHeight="true" outlineLevel="0" collapsed="false">
      <c r="A11" s="22"/>
      <c r="B11" s="23"/>
      <c r="C11" s="22"/>
      <c r="D11" s="22"/>
      <c r="E11" s="53" t="s">
        <v>1138</v>
      </c>
      <c r="F11" s="53"/>
      <c r="G11" s="53"/>
      <c r="H11" s="53"/>
      <c r="I11" s="117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.8" hidden="false" customHeight="false" outlineLevel="0" collapsed="false">
      <c r="A12" s="22"/>
      <c r="B12" s="23"/>
      <c r="C12" s="22"/>
      <c r="D12" s="22"/>
      <c r="E12" s="22"/>
      <c r="F12" s="22"/>
      <c r="G12" s="22"/>
      <c r="H12" s="22"/>
      <c r="I12" s="117"/>
      <c r="J12" s="22"/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2" hidden="false" customHeight="true" outlineLevel="0" collapsed="false">
      <c r="A13" s="22"/>
      <c r="B13" s="23"/>
      <c r="C13" s="22"/>
      <c r="D13" s="15" t="s">
        <v>17</v>
      </c>
      <c r="E13" s="22"/>
      <c r="F13" s="16" t="s">
        <v>99</v>
      </c>
      <c r="G13" s="22"/>
      <c r="H13" s="22"/>
      <c r="I13" s="118" t="s">
        <v>18</v>
      </c>
      <c r="J13" s="16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19</v>
      </c>
      <c r="E14" s="22"/>
      <c r="F14" s="16" t="s">
        <v>20</v>
      </c>
      <c r="G14" s="22"/>
      <c r="H14" s="22"/>
      <c r="I14" s="118" t="s">
        <v>21</v>
      </c>
      <c r="J14" s="119" t="str">
        <f aca="false">'Rekapitulace stavby'!AN8</f>
        <v>24. 6. 2020</v>
      </c>
      <c r="K14" s="22"/>
      <c r="L14" s="39"/>
      <c r="M14" s="27"/>
      <c r="N14" s="27"/>
      <c r="O14" s="27"/>
      <c r="P14" s="27"/>
      <c r="Q14" s="27"/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0.8" hidden="false" customHeight="true" outlineLevel="0" collapsed="false">
      <c r="A15" s="22"/>
      <c r="B15" s="23"/>
      <c r="C15" s="22"/>
      <c r="D15" s="22"/>
      <c r="E15" s="22"/>
      <c r="F15" s="22"/>
      <c r="G15" s="22"/>
      <c r="H15" s="22"/>
      <c r="I15" s="117"/>
      <c r="J15" s="22"/>
      <c r="K15" s="22"/>
      <c r="L15" s="39"/>
      <c r="M15" s="27"/>
      <c r="N15" s="27"/>
      <c r="O15" s="27"/>
      <c r="P15" s="27"/>
      <c r="Q15" s="27"/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12" hidden="false" customHeight="true" outlineLevel="0" collapsed="false">
      <c r="A16" s="22"/>
      <c r="B16" s="23"/>
      <c r="C16" s="22"/>
      <c r="D16" s="15" t="s">
        <v>23</v>
      </c>
      <c r="E16" s="22"/>
      <c r="F16" s="22"/>
      <c r="G16" s="22"/>
      <c r="H16" s="22"/>
      <c r="I16" s="118" t="s">
        <v>24</v>
      </c>
      <c r="J16" s="16" t="s">
        <v>25</v>
      </c>
      <c r="K16" s="22"/>
      <c r="L16" s="39"/>
      <c r="M16" s="27"/>
      <c r="N16" s="27"/>
      <c r="O16" s="27"/>
      <c r="P16" s="27"/>
      <c r="Q16" s="27"/>
      <c r="R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8" hidden="false" customHeight="true" outlineLevel="0" collapsed="false">
      <c r="A17" s="22"/>
      <c r="B17" s="23"/>
      <c r="C17" s="22"/>
      <c r="D17" s="22"/>
      <c r="E17" s="16" t="s">
        <v>26</v>
      </c>
      <c r="F17" s="22"/>
      <c r="G17" s="22"/>
      <c r="H17" s="22"/>
      <c r="I17" s="118" t="s">
        <v>27</v>
      </c>
      <c r="J17" s="16" t="s">
        <v>28</v>
      </c>
      <c r="K17" s="22"/>
      <c r="L17" s="39"/>
      <c r="M17" s="27"/>
      <c r="N17" s="27"/>
      <c r="O17" s="27"/>
      <c r="P17" s="27"/>
      <c r="Q17" s="27"/>
      <c r="R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6.95" hidden="false" customHeight="true" outlineLevel="0" collapsed="false">
      <c r="A18" s="22"/>
      <c r="B18" s="23"/>
      <c r="C18" s="22"/>
      <c r="D18" s="22"/>
      <c r="E18" s="22"/>
      <c r="F18" s="22"/>
      <c r="G18" s="22"/>
      <c r="H18" s="22"/>
      <c r="I18" s="117"/>
      <c r="J18" s="22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12" hidden="false" customHeight="true" outlineLevel="0" collapsed="false">
      <c r="A19" s="22"/>
      <c r="B19" s="23"/>
      <c r="C19" s="22"/>
      <c r="D19" s="15" t="s">
        <v>29</v>
      </c>
      <c r="E19" s="22"/>
      <c r="F19" s="22"/>
      <c r="G19" s="22"/>
      <c r="H19" s="22"/>
      <c r="I19" s="118" t="s">
        <v>24</v>
      </c>
      <c r="J19" s="17" t="str">
        <f aca="false">'Rekapitulace stavby'!AN13</f>
        <v>Vyplň údaj</v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8" hidden="false" customHeight="true" outlineLevel="0" collapsed="false">
      <c r="A20" s="22"/>
      <c r="B20" s="23"/>
      <c r="C20" s="22"/>
      <c r="D20" s="22"/>
      <c r="E20" s="120" t="str">
        <f aca="false">'Rekapitulace stavby'!E14</f>
        <v>Vyplň údaj</v>
      </c>
      <c r="F20" s="120"/>
      <c r="G20" s="120"/>
      <c r="H20" s="120"/>
      <c r="I20" s="118" t="s">
        <v>27</v>
      </c>
      <c r="J20" s="17" t="str">
        <f aca="false">'Rekapitulace stavby'!AN14</f>
        <v>Vyplň údaj</v>
      </c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6.95" hidden="false" customHeight="true" outlineLevel="0" collapsed="false">
      <c r="A21" s="22"/>
      <c r="B21" s="23"/>
      <c r="C21" s="22"/>
      <c r="D21" s="22"/>
      <c r="E21" s="22"/>
      <c r="F21" s="22"/>
      <c r="G21" s="22"/>
      <c r="H21" s="22"/>
      <c r="I21" s="117"/>
      <c r="J21" s="22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12" hidden="false" customHeight="true" outlineLevel="0" collapsed="false">
      <c r="A22" s="22"/>
      <c r="B22" s="23"/>
      <c r="C22" s="22"/>
      <c r="D22" s="15" t="s">
        <v>31</v>
      </c>
      <c r="E22" s="22"/>
      <c r="F22" s="22"/>
      <c r="G22" s="22"/>
      <c r="H22" s="22"/>
      <c r="I22" s="118" t="s">
        <v>24</v>
      </c>
      <c r="J22" s="16" t="s">
        <v>32</v>
      </c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8" hidden="false" customHeight="true" outlineLevel="0" collapsed="false">
      <c r="A23" s="22"/>
      <c r="B23" s="23"/>
      <c r="C23" s="22"/>
      <c r="D23" s="22"/>
      <c r="E23" s="16" t="s">
        <v>33</v>
      </c>
      <c r="F23" s="22"/>
      <c r="G23" s="22"/>
      <c r="H23" s="22"/>
      <c r="I23" s="118" t="s">
        <v>27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6.95" hidden="false" customHeight="true" outlineLevel="0" collapsed="false">
      <c r="A24" s="22"/>
      <c r="B24" s="23"/>
      <c r="C24" s="22"/>
      <c r="D24" s="22"/>
      <c r="E24" s="22"/>
      <c r="F24" s="22"/>
      <c r="G24" s="22"/>
      <c r="H24" s="22"/>
      <c r="I24" s="117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E25" s="22"/>
      <c r="F25" s="22"/>
      <c r="G25" s="22"/>
      <c r="H25" s="22"/>
      <c r="I25" s="118" t="s">
        <v>24</v>
      </c>
      <c r="J25" s="16" t="str">
        <f aca="false">IF('Rekapitulace stavby'!AN19="","",'Rekapitulace stavby'!AN19)</f>
        <v/>
      </c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8" hidden="false" customHeight="true" outlineLevel="0" collapsed="false">
      <c r="A26" s="22"/>
      <c r="B26" s="23"/>
      <c r="C26" s="22"/>
      <c r="D26" s="22"/>
      <c r="E26" s="16" t="str">
        <f aca="false">IF('Rekapitulace stavby'!E20="","",'Rekapitulace stavby'!E20)</f>
        <v> </v>
      </c>
      <c r="F26" s="22"/>
      <c r="G26" s="22"/>
      <c r="H26" s="22"/>
      <c r="I26" s="118" t="s">
        <v>27</v>
      </c>
      <c r="J26" s="16" t="inlineStr">
        <f aca="false">IF('Rekapitulace stavby'!AN20="","",'Rekapitulace stavby'!AN20)</f>
        <is>
          <t/>
        </is>
      </c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117"/>
      <c r="J27" s="22"/>
      <c r="K27" s="2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E28" s="22"/>
      <c r="F28" s="22"/>
      <c r="G28" s="22"/>
      <c r="H28" s="22"/>
      <c r="I28" s="117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125" customFormat="true" ht="274.5" hidden="false" customHeight="true" outlineLevel="0" collapsed="false">
      <c r="A29" s="121"/>
      <c r="B29" s="122"/>
      <c r="C29" s="121"/>
      <c r="D29" s="121"/>
      <c r="E29" s="20" t="s">
        <v>1139</v>
      </c>
      <c r="F29" s="20"/>
      <c r="G29" s="20"/>
      <c r="H29" s="2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="27" customFormat="true" ht="6.95" hidden="false" customHeight="true" outlineLevel="0" collapsed="false">
      <c r="A30" s="22"/>
      <c r="B30" s="23"/>
      <c r="C30" s="22"/>
      <c r="D30" s="22"/>
      <c r="E30" s="22"/>
      <c r="F30" s="22"/>
      <c r="G30" s="22"/>
      <c r="H30" s="22"/>
      <c r="I30" s="117"/>
      <c r="J30" s="22"/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26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25.45" hidden="false" customHeight="true" outlineLevel="0" collapsed="false">
      <c r="A32" s="22"/>
      <c r="B32" s="23"/>
      <c r="C32" s="22"/>
      <c r="D32" s="127" t="s">
        <v>39</v>
      </c>
      <c r="E32" s="22"/>
      <c r="F32" s="22"/>
      <c r="G32" s="22"/>
      <c r="H32" s="22"/>
      <c r="I32" s="117"/>
      <c r="J32" s="128" t="n">
        <f aca="false">ROUND(J123,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6.95" hidden="false" customHeight="true" outlineLevel="0" collapsed="false">
      <c r="A33" s="22"/>
      <c r="B33" s="23"/>
      <c r="C33" s="22"/>
      <c r="D33" s="72"/>
      <c r="E33" s="72"/>
      <c r="F33" s="72"/>
      <c r="G33" s="72"/>
      <c r="H33" s="72"/>
      <c r="I33" s="126"/>
      <c r="J33" s="72"/>
      <c r="K33" s="7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22"/>
      <c r="F34" s="129" t="s">
        <v>41</v>
      </c>
      <c r="G34" s="22"/>
      <c r="H34" s="22"/>
      <c r="I34" s="130" t="s">
        <v>40</v>
      </c>
      <c r="J34" s="129" t="s">
        <v>42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false" customHeight="true" outlineLevel="0" collapsed="false">
      <c r="A35" s="22"/>
      <c r="B35" s="23"/>
      <c r="C35" s="22"/>
      <c r="D35" s="131" t="s">
        <v>43</v>
      </c>
      <c r="E35" s="15" t="s">
        <v>44</v>
      </c>
      <c r="F35" s="132" t="n">
        <f aca="false">ROUND((SUM(BE123:BE175)),  2)</f>
        <v>0</v>
      </c>
      <c r="G35" s="22"/>
      <c r="H35" s="22"/>
      <c r="I35" s="133" t="n">
        <v>0.21</v>
      </c>
      <c r="J35" s="132" t="n">
        <f aca="false">ROUND(((SUM(BE123:BE175))*I35),  2)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false" customHeight="true" outlineLevel="0" collapsed="false">
      <c r="A36" s="22"/>
      <c r="B36" s="23"/>
      <c r="C36" s="22"/>
      <c r="D36" s="22"/>
      <c r="E36" s="15" t="s">
        <v>45</v>
      </c>
      <c r="F36" s="132" t="n">
        <f aca="false">ROUND((SUM(BF123:BF175)),  2)</f>
        <v>0</v>
      </c>
      <c r="G36" s="22"/>
      <c r="H36" s="22"/>
      <c r="I36" s="133" t="n">
        <v>0.15</v>
      </c>
      <c r="J36" s="132" t="n">
        <f aca="false">ROUND(((SUM(BF123:BF175))*I36),  2)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46</v>
      </c>
      <c r="F37" s="132" t="n">
        <f aca="false">ROUND((SUM(BG123:BG175)),  2)</f>
        <v>0</v>
      </c>
      <c r="G37" s="22"/>
      <c r="H37" s="22"/>
      <c r="I37" s="133" t="n">
        <v>0.21</v>
      </c>
      <c r="J37" s="132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14.4" hidden="true" customHeight="true" outlineLevel="0" collapsed="false">
      <c r="A38" s="22"/>
      <c r="B38" s="23"/>
      <c r="C38" s="22"/>
      <c r="D38" s="22"/>
      <c r="E38" s="15" t="s">
        <v>47</v>
      </c>
      <c r="F38" s="132" t="n">
        <f aca="false">ROUND((SUM(BH123:BH175)),  2)</f>
        <v>0</v>
      </c>
      <c r="G38" s="22"/>
      <c r="H38" s="22"/>
      <c r="I38" s="133" t="n">
        <v>0.15</v>
      </c>
      <c r="J38" s="132" t="n">
        <f aca="false">0</f>
        <v>0</v>
      </c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true" customHeight="true" outlineLevel="0" collapsed="false">
      <c r="A39" s="22"/>
      <c r="B39" s="23"/>
      <c r="C39" s="22"/>
      <c r="D39" s="22"/>
      <c r="E39" s="15" t="s">
        <v>48</v>
      </c>
      <c r="F39" s="132" t="n">
        <f aca="false">ROUND((SUM(BI123:BI175)),  2)</f>
        <v>0</v>
      </c>
      <c r="G39" s="22"/>
      <c r="H39" s="22"/>
      <c r="I39" s="133" t="n">
        <v>0</v>
      </c>
      <c r="J39" s="132" t="n">
        <f aca="false">0</f>
        <v>0</v>
      </c>
      <c r="K39" s="22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6.95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17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25.45" hidden="false" customHeight="true" outlineLevel="0" collapsed="false">
      <c r="A41" s="22"/>
      <c r="B41" s="23"/>
      <c r="C41" s="134"/>
      <c r="D41" s="135" t="s">
        <v>49</v>
      </c>
      <c r="E41" s="63"/>
      <c r="F41" s="63"/>
      <c r="G41" s="136" t="s">
        <v>50</v>
      </c>
      <c r="H41" s="137" t="s">
        <v>51</v>
      </c>
      <c r="I41" s="138"/>
      <c r="J41" s="139" t="n">
        <f aca="false">SUM(J32:J39)</f>
        <v>0</v>
      </c>
      <c r="K41" s="140"/>
      <c r="L41" s="39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customFormat="false" ht="14.4" hidden="false" customHeight="true" outlineLevel="0" collapsed="false">
      <c r="A42" s="22"/>
      <c r="B42" s="23"/>
      <c r="C42" s="22"/>
      <c r="D42" s="22"/>
      <c r="E42" s="22"/>
      <c r="F42" s="22"/>
      <c r="G42" s="22"/>
      <c r="H42" s="22"/>
      <c r="I42" s="117"/>
      <c r="J42" s="22"/>
      <c r="K42" s="22"/>
      <c r="L42" s="39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52</v>
      </c>
      <c r="E50" s="41"/>
      <c r="F50" s="41"/>
      <c r="G50" s="40" t="s">
        <v>53</v>
      </c>
      <c r="H50" s="41"/>
      <c r="I50" s="141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54</v>
      </c>
      <c r="E61" s="25"/>
      <c r="F61" s="142" t="s">
        <v>55</v>
      </c>
      <c r="G61" s="42" t="s">
        <v>54</v>
      </c>
      <c r="H61" s="25"/>
      <c r="I61" s="143"/>
      <c r="J61" s="144" t="s">
        <v>55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56</v>
      </c>
      <c r="E65" s="43"/>
      <c r="F65" s="43"/>
      <c r="G65" s="40" t="s">
        <v>57</v>
      </c>
      <c r="H65" s="43"/>
      <c r="I65" s="145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54</v>
      </c>
      <c r="E76" s="25"/>
      <c r="F76" s="142" t="s">
        <v>55</v>
      </c>
      <c r="G76" s="42" t="s">
        <v>54</v>
      </c>
      <c r="H76" s="25"/>
      <c r="I76" s="143"/>
      <c r="J76" s="144" t="s">
        <v>55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46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128</v>
      </c>
      <c r="D82" s="22"/>
      <c r="E82" s="22"/>
      <c r="F82" s="22"/>
      <c r="G82" s="22"/>
      <c r="H82" s="22"/>
      <c r="I82" s="117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17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17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3.25" hidden="false" customHeight="true" outlineLevel="0" collapsed="false">
      <c r="A85" s="22"/>
      <c r="B85" s="23"/>
      <c r="C85" s="22"/>
      <c r="D85" s="22"/>
      <c r="E85" s="116" t="str">
        <f aca="false">E7</f>
        <v>SOŠ a SOU Třešť, K Valše 1251/38 SOŠ a SOU Třešť – rekonstrukce vytápění, VZT, ZTI a elektroinstalace</v>
      </c>
      <c r="F85" s="116"/>
      <c r="G85" s="116"/>
      <c r="H85" s="116"/>
      <c r="I85" s="117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B86" s="6"/>
      <c r="C86" s="15" t="s">
        <v>124</v>
      </c>
      <c r="L86" s="6"/>
    </row>
    <row r="87" s="27" customFormat="true" ht="16.5" hidden="false" customHeight="true" outlineLevel="0" collapsed="false">
      <c r="A87" s="22"/>
      <c r="B87" s="23"/>
      <c r="C87" s="22"/>
      <c r="D87" s="22"/>
      <c r="E87" s="116" t="s">
        <v>228</v>
      </c>
      <c r="F87" s="116"/>
      <c r="G87" s="116"/>
      <c r="H87" s="116"/>
      <c r="I87" s="117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2" hidden="false" customHeight="true" outlineLevel="0" collapsed="false">
      <c r="A88" s="22"/>
      <c r="B88" s="23"/>
      <c r="C88" s="15" t="s">
        <v>126</v>
      </c>
      <c r="D88" s="22"/>
      <c r="E88" s="22"/>
      <c r="F88" s="22"/>
      <c r="G88" s="22"/>
      <c r="H88" s="22"/>
      <c r="I88" s="117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6.5" hidden="false" customHeight="true" outlineLevel="0" collapsed="false">
      <c r="A89" s="22"/>
      <c r="B89" s="23"/>
      <c r="C89" s="22"/>
      <c r="D89" s="22"/>
      <c r="E89" s="53" t="str">
        <f aca="false">E11</f>
        <v>05B - Zařízení vzduchotechniky</v>
      </c>
      <c r="F89" s="53"/>
      <c r="G89" s="53"/>
      <c r="H89" s="53"/>
      <c r="I89" s="117"/>
      <c r="J89" s="22"/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17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12" hidden="false" customHeight="true" outlineLevel="0" collapsed="false">
      <c r="A91" s="22"/>
      <c r="B91" s="23"/>
      <c r="C91" s="15" t="s">
        <v>19</v>
      </c>
      <c r="D91" s="22"/>
      <c r="E91" s="22"/>
      <c r="F91" s="16" t="str">
        <f aca="false">F14</f>
        <v>Třešť, areál SOŠ a SOU Třešť</v>
      </c>
      <c r="G91" s="22"/>
      <c r="H91" s="22"/>
      <c r="I91" s="118" t="s">
        <v>21</v>
      </c>
      <c r="J91" s="119" t="str">
        <f aca="false">IF(J14="","",J14)</f>
        <v>24. 6. 2020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6.95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117"/>
      <c r="J92" s="22"/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5.15" hidden="false" customHeight="true" outlineLevel="0" collapsed="false">
      <c r="A93" s="22"/>
      <c r="B93" s="23"/>
      <c r="C93" s="15" t="s">
        <v>23</v>
      </c>
      <c r="D93" s="22"/>
      <c r="E93" s="22"/>
      <c r="F93" s="16" t="str">
        <f aca="false">E17</f>
        <v>Kraj Vysočina</v>
      </c>
      <c r="G93" s="22"/>
      <c r="H93" s="22"/>
      <c r="I93" s="118" t="s">
        <v>31</v>
      </c>
      <c r="J93" s="148" t="str">
        <f aca="false">E23</f>
        <v>Ing. Jakub Rybář</v>
      </c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15.15" hidden="false" customHeight="true" outlineLevel="0" collapsed="false">
      <c r="A94" s="22"/>
      <c r="B94" s="23"/>
      <c r="C94" s="15" t="s">
        <v>29</v>
      </c>
      <c r="D94" s="22"/>
      <c r="E94" s="22"/>
      <c r="F94" s="16" t="str">
        <f aca="false">IF(E20="","",E20)</f>
        <v>Vyplň údaj</v>
      </c>
      <c r="G94" s="22"/>
      <c r="H94" s="22"/>
      <c r="I94" s="118" t="s">
        <v>35</v>
      </c>
      <c r="J94" s="148" t="str">
        <f aca="false">E26</f>
        <v> 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17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9.3" hidden="false" customHeight="true" outlineLevel="0" collapsed="false">
      <c r="A96" s="22"/>
      <c r="B96" s="23"/>
      <c r="C96" s="149" t="s">
        <v>129</v>
      </c>
      <c r="D96" s="134"/>
      <c r="E96" s="134"/>
      <c r="F96" s="134"/>
      <c r="G96" s="134"/>
      <c r="H96" s="134"/>
      <c r="I96" s="150"/>
      <c r="J96" s="151" t="s">
        <v>130</v>
      </c>
      <c r="K96" s="134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customFormat="false" ht="10.3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117"/>
      <c r="J97" s="22"/>
      <c r="K97" s="22"/>
      <c r="L97" s="39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customFormat="false" ht="22.8" hidden="false" customHeight="true" outlineLevel="0" collapsed="false">
      <c r="A98" s="22"/>
      <c r="B98" s="23"/>
      <c r="C98" s="152" t="s">
        <v>131</v>
      </c>
      <c r="D98" s="22"/>
      <c r="E98" s="22"/>
      <c r="F98" s="22"/>
      <c r="G98" s="22"/>
      <c r="H98" s="22"/>
      <c r="I98" s="117"/>
      <c r="J98" s="128" t="n">
        <f aca="false">J123</f>
        <v>0</v>
      </c>
      <c r="K98" s="22"/>
      <c r="L98" s="39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U98" s="3" t="s">
        <v>132</v>
      </c>
    </row>
    <row r="99" s="153" customFormat="true" ht="24.95" hidden="false" customHeight="true" outlineLevel="0" collapsed="false">
      <c r="B99" s="154"/>
      <c r="D99" s="155" t="s">
        <v>244</v>
      </c>
      <c r="E99" s="156"/>
      <c r="F99" s="156"/>
      <c r="G99" s="156"/>
      <c r="H99" s="156"/>
      <c r="I99" s="157"/>
      <c r="J99" s="158" t="n">
        <f aca="false">J124</f>
        <v>0</v>
      </c>
      <c r="L99" s="154"/>
    </row>
    <row r="100" s="101" customFormat="true" ht="19.95" hidden="false" customHeight="true" outlineLevel="0" collapsed="false">
      <c r="B100" s="159"/>
      <c r="D100" s="160" t="s">
        <v>247</v>
      </c>
      <c r="E100" s="161"/>
      <c r="F100" s="161"/>
      <c r="G100" s="161"/>
      <c r="H100" s="161"/>
      <c r="I100" s="162"/>
      <c r="J100" s="163" t="n">
        <f aca="false">J125</f>
        <v>0</v>
      </c>
      <c r="L100" s="159"/>
    </row>
    <row r="101" s="101" customFormat="true" ht="19.95" hidden="false" customHeight="true" outlineLevel="0" collapsed="false">
      <c r="B101" s="159"/>
      <c r="D101" s="160" t="s">
        <v>1140</v>
      </c>
      <c r="E101" s="161"/>
      <c r="F101" s="161"/>
      <c r="G101" s="161"/>
      <c r="H101" s="161"/>
      <c r="I101" s="162"/>
      <c r="J101" s="163" t="n">
        <f aca="false">J161</f>
        <v>0</v>
      </c>
      <c r="L101" s="159"/>
    </row>
    <row r="102" s="27" customFormat="true" ht="21.85" hidden="false" customHeight="true" outlineLevel="0" collapsed="false">
      <c r="A102" s="22"/>
      <c r="B102" s="23"/>
      <c r="C102" s="22"/>
      <c r="D102" s="22"/>
      <c r="E102" s="22"/>
      <c r="F102" s="22"/>
      <c r="G102" s="22"/>
      <c r="H102" s="22"/>
      <c r="I102" s="117"/>
      <c r="J102" s="22"/>
      <c r="K102" s="22"/>
      <c r="L102" s="39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customFormat="false" ht="6.95" hidden="false" customHeight="true" outlineLevel="0" collapsed="false">
      <c r="A103" s="22"/>
      <c r="B103" s="44"/>
      <c r="C103" s="45"/>
      <c r="D103" s="45"/>
      <c r="E103" s="45"/>
      <c r="F103" s="45"/>
      <c r="G103" s="45"/>
      <c r="H103" s="45"/>
      <c r="I103" s="146"/>
      <c r="J103" s="45"/>
      <c r="K103" s="45"/>
      <c r="L103" s="39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customFormat="false" ht="12.8" hidden="false" customHeight="false" outlineLevel="0" collapsed="false">
      <c r="I104" s="0"/>
    </row>
    <row r="107" s="27" customFormat="true" ht="6.95" hidden="false" customHeight="true" outlineLevel="0" collapsed="false">
      <c r="A107" s="22"/>
      <c r="B107" s="46"/>
      <c r="C107" s="47"/>
      <c r="D107" s="47"/>
      <c r="E107" s="47"/>
      <c r="F107" s="47"/>
      <c r="G107" s="47"/>
      <c r="H107" s="47"/>
      <c r="I107" s="147"/>
      <c r="J107" s="47"/>
      <c r="K107" s="47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24.95" hidden="false" customHeight="true" outlineLevel="0" collapsed="false">
      <c r="A108" s="22"/>
      <c r="B108" s="23"/>
      <c r="C108" s="7" t="s">
        <v>135</v>
      </c>
      <c r="D108" s="22"/>
      <c r="E108" s="22"/>
      <c r="F108" s="22"/>
      <c r="G108" s="22"/>
      <c r="H108" s="22"/>
      <c r="I108" s="117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6.95" hidden="false" customHeight="true" outlineLevel="0" collapsed="false">
      <c r="A109" s="22"/>
      <c r="B109" s="23"/>
      <c r="C109" s="22"/>
      <c r="D109" s="22"/>
      <c r="E109" s="22"/>
      <c r="F109" s="22"/>
      <c r="G109" s="22"/>
      <c r="H109" s="22"/>
      <c r="I109" s="117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12" hidden="false" customHeight="true" outlineLevel="0" collapsed="false">
      <c r="A110" s="22"/>
      <c r="B110" s="23"/>
      <c r="C110" s="15" t="s">
        <v>15</v>
      </c>
      <c r="D110" s="22"/>
      <c r="E110" s="22"/>
      <c r="F110" s="22"/>
      <c r="G110" s="22"/>
      <c r="H110" s="22"/>
      <c r="I110" s="117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customFormat="false" ht="23.25" hidden="false" customHeight="true" outlineLevel="0" collapsed="false">
      <c r="A111" s="22"/>
      <c r="B111" s="23"/>
      <c r="C111" s="22"/>
      <c r="D111" s="22"/>
      <c r="E111" s="116" t="str">
        <f aca="false">E7</f>
        <v>SOŠ a SOU Třešť, K Valše 1251/38 SOŠ a SOU Třešť – rekonstrukce vytápění, VZT, ZTI a elektroinstalace</v>
      </c>
      <c r="F111" s="116"/>
      <c r="G111" s="116"/>
      <c r="H111" s="116"/>
      <c r="I111" s="117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customFormat="false" ht="12" hidden="false" customHeight="true" outlineLevel="0" collapsed="false">
      <c r="B112" s="6"/>
      <c r="C112" s="15" t="s">
        <v>124</v>
      </c>
      <c r="L112" s="6"/>
    </row>
    <row r="113" s="27" customFormat="true" ht="16.5" hidden="false" customHeight="true" outlineLevel="0" collapsed="false">
      <c r="A113" s="22"/>
      <c r="B113" s="23"/>
      <c r="C113" s="22"/>
      <c r="D113" s="22"/>
      <c r="E113" s="116" t="s">
        <v>228</v>
      </c>
      <c r="F113" s="116"/>
      <c r="G113" s="116"/>
      <c r="H113" s="116"/>
      <c r="I113" s="117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12" hidden="false" customHeight="true" outlineLevel="0" collapsed="false">
      <c r="A114" s="22"/>
      <c r="B114" s="23"/>
      <c r="C114" s="15" t="s">
        <v>126</v>
      </c>
      <c r="D114" s="22"/>
      <c r="E114" s="22"/>
      <c r="F114" s="22"/>
      <c r="G114" s="22"/>
      <c r="H114" s="22"/>
      <c r="I114" s="117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16.5" hidden="false" customHeight="true" outlineLevel="0" collapsed="false">
      <c r="A115" s="22"/>
      <c r="B115" s="23"/>
      <c r="C115" s="22"/>
      <c r="D115" s="22"/>
      <c r="E115" s="53" t="str">
        <f aca="false">E11</f>
        <v>05B - Zařízení vzduchotechniky</v>
      </c>
      <c r="F115" s="53"/>
      <c r="G115" s="53"/>
      <c r="H115" s="53"/>
      <c r="I115" s="117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6.95" hidden="false" customHeight="true" outlineLevel="0" collapsed="false">
      <c r="A116" s="22"/>
      <c r="B116" s="23"/>
      <c r="C116" s="22"/>
      <c r="D116" s="22"/>
      <c r="E116" s="22"/>
      <c r="F116" s="22"/>
      <c r="G116" s="22"/>
      <c r="H116" s="22"/>
      <c r="I116" s="117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12" hidden="false" customHeight="true" outlineLevel="0" collapsed="false">
      <c r="A117" s="22"/>
      <c r="B117" s="23"/>
      <c r="C117" s="15" t="s">
        <v>19</v>
      </c>
      <c r="D117" s="22"/>
      <c r="E117" s="22"/>
      <c r="F117" s="16" t="str">
        <f aca="false">F14</f>
        <v>Třešť, areál SOŠ a SOU Třešť</v>
      </c>
      <c r="G117" s="22"/>
      <c r="H117" s="22"/>
      <c r="I117" s="118" t="s">
        <v>21</v>
      </c>
      <c r="J117" s="119" t="str">
        <f aca="false">IF(J14="","",J14)</f>
        <v>24. 6. 2020</v>
      </c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customFormat="false" ht="6.9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117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customFormat="false" ht="15.15" hidden="false" customHeight="true" outlineLevel="0" collapsed="false">
      <c r="A119" s="22"/>
      <c r="B119" s="23"/>
      <c r="C119" s="15" t="s">
        <v>23</v>
      </c>
      <c r="D119" s="22"/>
      <c r="E119" s="22"/>
      <c r="F119" s="16" t="str">
        <f aca="false">E17</f>
        <v>Kraj Vysočina</v>
      </c>
      <c r="G119" s="22"/>
      <c r="H119" s="22"/>
      <c r="I119" s="118" t="s">
        <v>31</v>
      </c>
      <c r="J119" s="148" t="str">
        <f aca="false">E23</f>
        <v>Ing. Jakub Rybář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customFormat="false" ht="15.15" hidden="false" customHeight="true" outlineLevel="0" collapsed="false">
      <c r="A120" s="22"/>
      <c r="B120" s="23"/>
      <c r="C120" s="15" t="s">
        <v>29</v>
      </c>
      <c r="D120" s="22"/>
      <c r="E120" s="22"/>
      <c r="F120" s="16" t="str">
        <f aca="false">IF(E20="","",E20)</f>
        <v>Vyplň údaj</v>
      </c>
      <c r="G120" s="22"/>
      <c r="H120" s="22"/>
      <c r="I120" s="118" t="s">
        <v>35</v>
      </c>
      <c r="J120" s="148" t="str">
        <f aca="false">E26</f>
        <v> </v>
      </c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customFormat="false" ht="10.3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117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171" customFormat="true" ht="29.3" hidden="false" customHeight="true" outlineLevel="0" collapsed="false">
      <c r="A122" s="164"/>
      <c r="B122" s="165"/>
      <c r="C122" s="166" t="s">
        <v>136</v>
      </c>
      <c r="D122" s="167" t="s">
        <v>64</v>
      </c>
      <c r="E122" s="167" t="s">
        <v>60</v>
      </c>
      <c r="F122" s="167" t="s">
        <v>61</v>
      </c>
      <c r="G122" s="167" t="s">
        <v>137</v>
      </c>
      <c r="H122" s="167" t="s">
        <v>138</v>
      </c>
      <c r="I122" s="168" t="s">
        <v>139</v>
      </c>
      <c r="J122" s="167" t="s">
        <v>130</v>
      </c>
      <c r="K122" s="169" t="s">
        <v>140</v>
      </c>
      <c r="L122" s="170"/>
      <c r="M122" s="68"/>
      <c r="N122" s="69" t="s">
        <v>43</v>
      </c>
      <c r="O122" s="69" t="s">
        <v>141</v>
      </c>
      <c r="P122" s="69" t="s">
        <v>142</v>
      </c>
      <c r="Q122" s="69" t="s">
        <v>143</v>
      </c>
      <c r="R122" s="69" t="s">
        <v>144</v>
      </c>
      <c r="S122" s="69" t="s">
        <v>145</v>
      </c>
      <c r="T122" s="70" t="s">
        <v>146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="27" customFormat="true" ht="22.8" hidden="false" customHeight="true" outlineLevel="0" collapsed="false">
      <c r="A123" s="22"/>
      <c r="B123" s="23"/>
      <c r="C123" s="76" t="s">
        <v>147</v>
      </c>
      <c r="D123" s="22"/>
      <c r="E123" s="22"/>
      <c r="F123" s="22"/>
      <c r="G123" s="22"/>
      <c r="H123" s="22"/>
      <c r="I123" s="117"/>
      <c r="J123" s="172" t="n">
        <f aca="false">BK123</f>
        <v>0</v>
      </c>
      <c r="K123" s="22"/>
      <c r="L123" s="23"/>
      <c r="M123" s="71"/>
      <c r="N123" s="58"/>
      <c r="O123" s="72"/>
      <c r="P123" s="173" t="n">
        <f aca="false">P124</f>
        <v>0</v>
      </c>
      <c r="Q123" s="72"/>
      <c r="R123" s="173" t="n">
        <f aca="false">R124</f>
        <v>0.26162</v>
      </c>
      <c r="S123" s="72"/>
      <c r="T123" s="174" t="n">
        <f aca="false">T124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T123" s="3" t="s">
        <v>78</v>
      </c>
      <c r="AU123" s="3" t="s">
        <v>132</v>
      </c>
      <c r="BK123" s="175" t="n">
        <f aca="false">BK124</f>
        <v>0</v>
      </c>
    </row>
    <row r="124" s="176" customFormat="true" ht="25.9" hidden="false" customHeight="true" outlineLevel="0" collapsed="false">
      <c r="B124" s="177"/>
      <c r="D124" s="178" t="s">
        <v>78</v>
      </c>
      <c r="E124" s="179" t="s">
        <v>634</v>
      </c>
      <c r="F124" s="179" t="s">
        <v>635</v>
      </c>
      <c r="I124" s="180"/>
      <c r="J124" s="181" t="n">
        <f aca="false">BK124</f>
        <v>0</v>
      </c>
      <c r="L124" s="177"/>
      <c r="M124" s="182"/>
      <c r="N124" s="183"/>
      <c r="O124" s="183"/>
      <c r="P124" s="184" t="n">
        <f aca="false">P125+P161</f>
        <v>0</v>
      </c>
      <c r="Q124" s="183"/>
      <c r="R124" s="184" t="n">
        <f aca="false">R125+R161</f>
        <v>0.26162</v>
      </c>
      <c r="S124" s="183"/>
      <c r="T124" s="185" t="n">
        <f aca="false">T125+T161</f>
        <v>0</v>
      </c>
      <c r="AR124" s="178" t="s">
        <v>88</v>
      </c>
      <c r="AT124" s="186" t="s">
        <v>78</v>
      </c>
      <c r="AU124" s="186" t="s">
        <v>79</v>
      </c>
      <c r="AY124" s="178" t="s">
        <v>151</v>
      </c>
      <c r="BK124" s="187" t="n">
        <f aca="false">BK125+BK161</f>
        <v>0</v>
      </c>
    </row>
    <row r="125" customFormat="false" ht="22.8" hidden="false" customHeight="true" outlineLevel="0" collapsed="false">
      <c r="A125" s="176"/>
      <c r="B125" s="177"/>
      <c r="C125" s="176"/>
      <c r="D125" s="178" t="s">
        <v>78</v>
      </c>
      <c r="E125" s="188" t="s">
        <v>701</v>
      </c>
      <c r="F125" s="188" t="s">
        <v>702</v>
      </c>
      <c r="G125" s="176"/>
      <c r="H125" s="176"/>
      <c r="I125" s="180"/>
      <c r="J125" s="189" t="n">
        <f aca="false">BK125</f>
        <v>0</v>
      </c>
      <c r="K125" s="176"/>
      <c r="L125" s="177"/>
      <c r="M125" s="182"/>
      <c r="N125" s="183"/>
      <c r="O125" s="183"/>
      <c r="P125" s="184" t="n">
        <f aca="false">SUM(P126:P160)</f>
        <v>0</v>
      </c>
      <c r="Q125" s="183"/>
      <c r="R125" s="184" t="n">
        <f aca="false">SUM(R126:R160)</f>
        <v>0.06162</v>
      </c>
      <c r="S125" s="183"/>
      <c r="T125" s="185" t="n">
        <f aca="false">SUM(T126:T160)</f>
        <v>0</v>
      </c>
      <c r="U125" s="176"/>
      <c r="V125" s="176"/>
      <c r="W125" s="176"/>
      <c r="X125" s="176"/>
      <c r="Y125" s="176"/>
      <c r="Z125" s="176"/>
      <c r="AA125" s="176"/>
      <c r="AB125" s="176"/>
      <c r="AC125" s="176"/>
      <c r="AD125" s="176"/>
      <c r="AE125" s="176"/>
      <c r="AR125" s="178" t="s">
        <v>88</v>
      </c>
      <c r="AT125" s="186" t="s">
        <v>78</v>
      </c>
      <c r="AU125" s="186" t="s">
        <v>86</v>
      </c>
      <c r="AY125" s="178" t="s">
        <v>151</v>
      </c>
      <c r="BK125" s="187" t="n">
        <f aca="false">SUM(BK126:BK160)</f>
        <v>0</v>
      </c>
    </row>
    <row r="126" s="27" customFormat="true" ht="16.5" hidden="false" customHeight="true" outlineLevel="0" collapsed="false">
      <c r="A126" s="22"/>
      <c r="B126" s="190"/>
      <c r="C126" s="191" t="s">
        <v>86</v>
      </c>
      <c r="D126" s="191" t="s">
        <v>154</v>
      </c>
      <c r="E126" s="192" t="s">
        <v>1141</v>
      </c>
      <c r="F126" s="193" t="s">
        <v>1142</v>
      </c>
      <c r="G126" s="194" t="s">
        <v>285</v>
      </c>
      <c r="H126" s="195" t="n">
        <v>1</v>
      </c>
      <c r="I126" s="196"/>
      <c r="J126" s="197" t="n">
        <f aca="false">ROUND(I126*H126,2)</f>
        <v>0</v>
      </c>
      <c r="K126" s="193" t="s">
        <v>257</v>
      </c>
      <c r="L126" s="23"/>
      <c r="M126" s="198"/>
      <c r="N126" s="199" t="s">
        <v>44</v>
      </c>
      <c r="O126" s="60"/>
      <c r="P126" s="200" t="n">
        <f aca="false">O126*H126</f>
        <v>0</v>
      </c>
      <c r="Q126" s="200" t="n">
        <v>0</v>
      </c>
      <c r="R126" s="200" t="n">
        <f aca="false">Q126*H126</f>
        <v>0</v>
      </c>
      <c r="S126" s="200" t="n">
        <v>0</v>
      </c>
      <c r="T126" s="201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202" t="s">
        <v>350</v>
      </c>
      <c r="AT126" s="202" t="s">
        <v>154</v>
      </c>
      <c r="AU126" s="202" t="s">
        <v>88</v>
      </c>
      <c r="AY126" s="3" t="s">
        <v>151</v>
      </c>
      <c r="BE126" s="203" t="n">
        <f aca="false">IF(N126="základní",J126,0)</f>
        <v>0</v>
      </c>
      <c r="BF126" s="203" t="n">
        <f aca="false">IF(N126="snížená",J126,0)</f>
        <v>0</v>
      </c>
      <c r="BG126" s="203" t="n">
        <f aca="false">IF(N126="zákl. přenesená",J126,0)</f>
        <v>0</v>
      </c>
      <c r="BH126" s="203" t="n">
        <f aca="false">IF(N126="sníž. přenesená",J126,0)</f>
        <v>0</v>
      </c>
      <c r="BI126" s="203" t="n">
        <f aca="false">IF(N126="nulová",J126,0)</f>
        <v>0</v>
      </c>
      <c r="BJ126" s="3" t="s">
        <v>86</v>
      </c>
      <c r="BK126" s="203" t="n">
        <f aca="false">ROUND(I126*H126,2)</f>
        <v>0</v>
      </c>
      <c r="BL126" s="3" t="s">
        <v>350</v>
      </c>
      <c r="BM126" s="202" t="s">
        <v>1143</v>
      </c>
    </row>
    <row r="127" customFormat="false" ht="12.8" hidden="false" customHeight="false" outlineLevel="0" collapsed="false">
      <c r="A127" s="22"/>
      <c r="B127" s="23"/>
      <c r="C127" s="22"/>
      <c r="D127" s="204" t="s">
        <v>159</v>
      </c>
      <c r="E127" s="22"/>
      <c r="F127" s="205" t="s">
        <v>1144</v>
      </c>
      <c r="G127" s="22"/>
      <c r="H127" s="22"/>
      <c r="I127" s="117"/>
      <c r="J127" s="22"/>
      <c r="K127" s="22"/>
      <c r="L127" s="23"/>
      <c r="M127" s="206"/>
      <c r="N127" s="207"/>
      <c r="O127" s="60"/>
      <c r="P127" s="60"/>
      <c r="Q127" s="60"/>
      <c r="R127" s="60"/>
      <c r="S127" s="60"/>
      <c r="T127" s="61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S127" s="27"/>
      <c r="AT127" s="3" t="s">
        <v>159</v>
      </c>
      <c r="AU127" s="3" t="s">
        <v>88</v>
      </c>
    </row>
    <row r="128" customFormat="false" ht="16.5" hidden="false" customHeight="true" outlineLevel="0" collapsed="false">
      <c r="A128" s="22"/>
      <c r="B128" s="190"/>
      <c r="C128" s="238" t="s">
        <v>88</v>
      </c>
      <c r="D128" s="238" t="s">
        <v>462</v>
      </c>
      <c r="E128" s="239" t="s">
        <v>1145</v>
      </c>
      <c r="F128" s="240" t="s">
        <v>1146</v>
      </c>
      <c r="G128" s="241" t="s">
        <v>285</v>
      </c>
      <c r="H128" s="242" t="n">
        <v>1</v>
      </c>
      <c r="I128" s="243"/>
      <c r="J128" s="244" t="n">
        <f aca="false">ROUND(I128*H128,2)</f>
        <v>0</v>
      </c>
      <c r="K128" s="240"/>
      <c r="L128" s="245"/>
      <c r="M128" s="246"/>
      <c r="N128" s="247" t="s">
        <v>44</v>
      </c>
      <c r="O128" s="60"/>
      <c r="P128" s="200" t="n">
        <f aca="false">O128*H128</f>
        <v>0</v>
      </c>
      <c r="Q128" s="200" t="n">
        <v>0</v>
      </c>
      <c r="R128" s="200" t="n">
        <f aca="false">Q128*H128</f>
        <v>0</v>
      </c>
      <c r="S128" s="200" t="n">
        <v>0</v>
      </c>
      <c r="T128" s="201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02" t="s">
        <v>469</v>
      </c>
      <c r="AT128" s="202" t="s">
        <v>462</v>
      </c>
      <c r="AU128" s="202" t="s">
        <v>88</v>
      </c>
      <c r="AY128" s="3" t="s">
        <v>151</v>
      </c>
      <c r="BE128" s="203" t="n">
        <f aca="false">IF(N128="základní",J128,0)</f>
        <v>0</v>
      </c>
      <c r="BF128" s="203" t="n">
        <f aca="false">IF(N128="snížená",J128,0)</f>
        <v>0</v>
      </c>
      <c r="BG128" s="203" t="n">
        <f aca="false">IF(N128="zákl. přenesená",J128,0)</f>
        <v>0</v>
      </c>
      <c r="BH128" s="203" t="n">
        <f aca="false">IF(N128="sníž. přenesená",J128,0)</f>
        <v>0</v>
      </c>
      <c r="BI128" s="203" t="n">
        <f aca="false">IF(N128="nulová",J128,0)</f>
        <v>0</v>
      </c>
      <c r="BJ128" s="3" t="s">
        <v>86</v>
      </c>
      <c r="BK128" s="203" t="n">
        <f aca="false">ROUND(I128*H128,2)</f>
        <v>0</v>
      </c>
      <c r="BL128" s="3" t="s">
        <v>350</v>
      </c>
      <c r="BM128" s="202" t="s">
        <v>1147</v>
      </c>
    </row>
    <row r="129" customFormat="false" ht="12.8" hidden="false" customHeight="false" outlineLevel="0" collapsed="false">
      <c r="A129" s="22"/>
      <c r="B129" s="23"/>
      <c r="C129" s="22"/>
      <c r="D129" s="204" t="s">
        <v>159</v>
      </c>
      <c r="E129" s="22"/>
      <c r="F129" s="205" t="s">
        <v>1148</v>
      </c>
      <c r="G129" s="22"/>
      <c r="H129" s="22"/>
      <c r="I129" s="117"/>
      <c r="J129" s="22"/>
      <c r="K129" s="22"/>
      <c r="L129" s="23"/>
      <c r="M129" s="206"/>
      <c r="N129" s="207"/>
      <c r="O129" s="60"/>
      <c r="P129" s="60"/>
      <c r="Q129" s="60"/>
      <c r="R129" s="60"/>
      <c r="S129" s="60"/>
      <c r="T129" s="61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159</v>
      </c>
      <c r="AU129" s="3" t="s">
        <v>88</v>
      </c>
    </row>
    <row r="130" customFormat="false" ht="16.5" hidden="false" customHeight="true" outlineLevel="0" collapsed="false">
      <c r="A130" s="22"/>
      <c r="B130" s="190"/>
      <c r="C130" s="191" t="s">
        <v>165</v>
      </c>
      <c r="D130" s="191" t="s">
        <v>154</v>
      </c>
      <c r="E130" s="192" t="s">
        <v>1149</v>
      </c>
      <c r="F130" s="193" t="s">
        <v>1150</v>
      </c>
      <c r="G130" s="194" t="s">
        <v>285</v>
      </c>
      <c r="H130" s="195" t="n">
        <v>1</v>
      </c>
      <c r="I130" s="196"/>
      <c r="J130" s="197" t="n">
        <f aca="false">ROUND(I130*H130,2)</f>
        <v>0</v>
      </c>
      <c r="K130" s="193" t="s">
        <v>257</v>
      </c>
      <c r="L130" s="23"/>
      <c r="M130" s="198"/>
      <c r="N130" s="199" t="s">
        <v>44</v>
      </c>
      <c r="O130" s="60"/>
      <c r="P130" s="200" t="n">
        <f aca="false">O130*H130</f>
        <v>0</v>
      </c>
      <c r="Q130" s="200" t="n">
        <v>0</v>
      </c>
      <c r="R130" s="200" t="n">
        <f aca="false">Q130*H130</f>
        <v>0</v>
      </c>
      <c r="S130" s="200" t="n">
        <v>0</v>
      </c>
      <c r="T130" s="201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202" t="s">
        <v>350</v>
      </c>
      <c r="AT130" s="202" t="s">
        <v>154</v>
      </c>
      <c r="AU130" s="202" t="s">
        <v>88</v>
      </c>
      <c r="AY130" s="3" t="s">
        <v>151</v>
      </c>
      <c r="BE130" s="203" t="n">
        <f aca="false">IF(N130="základní",J130,0)</f>
        <v>0</v>
      </c>
      <c r="BF130" s="203" t="n">
        <f aca="false">IF(N130="snížená",J130,0)</f>
        <v>0</v>
      </c>
      <c r="BG130" s="203" t="n">
        <f aca="false">IF(N130="zákl. přenesená",J130,0)</f>
        <v>0</v>
      </c>
      <c r="BH130" s="203" t="n">
        <f aca="false">IF(N130="sníž. přenesená",J130,0)</f>
        <v>0</v>
      </c>
      <c r="BI130" s="203" t="n">
        <f aca="false">IF(N130="nulová",J130,0)</f>
        <v>0</v>
      </c>
      <c r="BJ130" s="3" t="s">
        <v>86</v>
      </c>
      <c r="BK130" s="203" t="n">
        <f aca="false">ROUND(I130*H130,2)</f>
        <v>0</v>
      </c>
      <c r="BL130" s="3" t="s">
        <v>350</v>
      </c>
      <c r="BM130" s="202" t="s">
        <v>1151</v>
      </c>
    </row>
    <row r="131" customFormat="false" ht="12.8" hidden="false" customHeight="false" outlineLevel="0" collapsed="false">
      <c r="A131" s="22"/>
      <c r="B131" s="23"/>
      <c r="C131" s="22"/>
      <c r="D131" s="204" t="s">
        <v>159</v>
      </c>
      <c r="E131" s="22"/>
      <c r="F131" s="205" t="s">
        <v>1152</v>
      </c>
      <c r="G131" s="22"/>
      <c r="H131" s="22"/>
      <c r="I131" s="117"/>
      <c r="J131" s="22"/>
      <c r="K131" s="22"/>
      <c r="L131" s="23"/>
      <c r="M131" s="206"/>
      <c r="N131" s="207"/>
      <c r="O131" s="60"/>
      <c r="P131" s="60"/>
      <c r="Q131" s="60"/>
      <c r="R131" s="60"/>
      <c r="S131" s="60"/>
      <c r="T131" s="61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3" t="s">
        <v>159</v>
      </c>
      <c r="AU131" s="3" t="s">
        <v>88</v>
      </c>
    </row>
    <row r="132" customFormat="false" ht="21.75" hidden="false" customHeight="true" outlineLevel="0" collapsed="false">
      <c r="A132" s="22"/>
      <c r="B132" s="190"/>
      <c r="C132" s="238" t="s">
        <v>150</v>
      </c>
      <c r="D132" s="238" t="s">
        <v>462</v>
      </c>
      <c r="E132" s="239" t="s">
        <v>1153</v>
      </c>
      <c r="F132" s="240" t="s">
        <v>1154</v>
      </c>
      <c r="G132" s="241" t="s">
        <v>285</v>
      </c>
      <c r="H132" s="242" t="n">
        <v>1</v>
      </c>
      <c r="I132" s="243"/>
      <c r="J132" s="244" t="n">
        <f aca="false">ROUND(I132*H132,2)</f>
        <v>0</v>
      </c>
      <c r="K132" s="240"/>
      <c r="L132" s="245"/>
      <c r="M132" s="246"/>
      <c r="N132" s="247" t="s">
        <v>44</v>
      </c>
      <c r="O132" s="60"/>
      <c r="P132" s="200" t="n">
        <f aca="false">O132*H132</f>
        <v>0</v>
      </c>
      <c r="Q132" s="200" t="n">
        <v>0</v>
      </c>
      <c r="R132" s="200" t="n">
        <f aca="false">Q132*H132</f>
        <v>0</v>
      </c>
      <c r="S132" s="200" t="n">
        <v>0</v>
      </c>
      <c r="T132" s="20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202" t="s">
        <v>469</v>
      </c>
      <c r="AT132" s="202" t="s">
        <v>462</v>
      </c>
      <c r="AU132" s="202" t="s">
        <v>88</v>
      </c>
      <c r="AY132" s="3" t="s">
        <v>151</v>
      </c>
      <c r="BE132" s="203" t="n">
        <f aca="false">IF(N132="základní",J132,0)</f>
        <v>0</v>
      </c>
      <c r="BF132" s="203" t="n">
        <f aca="false">IF(N132="snížená",J132,0)</f>
        <v>0</v>
      </c>
      <c r="BG132" s="203" t="n">
        <f aca="false">IF(N132="zákl. přenesená",J132,0)</f>
        <v>0</v>
      </c>
      <c r="BH132" s="203" t="n">
        <f aca="false">IF(N132="sníž. přenesená",J132,0)</f>
        <v>0</v>
      </c>
      <c r="BI132" s="203" t="n">
        <f aca="false">IF(N132="nulová",J132,0)</f>
        <v>0</v>
      </c>
      <c r="BJ132" s="3" t="s">
        <v>86</v>
      </c>
      <c r="BK132" s="203" t="n">
        <f aca="false">ROUND(I132*H132,2)</f>
        <v>0</v>
      </c>
      <c r="BL132" s="3" t="s">
        <v>350</v>
      </c>
      <c r="BM132" s="202" t="s">
        <v>1155</v>
      </c>
    </row>
    <row r="133" customFormat="false" ht="12.8" hidden="false" customHeight="false" outlineLevel="0" collapsed="false">
      <c r="A133" s="22"/>
      <c r="B133" s="23"/>
      <c r="C133" s="22"/>
      <c r="D133" s="204" t="s">
        <v>159</v>
      </c>
      <c r="E133" s="22"/>
      <c r="F133" s="205" t="s">
        <v>1154</v>
      </c>
      <c r="G133" s="22"/>
      <c r="H133" s="22"/>
      <c r="I133" s="117"/>
      <c r="J133" s="22"/>
      <c r="K133" s="22"/>
      <c r="L133" s="23"/>
      <c r="M133" s="206"/>
      <c r="N133" s="207"/>
      <c r="O133" s="60"/>
      <c r="P133" s="60"/>
      <c r="Q133" s="60"/>
      <c r="R133" s="60"/>
      <c r="S133" s="60"/>
      <c r="T133" s="61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T133" s="3" t="s">
        <v>159</v>
      </c>
      <c r="AU133" s="3" t="s">
        <v>88</v>
      </c>
    </row>
    <row r="134" customFormat="false" ht="21.75" hidden="false" customHeight="true" outlineLevel="0" collapsed="false">
      <c r="A134" s="22"/>
      <c r="B134" s="190"/>
      <c r="C134" s="191" t="s">
        <v>174</v>
      </c>
      <c r="D134" s="191" t="s">
        <v>154</v>
      </c>
      <c r="E134" s="192" t="s">
        <v>1156</v>
      </c>
      <c r="F134" s="193" t="s">
        <v>1157</v>
      </c>
      <c r="G134" s="194" t="s">
        <v>295</v>
      </c>
      <c r="H134" s="195" t="n">
        <v>2</v>
      </c>
      <c r="I134" s="196"/>
      <c r="J134" s="197" t="n">
        <f aca="false">ROUND(I134*H134,2)</f>
        <v>0</v>
      </c>
      <c r="K134" s="193" t="s">
        <v>257</v>
      </c>
      <c r="L134" s="23"/>
      <c r="M134" s="198"/>
      <c r="N134" s="199" t="s">
        <v>44</v>
      </c>
      <c r="O134" s="60"/>
      <c r="P134" s="200" t="n">
        <f aca="false">O134*H134</f>
        <v>0</v>
      </c>
      <c r="Q134" s="200" t="n">
        <v>0.01081</v>
      </c>
      <c r="R134" s="200" t="n">
        <f aca="false">Q134*H134</f>
        <v>0.02162</v>
      </c>
      <c r="S134" s="200" t="n">
        <v>0</v>
      </c>
      <c r="T134" s="20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202" t="s">
        <v>350</v>
      </c>
      <c r="AT134" s="202" t="s">
        <v>154</v>
      </c>
      <c r="AU134" s="202" t="s">
        <v>88</v>
      </c>
      <c r="AY134" s="3" t="s">
        <v>151</v>
      </c>
      <c r="BE134" s="203" t="n">
        <f aca="false">IF(N134="základní",J134,0)</f>
        <v>0</v>
      </c>
      <c r="BF134" s="203" t="n">
        <f aca="false">IF(N134="snížená",J134,0)</f>
        <v>0</v>
      </c>
      <c r="BG134" s="203" t="n">
        <f aca="false">IF(N134="zákl. přenesená",J134,0)</f>
        <v>0</v>
      </c>
      <c r="BH134" s="203" t="n">
        <f aca="false">IF(N134="sníž. přenesená",J134,0)</f>
        <v>0</v>
      </c>
      <c r="BI134" s="203" t="n">
        <f aca="false">IF(N134="nulová",J134,0)</f>
        <v>0</v>
      </c>
      <c r="BJ134" s="3" t="s">
        <v>86</v>
      </c>
      <c r="BK134" s="203" t="n">
        <f aca="false">ROUND(I134*H134,2)</f>
        <v>0</v>
      </c>
      <c r="BL134" s="3" t="s">
        <v>350</v>
      </c>
      <c r="BM134" s="202" t="s">
        <v>1158</v>
      </c>
    </row>
    <row r="135" customFormat="false" ht="12.8" hidden="false" customHeight="false" outlineLevel="0" collapsed="false">
      <c r="A135" s="22"/>
      <c r="B135" s="23"/>
      <c r="C135" s="22"/>
      <c r="D135" s="204" t="s">
        <v>159</v>
      </c>
      <c r="E135" s="22"/>
      <c r="F135" s="205" t="s">
        <v>1159</v>
      </c>
      <c r="G135" s="22"/>
      <c r="H135" s="22"/>
      <c r="I135" s="117"/>
      <c r="J135" s="22"/>
      <c r="K135" s="22"/>
      <c r="L135" s="23"/>
      <c r="M135" s="206"/>
      <c r="N135" s="207"/>
      <c r="O135" s="60"/>
      <c r="P135" s="60"/>
      <c r="Q135" s="60"/>
      <c r="R135" s="60"/>
      <c r="S135" s="60"/>
      <c r="T135" s="61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T135" s="3" t="s">
        <v>159</v>
      </c>
      <c r="AU135" s="3" t="s">
        <v>88</v>
      </c>
    </row>
    <row r="136" customFormat="false" ht="16.5" hidden="false" customHeight="true" outlineLevel="0" collapsed="false">
      <c r="A136" s="22"/>
      <c r="B136" s="190"/>
      <c r="C136" s="191" t="s">
        <v>179</v>
      </c>
      <c r="D136" s="191" t="s">
        <v>154</v>
      </c>
      <c r="E136" s="192" t="s">
        <v>1160</v>
      </c>
      <c r="F136" s="193" t="s">
        <v>1161</v>
      </c>
      <c r="G136" s="194" t="s">
        <v>300</v>
      </c>
      <c r="H136" s="195" t="n">
        <v>8</v>
      </c>
      <c r="I136" s="196"/>
      <c r="J136" s="197" t="n">
        <f aca="false">ROUND(I136*H136,2)</f>
        <v>0</v>
      </c>
      <c r="K136" s="193"/>
      <c r="L136" s="23"/>
      <c r="M136" s="198"/>
      <c r="N136" s="199" t="s">
        <v>44</v>
      </c>
      <c r="O136" s="60"/>
      <c r="P136" s="200" t="n">
        <f aca="false">O136*H136</f>
        <v>0</v>
      </c>
      <c r="Q136" s="200" t="n">
        <v>0.005</v>
      </c>
      <c r="R136" s="200" t="n">
        <f aca="false">Q136*H136</f>
        <v>0.04</v>
      </c>
      <c r="S136" s="200" t="n">
        <v>0</v>
      </c>
      <c r="T136" s="20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202" t="s">
        <v>350</v>
      </c>
      <c r="AT136" s="202" t="s">
        <v>154</v>
      </c>
      <c r="AU136" s="202" t="s">
        <v>88</v>
      </c>
      <c r="AY136" s="3" t="s">
        <v>151</v>
      </c>
      <c r="BE136" s="203" t="n">
        <f aca="false">IF(N136="základní",J136,0)</f>
        <v>0</v>
      </c>
      <c r="BF136" s="203" t="n">
        <f aca="false">IF(N136="snížená",J136,0)</f>
        <v>0</v>
      </c>
      <c r="BG136" s="203" t="n">
        <f aca="false">IF(N136="zákl. přenesená",J136,0)</f>
        <v>0</v>
      </c>
      <c r="BH136" s="203" t="n">
        <f aca="false">IF(N136="sníž. přenesená",J136,0)</f>
        <v>0</v>
      </c>
      <c r="BI136" s="203" t="n">
        <f aca="false">IF(N136="nulová",J136,0)</f>
        <v>0</v>
      </c>
      <c r="BJ136" s="3" t="s">
        <v>86</v>
      </c>
      <c r="BK136" s="203" t="n">
        <f aca="false">ROUND(I136*H136,2)</f>
        <v>0</v>
      </c>
      <c r="BL136" s="3" t="s">
        <v>350</v>
      </c>
      <c r="BM136" s="202" t="s">
        <v>1162</v>
      </c>
    </row>
    <row r="137" customFormat="false" ht="12.8" hidden="false" customHeight="false" outlineLevel="0" collapsed="false">
      <c r="A137" s="22"/>
      <c r="B137" s="23"/>
      <c r="C137" s="22"/>
      <c r="D137" s="204" t="s">
        <v>159</v>
      </c>
      <c r="E137" s="22"/>
      <c r="F137" s="205" t="s">
        <v>1161</v>
      </c>
      <c r="G137" s="22"/>
      <c r="H137" s="22"/>
      <c r="I137" s="117"/>
      <c r="J137" s="22"/>
      <c r="K137" s="22"/>
      <c r="L137" s="23"/>
      <c r="M137" s="206"/>
      <c r="N137" s="207"/>
      <c r="O137" s="60"/>
      <c r="P137" s="60"/>
      <c r="Q137" s="60"/>
      <c r="R137" s="60"/>
      <c r="S137" s="60"/>
      <c r="T137" s="61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T137" s="3" t="s">
        <v>159</v>
      </c>
      <c r="AU137" s="3" t="s">
        <v>88</v>
      </c>
    </row>
    <row r="138" customFormat="false" ht="21.75" hidden="false" customHeight="true" outlineLevel="0" collapsed="false">
      <c r="A138" s="22"/>
      <c r="B138" s="190"/>
      <c r="C138" s="191" t="s">
        <v>184</v>
      </c>
      <c r="D138" s="191" t="s">
        <v>154</v>
      </c>
      <c r="E138" s="192" t="s">
        <v>1163</v>
      </c>
      <c r="F138" s="193" t="s">
        <v>1164</v>
      </c>
      <c r="G138" s="194" t="s">
        <v>285</v>
      </c>
      <c r="H138" s="195" t="n">
        <v>1</v>
      </c>
      <c r="I138" s="196"/>
      <c r="J138" s="197" t="n">
        <f aca="false">ROUND(I138*H138,2)</f>
        <v>0</v>
      </c>
      <c r="K138" s="193" t="s">
        <v>257</v>
      </c>
      <c r="L138" s="23"/>
      <c r="M138" s="198"/>
      <c r="N138" s="199" t="s">
        <v>44</v>
      </c>
      <c r="O138" s="60"/>
      <c r="P138" s="200" t="n">
        <f aca="false">O138*H138</f>
        <v>0</v>
      </c>
      <c r="Q138" s="200" t="n">
        <v>0</v>
      </c>
      <c r="R138" s="200" t="n">
        <f aca="false">Q138*H138</f>
        <v>0</v>
      </c>
      <c r="S138" s="200" t="n">
        <v>0</v>
      </c>
      <c r="T138" s="20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202" t="s">
        <v>350</v>
      </c>
      <c r="AT138" s="202" t="s">
        <v>154</v>
      </c>
      <c r="AU138" s="202" t="s">
        <v>88</v>
      </c>
      <c r="AY138" s="3" t="s">
        <v>151</v>
      </c>
      <c r="BE138" s="203" t="n">
        <f aca="false">IF(N138="základní",J138,0)</f>
        <v>0</v>
      </c>
      <c r="BF138" s="203" t="n">
        <f aca="false">IF(N138="snížená",J138,0)</f>
        <v>0</v>
      </c>
      <c r="BG138" s="203" t="n">
        <f aca="false">IF(N138="zákl. přenesená",J138,0)</f>
        <v>0</v>
      </c>
      <c r="BH138" s="203" t="n">
        <f aca="false">IF(N138="sníž. přenesená",J138,0)</f>
        <v>0</v>
      </c>
      <c r="BI138" s="203" t="n">
        <f aca="false">IF(N138="nulová",J138,0)</f>
        <v>0</v>
      </c>
      <c r="BJ138" s="3" t="s">
        <v>86</v>
      </c>
      <c r="BK138" s="203" t="n">
        <f aca="false">ROUND(I138*H138,2)</f>
        <v>0</v>
      </c>
      <c r="BL138" s="3" t="s">
        <v>350</v>
      </c>
      <c r="BM138" s="202" t="s">
        <v>1165</v>
      </c>
    </row>
    <row r="139" customFormat="false" ht="12.8" hidden="false" customHeight="false" outlineLevel="0" collapsed="false">
      <c r="A139" s="22"/>
      <c r="B139" s="23"/>
      <c r="C139" s="22"/>
      <c r="D139" s="204" t="s">
        <v>159</v>
      </c>
      <c r="E139" s="22"/>
      <c r="F139" s="205" t="s">
        <v>1166</v>
      </c>
      <c r="G139" s="22"/>
      <c r="H139" s="22"/>
      <c r="I139" s="117"/>
      <c r="J139" s="22"/>
      <c r="K139" s="22"/>
      <c r="L139" s="23"/>
      <c r="M139" s="206"/>
      <c r="N139" s="207"/>
      <c r="O139" s="60"/>
      <c r="P139" s="60"/>
      <c r="Q139" s="60"/>
      <c r="R139" s="60"/>
      <c r="S139" s="60"/>
      <c r="T139" s="61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T139" s="3" t="s">
        <v>159</v>
      </c>
      <c r="AU139" s="3" t="s">
        <v>88</v>
      </c>
    </row>
    <row r="140" customFormat="false" ht="21.75" hidden="false" customHeight="true" outlineLevel="0" collapsed="false">
      <c r="A140" s="22"/>
      <c r="B140" s="190"/>
      <c r="C140" s="238" t="s">
        <v>189</v>
      </c>
      <c r="D140" s="238" t="s">
        <v>462</v>
      </c>
      <c r="E140" s="239" t="s">
        <v>1167</v>
      </c>
      <c r="F140" s="240" t="s">
        <v>1168</v>
      </c>
      <c r="G140" s="241" t="s">
        <v>285</v>
      </c>
      <c r="H140" s="242" t="n">
        <v>1</v>
      </c>
      <c r="I140" s="243"/>
      <c r="J140" s="244" t="n">
        <f aca="false">ROUND(I140*H140,2)</f>
        <v>0</v>
      </c>
      <c r="K140" s="240"/>
      <c r="L140" s="245"/>
      <c r="M140" s="246"/>
      <c r="N140" s="247" t="s">
        <v>44</v>
      </c>
      <c r="O140" s="60"/>
      <c r="P140" s="200" t="n">
        <f aca="false">O140*H140</f>
        <v>0</v>
      </c>
      <c r="Q140" s="200" t="n">
        <v>0</v>
      </c>
      <c r="R140" s="200" t="n">
        <f aca="false">Q140*H140</f>
        <v>0</v>
      </c>
      <c r="S140" s="200" t="n">
        <v>0</v>
      </c>
      <c r="T140" s="20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202" t="s">
        <v>469</v>
      </c>
      <c r="AT140" s="202" t="s">
        <v>462</v>
      </c>
      <c r="AU140" s="202" t="s">
        <v>88</v>
      </c>
      <c r="AY140" s="3" t="s">
        <v>151</v>
      </c>
      <c r="BE140" s="203" t="n">
        <f aca="false">IF(N140="základní",J140,0)</f>
        <v>0</v>
      </c>
      <c r="BF140" s="203" t="n">
        <f aca="false">IF(N140="snížená",J140,0)</f>
        <v>0</v>
      </c>
      <c r="BG140" s="203" t="n">
        <f aca="false">IF(N140="zákl. přenesená",J140,0)</f>
        <v>0</v>
      </c>
      <c r="BH140" s="203" t="n">
        <f aca="false">IF(N140="sníž. přenesená",J140,0)</f>
        <v>0</v>
      </c>
      <c r="BI140" s="203" t="n">
        <f aca="false">IF(N140="nulová",J140,0)</f>
        <v>0</v>
      </c>
      <c r="BJ140" s="3" t="s">
        <v>86</v>
      </c>
      <c r="BK140" s="203" t="n">
        <f aca="false">ROUND(I140*H140,2)</f>
        <v>0</v>
      </c>
      <c r="BL140" s="3" t="s">
        <v>350</v>
      </c>
      <c r="BM140" s="202" t="s">
        <v>1169</v>
      </c>
    </row>
    <row r="141" customFormat="false" ht="16.5" hidden="false" customHeight="true" outlineLevel="0" collapsed="false">
      <c r="A141" s="22"/>
      <c r="B141" s="190"/>
      <c r="C141" s="191" t="s">
        <v>194</v>
      </c>
      <c r="D141" s="191" t="s">
        <v>154</v>
      </c>
      <c r="E141" s="192" t="s">
        <v>1170</v>
      </c>
      <c r="F141" s="193" t="s">
        <v>1171</v>
      </c>
      <c r="G141" s="194" t="s">
        <v>285</v>
      </c>
      <c r="H141" s="195" t="n">
        <v>2</v>
      </c>
      <c r="I141" s="196"/>
      <c r="J141" s="197" t="n">
        <f aca="false">ROUND(I141*H141,2)</f>
        <v>0</v>
      </c>
      <c r="K141" s="193" t="s">
        <v>257</v>
      </c>
      <c r="L141" s="23"/>
      <c r="M141" s="198"/>
      <c r="N141" s="199" t="s">
        <v>44</v>
      </c>
      <c r="O141" s="60"/>
      <c r="P141" s="200" t="n">
        <f aca="false">O141*H141</f>
        <v>0</v>
      </c>
      <c r="Q141" s="200" t="n">
        <v>0</v>
      </c>
      <c r="R141" s="200" t="n">
        <f aca="false">Q141*H141</f>
        <v>0</v>
      </c>
      <c r="S141" s="200" t="n">
        <v>0</v>
      </c>
      <c r="T141" s="20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202" t="s">
        <v>350</v>
      </c>
      <c r="AT141" s="202" t="s">
        <v>154</v>
      </c>
      <c r="AU141" s="202" t="s">
        <v>88</v>
      </c>
      <c r="AY141" s="3" t="s">
        <v>151</v>
      </c>
      <c r="BE141" s="203" t="n">
        <f aca="false">IF(N141="základní",J141,0)</f>
        <v>0</v>
      </c>
      <c r="BF141" s="203" t="n">
        <f aca="false">IF(N141="snížená",J141,0)</f>
        <v>0</v>
      </c>
      <c r="BG141" s="203" t="n">
        <f aca="false">IF(N141="zákl. přenesená",J141,0)</f>
        <v>0</v>
      </c>
      <c r="BH141" s="203" t="n">
        <f aca="false">IF(N141="sníž. přenesená",J141,0)</f>
        <v>0</v>
      </c>
      <c r="BI141" s="203" t="n">
        <f aca="false">IF(N141="nulová",J141,0)</f>
        <v>0</v>
      </c>
      <c r="BJ141" s="3" t="s">
        <v>86</v>
      </c>
      <c r="BK141" s="203" t="n">
        <f aca="false">ROUND(I141*H141,2)</f>
        <v>0</v>
      </c>
      <c r="BL141" s="3" t="s">
        <v>350</v>
      </c>
      <c r="BM141" s="202" t="s">
        <v>1172</v>
      </c>
    </row>
    <row r="142" customFormat="false" ht="12.8" hidden="false" customHeight="false" outlineLevel="0" collapsed="false">
      <c r="A142" s="22"/>
      <c r="B142" s="23"/>
      <c r="C142" s="22"/>
      <c r="D142" s="204" t="s">
        <v>159</v>
      </c>
      <c r="E142" s="22"/>
      <c r="F142" s="205" t="s">
        <v>1173</v>
      </c>
      <c r="G142" s="22"/>
      <c r="H142" s="22"/>
      <c r="I142" s="117"/>
      <c r="J142" s="22"/>
      <c r="K142" s="22"/>
      <c r="L142" s="23"/>
      <c r="M142" s="206"/>
      <c r="N142" s="207"/>
      <c r="O142" s="60"/>
      <c r="P142" s="60"/>
      <c r="Q142" s="60"/>
      <c r="R142" s="60"/>
      <c r="S142" s="60"/>
      <c r="T142" s="61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T142" s="3" t="s">
        <v>159</v>
      </c>
      <c r="AU142" s="3" t="s">
        <v>88</v>
      </c>
    </row>
    <row r="143" customFormat="false" ht="16.5" hidden="false" customHeight="true" outlineLevel="0" collapsed="false">
      <c r="A143" s="22"/>
      <c r="B143" s="190"/>
      <c r="C143" s="238" t="s">
        <v>199</v>
      </c>
      <c r="D143" s="238" t="s">
        <v>462</v>
      </c>
      <c r="E143" s="239" t="s">
        <v>1174</v>
      </c>
      <c r="F143" s="240" t="s">
        <v>1175</v>
      </c>
      <c r="G143" s="241" t="s">
        <v>285</v>
      </c>
      <c r="H143" s="242" t="n">
        <v>2</v>
      </c>
      <c r="I143" s="243"/>
      <c r="J143" s="244" t="n">
        <f aca="false">ROUND(I143*H143,2)</f>
        <v>0</v>
      </c>
      <c r="K143" s="240"/>
      <c r="L143" s="245"/>
      <c r="M143" s="246"/>
      <c r="N143" s="247" t="s">
        <v>44</v>
      </c>
      <c r="O143" s="60"/>
      <c r="P143" s="200" t="n">
        <f aca="false">O143*H143</f>
        <v>0</v>
      </c>
      <c r="Q143" s="200" t="n">
        <v>0</v>
      </c>
      <c r="R143" s="200" t="n">
        <f aca="false">Q143*H143</f>
        <v>0</v>
      </c>
      <c r="S143" s="200" t="n">
        <v>0</v>
      </c>
      <c r="T143" s="20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202" t="s">
        <v>469</v>
      </c>
      <c r="AT143" s="202" t="s">
        <v>462</v>
      </c>
      <c r="AU143" s="202" t="s">
        <v>88</v>
      </c>
      <c r="AY143" s="3" t="s">
        <v>151</v>
      </c>
      <c r="BE143" s="203" t="n">
        <f aca="false">IF(N143="základní",J143,0)</f>
        <v>0</v>
      </c>
      <c r="BF143" s="203" t="n">
        <f aca="false">IF(N143="snížená",J143,0)</f>
        <v>0</v>
      </c>
      <c r="BG143" s="203" t="n">
        <f aca="false">IF(N143="zákl. přenesená",J143,0)</f>
        <v>0</v>
      </c>
      <c r="BH143" s="203" t="n">
        <f aca="false">IF(N143="sníž. přenesená",J143,0)</f>
        <v>0</v>
      </c>
      <c r="BI143" s="203" t="n">
        <f aca="false">IF(N143="nulová",J143,0)</f>
        <v>0</v>
      </c>
      <c r="BJ143" s="3" t="s">
        <v>86</v>
      </c>
      <c r="BK143" s="203" t="n">
        <f aca="false">ROUND(I143*H143,2)</f>
        <v>0</v>
      </c>
      <c r="BL143" s="3" t="s">
        <v>350</v>
      </c>
      <c r="BM143" s="202" t="s">
        <v>1176</v>
      </c>
    </row>
    <row r="144" customFormat="false" ht="12.8" hidden="false" customHeight="false" outlineLevel="0" collapsed="false">
      <c r="A144" s="22"/>
      <c r="B144" s="23"/>
      <c r="C144" s="22"/>
      <c r="D144" s="204" t="s">
        <v>159</v>
      </c>
      <c r="E144" s="22"/>
      <c r="F144" s="205" t="s">
        <v>1177</v>
      </c>
      <c r="G144" s="22"/>
      <c r="H144" s="22"/>
      <c r="I144" s="117"/>
      <c r="J144" s="22"/>
      <c r="K144" s="22"/>
      <c r="L144" s="23"/>
      <c r="M144" s="206"/>
      <c r="N144" s="207"/>
      <c r="O144" s="60"/>
      <c r="P144" s="60"/>
      <c r="Q144" s="60"/>
      <c r="R144" s="60"/>
      <c r="S144" s="60"/>
      <c r="T144" s="61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T144" s="3" t="s">
        <v>159</v>
      </c>
      <c r="AU144" s="3" t="s">
        <v>88</v>
      </c>
    </row>
    <row r="145" customFormat="false" ht="16.5" hidden="false" customHeight="true" outlineLevel="0" collapsed="false">
      <c r="A145" s="22"/>
      <c r="B145" s="190"/>
      <c r="C145" s="191" t="s">
        <v>204</v>
      </c>
      <c r="D145" s="191" t="s">
        <v>154</v>
      </c>
      <c r="E145" s="192" t="s">
        <v>1178</v>
      </c>
      <c r="F145" s="193" t="s">
        <v>1179</v>
      </c>
      <c r="G145" s="194" t="s">
        <v>285</v>
      </c>
      <c r="H145" s="195" t="n">
        <v>1</v>
      </c>
      <c r="I145" s="196"/>
      <c r="J145" s="197" t="n">
        <f aca="false">ROUND(I145*H145,2)</f>
        <v>0</v>
      </c>
      <c r="K145" s="193" t="s">
        <v>257</v>
      </c>
      <c r="L145" s="23"/>
      <c r="M145" s="198"/>
      <c r="N145" s="199" t="s">
        <v>44</v>
      </c>
      <c r="O145" s="60"/>
      <c r="P145" s="200" t="n">
        <f aca="false">O145*H145</f>
        <v>0</v>
      </c>
      <c r="Q145" s="200" t="n">
        <v>0</v>
      </c>
      <c r="R145" s="200" t="n">
        <f aca="false">Q145*H145</f>
        <v>0</v>
      </c>
      <c r="S145" s="200" t="n">
        <v>0</v>
      </c>
      <c r="T145" s="20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202" t="s">
        <v>350</v>
      </c>
      <c r="AT145" s="202" t="s">
        <v>154</v>
      </c>
      <c r="AU145" s="202" t="s">
        <v>88</v>
      </c>
      <c r="AY145" s="3" t="s">
        <v>151</v>
      </c>
      <c r="BE145" s="203" t="n">
        <f aca="false">IF(N145="základní",J145,0)</f>
        <v>0</v>
      </c>
      <c r="BF145" s="203" t="n">
        <f aca="false">IF(N145="snížená",J145,0)</f>
        <v>0</v>
      </c>
      <c r="BG145" s="203" t="n">
        <f aca="false">IF(N145="zákl. přenesená",J145,0)</f>
        <v>0</v>
      </c>
      <c r="BH145" s="203" t="n">
        <f aca="false">IF(N145="sníž. přenesená",J145,0)</f>
        <v>0</v>
      </c>
      <c r="BI145" s="203" t="n">
        <f aca="false">IF(N145="nulová",J145,0)</f>
        <v>0</v>
      </c>
      <c r="BJ145" s="3" t="s">
        <v>86</v>
      </c>
      <c r="BK145" s="203" t="n">
        <f aca="false">ROUND(I145*H145,2)</f>
        <v>0</v>
      </c>
      <c r="BL145" s="3" t="s">
        <v>350</v>
      </c>
      <c r="BM145" s="202" t="s">
        <v>1180</v>
      </c>
    </row>
    <row r="146" customFormat="false" ht="12.8" hidden="false" customHeight="false" outlineLevel="0" collapsed="false">
      <c r="A146" s="22"/>
      <c r="B146" s="23"/>
      <c r="C146" s="22"/>
      <c r="D146" s="204" t="s">
        <v>159</v>
      </c>
      <c r="E146" s="22"/>
      <c r="F146" s="205" t="s">
        <v>1181</v>
      </c>
      <c r="G146" s="22"/>
      <c r="H146" s="22"/>
      <c r="I146" s="117"/>
      <c r="J146" s="22"/>
      <c r="K146" s="22"/>
      <c r="L146" s="23"/>
      <c r="M146" s="206"/>
      <c r="N146" s="207"/>
      <c r="O146" s="60"/>
      <c r="P146" s="60"/>
      <c r="Q146" s="60"/>
      <c r="R146" s="60"/>
      <c r="S146" s="60"/>
      <c r="T146" s="61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T146" s="3" t="s">
        <v>159</v>
      </c>
      <c r="AU146" s="3" t="s">
        <v>88</v>
      </c>
    </row>
    <row r="147" customFormat="false" ht="16.5" hidden="false" customHeight="true" outlineLevel="0" collapsed="false">
      <c r="A147" s="22"/>
      <c r="B147" s="190"/>
      <c r="C147" s="238" t="s">
        <v>209</v>
      </c>
      <c r="D147" s="238" t="s">
        <v>462</v>
      </c>
      <c r="E147" s="239" t="s">
        <v>1182</v>
      </c>
      <c r="F147" s="240" t="s">
        <v>1183</v>
      </c>
      <c r="G147" s="241" t="s">
        <v>285</v>
      </c>
      <c r="H147" s="242" t="n">
        <v>1</v>
      </c>
      <c r="I147" s="243"/>
      <c r="J147" s="244" t="n">
        <f aca="false">ROUND(I147*H147,2)</f>
        <v>0</v>
      </c>
      <c r="K147" s="240"/>
      <c r="L147" s="245"/>
      <c r="M147" s="246"/>
      <c r="N147" s="247" t="s">
        <v>44</v>
      </c>
      <c r="O147" s="60"/>
      <c r="P147" s="200" t="n">
        <f aca="false">O147*H147</f>
        <v>0</v>
      </c>
      <c r="Q147" s="200" t="n">
        <v>0</v>
      </c>
      <c r="R147" s="200" t="n">
        <f aca="false">Q147*H147</f>
        <v>0</v>
      </c>
      <c r="S147" s="200" t="n">
        <v>0</v>
      </c>
      <c r="T147" s="20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202" t="s">
        <v>469</v>
      </c>
      <c r="AT147" s="202" t="s">
        <v>462</v>
      </c>
      <c r="AU147" s="202" t="s">
        <v>88</v>
      </c>
      <c r="AY147" s="3" t="s">
        <v>151</v>
      </c>
      <c r="BE147" s="203" t="n">
        <f aca="false">IF(N147="základní",J147,0)</f>
        <v>0</v>
      </c>
      <c r="BF147" s="203" t="n">
        <f aca="false">IF(N147="snížená",J147,0)</f>
        <v>0</v>
      </c>
      <c r="BG147" s="203" t="n">
        <f aca="false">IF(N147="zákl. přenesená",J147,0)</f>
        <v>0</v>
      </c>
      <c r="BH147" s="203" t="n">
        <f aca="false">IF(N147="sníž. přenesená",J147,0)</f>
        <v>0</v>
      </c>
      <c r="BI147" s="203" t="n">
        <f aca="false">IF(N147="nulová",J147,0)</f>
        <v>0</v>
      </c>
      <c r="BJ147" s="3" t="s">
        <v>86</v>
      </c>
      <c r="BK147" s="203" t="n">
        <f aca="false">ROUND(I147*H147,2)</f>
        <v>0</v>
      </c>
      <c r="BL147" s="3" t="s">
        <v>350</v>
      </c>
      <c r="BM147" s="202" t="s">
        <v>1184</v>
      </c>
    </row>
    <row r="148" customFormat="false" ht="12.8" hidden="false" customHeight="false" outlineLevel="0" collapsed="false">
      <c r="A148" s="22"/>
      <c r="B148" s="23"/>
      <c r="C148" s="22"/>
      <c r="D148" s="204" t="s">
        <v>159</v>
      </c>
      <c r="E148" s="22"/>
      <c r="F148" s="205" t="s">
        <v>1183</v>
      </c>
      <c r="G148" s="22"/>
      <c r="H148" s="22"/>
      <c r="I148" s="117"/>
      <c r="J148" s="22"/>
      <c r="K148" s="22"/>
      <c r="L148" s="23"/>
      <c r="M148" s="206"/>
      <c r="N148" s="207"/>
      <c r="O148" s="60"/>
      <c r="P148" s="60"/>
      <c r="Q148" s="60"/>
      <c r="R148" s="60"/>
      <c r="S148" s="60"/>
      <c r="T148" s="61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T148" s="3" t="s">
        <v>159</v>
      </c>
      <c r="AU148" s="3" t="s">
        <v>88</v>
      </c>
    </row>
    <row r="149" customFormat="false" ht="16.5" hidden="false" customHeight="true" outlineLevel="0" collapsed="false">
      <c r="A149" s="22"/>
      <c r="B149" s="190"/>
      <c r="C149" s="191" t="s">
        <v>214</v>
      </c>
      <c r="D149" s="191" t="s">
        <v>154</v>
      </c>
      <c r="E149" s="192" t="s">
        <v>1185</v>
      </c>
      <c r="F149" s="193" t="s">
        <v>1186</v>
      </c>
      <c r="G149" s="194" t="s">
        <v>285</v>
      </c>
      <c r="H149" s="195" t="n">
        <v>4</v>
      </c>
      <c r="I149" s="196"/>
      <c r="J149" s="197" t="n">
        <f aca="false">ROUND(I149*H149,2)</f>
        <v>0</v>
      </c>
      <c r="K149" s="193" t="s">
        <v>257</v>
      </c>
      <c r="L149" s="23"/>
      <c r="M149" s="198"/>
      <c r="N149" s="199" t="s">
        <v>44</v>
      </c>
      <c r="O149" s="60"/>
      <c r="P149" s="200" t="n">
        <f aca="false">O149*H149</f>
        <v>0</v>
      </c>
      <c r="Q149" s="200" t="n">
        <v>0</v>
      </c>
      <c r="R149" s="200" t="n">
        <f aca="false">Q149*H149</f>
        <v>0</v>
      </c>
      <c r="S149" s="200" t="n">
        <v>0</v>
      </c>
      <c r="T149" s="20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202" t="s">
        <v>350</v>
      </c>
      <c r="AT149" s="202" t="s">
        <v>154</v>
      </c>
      <c r="AU149" s="202" t="s">
        <v>88</v>
      </c>
      <c r="AY149" s="3" t="s">
        <v>151</v>
      </c>
      <c r="BE149" s="203" t="n">
        <f aca="false">IF(N149="základní",J149,0)</f>
        <v>0</v>
      </c>
      <c r="BF149" s="203" t="n">
        <f aca="false">IF(N149="snížená",J149,0)</f>
        <v>0</v>
      </c>
      <c r="BG149" s="203" t="n">
        <f aca="false">IF(N149="zákl. přenesená",J149,0)</f>
        <v>0</v>
      </c>
      <c r="BH149" s="203" t="n">
        <f aca="false">IF(N149="sníž. přenesená",J149,0)</f>
        <v>0</v>
      </c>
      <c r="BI149" s="203" t="n">
        <f aca="false">IF(N149="nulová",J149,0)</f>
        <v>0</v>
      </c>
      <c r="BJ149" s="3" t="s">
        <v>86</v>
      </c>
      <c r="BK149" s="203" t="n">
        <f aca="false">ROUND(I149*H149,2)</f>
        <v>0</v>
      </c>
      <c r="BL149" s="3" t="s">
        <v>350</v>
      </c>
      <c r="BM149" s="202" t="s">
        <v>1187</v>
      </c>
    </row>
    <row r="150" customFormat="false" ht="12.8" hidden="false" customHeight="false" outlineLevel="0" collapsed="false">
      <c r="A150" s="22"/>
      <c r="B150" s="23"/>
      <c r="C150" s="22"/>
      <c r="D150" s="204" t="s">
        <v>159</v>
      </c>
      <c r="E150" s="22"/>
      <c r="F150" s="205" t="s">
        <v>1188</v>
      </c>
      <c r="G150" s="22"/>
      <c r="H150" s="22"/>
      <c r="I150" s="117"/>
      <c r="J150" s="22"/>
      <c r="K150" s="22"/>
      <c r="L150" s="23"/>
      <c r="M150" s="206"/>
      <c r="N150" s="207"/>
      <c r="O150" s="60"/>
      <c r="P150" s="60"/>
      <c r="Q150" s="60"/>
      <c r="R150" s="60"/>
      <c r="S150" s="60"/>
      <c r="T150" s="61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T150" s="3" t="s">
        <v>159</v>
      </c>
      <c r="AU150" s="3" t="s">
        <v>88</v>
      </c>
    </row>
    <row r="151" customFormat="false" ht="16.5" hidden="false" customHeight="true" outlineLevel="0" collapsed="false">
      <c r="A151" s="22"/>
      <c r="B151" s="190"/>
      <c r="C151" s="238" t="s">
        <v>220</v>
      </c>
      <c r="D151" s="238" t="s">
        <v>462</v>
      </c>
      <c r="E151" s="239" t="s">
        <v>1189</v>
      </c>
      <c r="F151" s="240" t="s">
        <v>1190</v>
      </c>
      <c r="G151" s="241" t="s">
        <v>285</v>
      </c>
      <c r="H151" s="242" t="n">
        <v>2</v>
      </c>
      <c r="I151" s="243"/>
      <c r="J151" s="244" t="n">
        <f aca="false">ROUND(I151*H151,2)</f>
        <v>0</v>
      </c>
      <c r="K151" s="240"/>
      <c r="L151" s="245"/>
      <c r="M151" s="246"/>
      <c r="N151" s="247" t="s">
        <v>44</v>
      </c>
      <c r="O151" s="60"/>
      <c r="P151" s="200" t="n">
        <f aca="false">O151*H151</f>
        <v>0</v>
      </c>
      <c r="Q151" s="200" t="n">
        <v>0</v>
      </c>
      <c r="R151" s="200" t="n">
        <f aca="false">Q151*H151</f>
        <v>0</v>
      </c>
      <c r="S151" s="200" t="n">
        <v>0</v>
      </c>
      <c r="T151" s="20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202" t="s">
        <v>469</v>
      </c>
      <c r="AT151" s="202" t="s">
        <v>462</v>
      </c>
      <c r="AU151" s="202" t="s">
        <v>88</v>
      </c>
      <c r="AY151" s="3" t="s">
        <v>151</v>
      </c>
      <c r="BE151" s="203" t="n">
        <f aca="false">IF(N151="základní",J151,0)</f>
        <v>0</v>
      </c>
      <c r="BF151" s="203" t="n">
        <f aca="false">IF(N151="snížená",J151,0)</f>
        <v>0</v>
      </c>
      <c r="BG151" s="203" t="n">
        <f aca="false">IF(N151="zákl. přenesená",J151,0)</f>
        <v>0</v>
      </c>
      <c r="BH151" s="203" t="n">
        <f aca="false">IF(N151="sníž. přenesená",J151,0)</f>
        <v>0</v>
      </c>
      <c r="BI151" s="203" t="n">
        <f aca="false">IF(N151="nulová",J151,0)</f>
        <v>0</v>
      </c>
      <c r="BJ151" s="3" t="s">
        <v>86</v>
      </c>
      <c r="BK151" s="203" t="n">
        <f aca="false">ROUND(I151*H151,2)</f>
        <v>0</v>
      </c>
      <c r="BL151" s="3" t="s">
        <v>350</v>
      </c>
      <c r="BM151" s="202" t="s">
        <v>1191</v>
      </c>
    </row>
    <row r="152" customFormat="false" ht="12.8" hidden="false" customHeight="false" outlineLevel="0" collapsed="false">
      <c r="A152" s="22"/>
      <c r="B152" s="23"/>
      <c r="C152" s="22"/>
      <c r="D152" s="204" t="s">
        <v>159</v>
      </c>
      <c r="E152" s="22"/>
      <c r="F152" s="205" t="s">
        <v>1177</v>
      </c>
      <c r="G152" s="22"/>
      <c r="H152" s="22"/>
      <c r="I152" s="117"/>
      <c r="J152" s="22"/>
      <c r="K152" s="22"/>
      <c r="L152" s="23"/>
      <c r="M152" s="206"/>
      <c r="N152" s="207"/>
      <c r="O152" s="60"/>
      <c r="P152" s="60"/>
      <c r="Q152" s="60"/>
      <c r="R152" s="60"/>
      <c r="S152" s="60"/>
      <c r="T152" s="61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T152" s="3" t="s">
        <v>159</v>
      </c>
      <c r="AU152" s="3" t="s">
        <v>88</v>
      </c>
    </row>
    <row r="153" customFormat="false" ht="16.5" hidden="false" customHeight="true" outlineLevel="0" collapsed="false">
      <c r="A153" s="22"/>
      <c r="B153" s="190"/>
      <c r="C153" s="238" t="s">
        <v>7</v>
      </c>
      <c r="D153" s="238" t="s">
        <v>462</v>
      </c>
      <c r="E153" s="239" t="s">
        <v>1192</v>
      </c>
      <c r="F153" s="240" t="s">
        <v>1193</v>
      </c>
      <c r="G153" s="241" t="s">
        <v>285</v>
      </c>
      <c r="H153" s="242" t="n">
        <v>2</v>
      </c>
      <c r="I153" s="243"/>
      <c r="J153" s="244" t="n">
        <f aca="false">ROUND(I153*H153,2)</f>
        <v>0</v>
      </c>
      <c r="K153" s="240"/>
      <c r="L153" s="245"/>
      <c r="M153" s="246"/>
      <c r="N153" s="247" t="s">
        <v>44</v>
      </c>
      <c r="O153" s="60"/>
      <c r="P153" s="200" t="n">
        <f aca="false">O153*H153</f>
        <v>0</v>
      </c>
      <c r="Q153" s="200" t="n">
        <v>0</v>
      </c>
      <c r="R153" s="200" t="n">
        <f aca="false">Q153*H153</f>
        <v>0</v>
      </c>
      <c r="S153" s="200" t="n">
        <v>0</v>
      </c>
      <c r="T153" s="20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202" t="s">
        <v>469</v>
      </c>
      <c r="AT153" s="202" t="s">
        <v>462</v>
      </c>
      <c r="AU153" s="202" t="s">
        <v>88</v>
      </c>
      <c r="AY153" s="3" t="s">
        <v>151</v>
      </c>
      <c r="BE153" s="203" t="n">
        <f aca="false">IF(N153="základní",J153,0)</f>
        <v>0</v>
      </c>
      <c r="BF153" s="203" t="n">
        <f aca="false">IF(N153="snížená",J153,0)</f>
        <v>0</v>
      </c>
      <c r="BG153" s="203" t="n">
        <f aca="false">IF(N153="zákl. přenesená",J153,0)</f>
        <v>0</v>
      </c>
      <c r="BH153" s="203" t="n">
        <f aca="false">IF(N153="sníž. přenesená",J153,0)</f>
        <v>0</v>
      </c>
      <c r="BI153" s="203" t="n">
        <f aca="false">IF(N153="nulová",J153,0)</f>
        <v>0</v>
      </c>
      <c r="BJ153" s="3" t="s">
        <v>86</v>
      </c>
      <c r="BK153" s="203" t="n">
        <f aca="false">ROUND(I153*H153,2)</f>
        <v>0</v>
      </c>
      <c r="BL153" s="3" t="s">
        <v>350</v>
      </c>
      <c r="BM153" s="202" t="s">
        <v>1194</v>
      </c>
    </row>
    <row r="154" customFormat="false" ht="12.8" hidden="false" customHeight="false" outlineLevel="0" collapsed="false">
      <c r="A154" s="22"/>
      <c r="B154" s="23"/>
      <c r="C154" s="22"/>
      <c r="D154" s="204" t="s">
        <v>159</v>
      </c>
      <c r="E154" s="22"/>
      <c r="F154" s="205" t="s">
        <v>1177</v>
      </c>
      <c r="G154" s="22"/>
      <c r="H154" s="22"/>
      <c r="I154" s="117"/>
      <c r="J154" s="22"/>
      <c r="K154" s="22"/>
      <c r="L154" s="23"/>
      <c r="M154" s="206"/>
      <c r="N154" s="207"/>
      <c r="O154" s="60"/>
      <c r="P154" s="60"/>
      <c r="Q154" s="60"/>
      <c r="R154" s="60"/>
      <c r="S154" s="60"/>
      <c r="T154" s="61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T154" s="3" t="s">
        <v>159</v>
      </c>
      <c r="AU154" s="3" t="s">
        <v>88</v>
      </c>
    </row>
    <row r="155" customFormat="false" ht="16.5" hidden="false" customHeight="true" outlineLevel="0" collapsed="false">
      <c r="A155" s="22"/>
      <c r="B155" s="190"/>
      <c r="C155" s="191" t="s">
        <v>350</v>
      </c>
      <c r="D155" s="191" t="s">
        <v>154</v>
      </c>
      <c r="E155" s="192" t="s">
        <v>1195</v>
      </c>
      <c r="F155" s="193" t="s">
        <v>1196</v>
      </c>
      <c r="G155" s="194" t="s">
        <v>285</v>
      </c>
      <c r="H155" s="195" t="n">
        <v>4</v>
      </c>
      <c r="I155" s="196"/>
      <c r="J155" s="197" t="n">
        <f aca="false">ROUND(I155*H155,2)</f>
        <v>0</v>
      </c>
      <c r="K155" s="193" t="s">
        <v>257</v>
      </c>
      <c r="L155" s="23"/>
      <c r="M155" s="198"/>
      <c r="N155" s="199" t="s">
        <v>44</v>
      </c>
      <c r="O155" s="60"/>
      <c r="P155" s="200" t="n">
        <f aca="false">O155*H155</f>
        <v>0</v>
      </c>
      <c r="Q155" s="200" t="n">
        <v>0</v>
      </c>
      <c r="R155" s="200" t="n">
        <f aca="false">Q155*H155</f>
        <v>0</v>
      </c>
      <c r="S155" s="200" t="n">
        <v>0</v>
      </c>
      <c r="T155" s="20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202" t="s">
        <v>350</v>
      </c>
      <c r="AT155" s="202" t="s">
        <v>154</v>
      </c>
      <c r="AU155" s="202" t="s">
        <v>88</v>
      </c>
      <c r="AY155" s="3" t="s">
        <v>151</v>
      </c>
      <c r="BE155" s="203" t="n">
        <f aca="false">IF(N155="základní",J155,0)</f>
        <v>0</v>
      </c>
      <c r="BF155" s="203" t="n">
        <f aca="false">IF(N155="snížená",J155,0)</f>
        <v>0</v>
      </c>
      <c r="BG155" s="203" t="n">
        <f aca="false">IF(N155="zákl. přenesená",J155,0)</f>
        <v>0</v>
      </c>
      <c r="BH155" s="203" t="n">
        <f aca="false">IF(N155="sníž. přenesená",J155,0)</f>
        <v>0</v>
      </c>
      <c r="BI155" s="203" t="n">
        <f aca="false">IF(N155="nulová",J155,0)</f>
        <v>0</v>
      </c>
      <c r="BJ155" s="3" t="s">
        <v>86</v>
      </c>
      <c r="BK155" s="203" t="n">
        <f aca="false">ROUND(I155*H155,2)</f>
        <v>0</v>
      </c>
      <c r="BL155" s="3" t="s">
        <v>350</v>
      </c>
      <c r="BM155" s="202" t="s">
        <v>1197</v>
      </c>
    </row>
    <row r="156" customFormat="false" ht="12.8" hidden="false" customHeight="false" outlineLevel="0" collapsed="false">
      <c r="A156" s="22"/>
      <c r="B156" s="23"/>
      <c r="C156" s="22"/>
      <c r="D156" s="204" t="s">
        <v>159</v>
      </c>
      <c r="E156" s="22"/>
      <c r="F156" s="205" t="s">
        <v>1198</v>
      </c>
      <c r="G156" s="22"/>
      <c r="H156" s="22"/>
      <c r="I156" s="117"/>
      <c r="J156" s="22"/>
      <c r="K156" s="22"/>
      <c r="L156" s="23"/>
      <c r="M156" s="206"/>
      <c r="N156" s="207"/>
      <c r="O156" s="60"/>
      <c r="P156" s="60"/>
      <c r="Q156" s="60"/>
      <c r="R156" s="60"/>
      <c r="S156" s="60"/>
      <c r="T156" s="61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T156" s="3" t="s">
        <v>159</v>
      </c>
      <c r="AU156" s="3" t="s">
        <v>88</v>
      </c>
    </row>
    <row r="157" customFormat="false" ht="16.5" hidden="false" customHeight="true" outlineLevel="0" collapsed="false">
      <c r="A157" s="22"/>
      <c r="B157" s="190"/>
      <c r="C157" s="238" t="s">
        <v>356</v>
      </c>
      <c r="D157" s="238" t="s">
        <v>462</v>
      </c>
      <c r="E157" s="239" t="s">
        <v>1199</v>
      </c>
      <c r="F157" s="240" t="s">
        <v>1200</v>
      </c>
      <c r="G157" s="241" t="s">
        <v>285</v>
      </c>
      <c r="H157" s="242" t="n">
        <v>2</v>
      </c>
      <c r="I157" s="243"/>
      <c r="J157" s="244" t="n">
        <f aca="false">ROUND(I157*H157,2)</f>
        <v>0</v>
      </c>
      <c r="K157" s="240"/>
      <c r="L157" s="245"/>
      <c r="M157" s="246"/>
      <c r="N157" s="247" t="s">
        <v>44</v>
      </c>
      <c r="O157" s="60"/>
      <c r="P157" s="200" t="n">
        <f aca="false">O157*H157</f>
        <v>0</v>
      </c>
      <c r="Q157" s="200" t="n">
        <v>0</v>
      </c>
      <c r="R157" s="200" t="n">
        <f aca="false">Q157*H157</f>
        <v>0</v>
      </c>
      <c r="S157" s="200" t="n">
        <v>0</v>
      </c>
      <c r="T157" s="20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202" t="s">
        <v>469</v>
      </c>
      <c r="AT157" s="202" t="s">
        <v>462</v>
      </c>
      <c r="AU157" s="202" t="s">
        <v>88</v>
      </c>
      <c r="AY157" s="3" t="s">
        <v>151</v>
      </c>
      <c r="BE157" s="203" t="n">
        <f aca="false">IF(N157="základní",J157,0)</f>
        <v>0</v>
      </c>
      <c r="BF157" s="203" t="n">
        <f aca="false">IF(N157="snížená",J157,0)</f>
        <v>0</v>
      </c>
      <c r="BG157" s="203" t="n">
        <f aca="false">IF(N157="zákl. přenesená",J157,0)</f>
        <v>0</v>
      </c>
      <c r="BH157" s="203" t="n">
        <f aca="false">IF(N157="sníž. přenesená",J157,0)</f>
        <v>0</v>
      </c>
      <c r="BI157" s="203" t="n">
        <f aca="false">IF(N157="nulová",J157,0)</f>
        <v>0</v>
      </c>
      <c r="BJ157" s="3" t="s">
        <v>86</v>
      </c>
      <c r="BK157" s="203" t="n">
        <f aca="false">ROUND(I157*H157,2)</f>
        <v>0</v>
      </c>
      <c r="BL157" s="3" t="s">
        <v>350</v>
      </c>
      <c r="BM157" s="202" t="s">
        <v>1201</v>
      </c>
    </row>
    <row r="158" customFormat="false" ht="12.8" hidden="false" customHeight="false" outlineLevel="0" collapsed="false">
      <c r="A158" s="22"/>
      <c r="B158" s="23"/>
      <c r="C158" s="22"/>
      <c r="D158" s="204" t="s">
        <v>159</v>
      </c>
      <c r="E158" s="22"/>
      <c r="F158" s="205" t="s">
        <v>1200</v>
      </c>
      <c r="G158" s="22"/>
      <c r="H158" s="22"/>
      <c r="I158" s="117"/>
      <c r="J158" s="22"/>
      <c r="K158" s="22"/>
      <c r="L158" s="23"/>
      <c r="M158" s="206"/>
      <c r="N158" s="207"/>
      <c r="O158" s="60"/>
      <c r="P158" s="60"/>
      <c r="Q158" s="60"/>
      <c r="R158" s="60"/>
      <c r="S158" s="60"/>
      <c r="T158" s="61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T158" s="3" t="s">
        <v>159</v>
      </c>
      <c r="AU158" s="3" t="s">
        <v>88</v>
      </c>
    </row>
    <row r="159" customFormat="false" ht="16.5" hidden="false" customHeight="true" outlineLevel="0" collapsed="false">
      <c r="A159" s="22"/>
      <c r="B159" s="190"/>
      <c r="C159" s="238" t="s">
        <v>365</v>
      </c>
      <c r="D159" s="238" t="s">
        <v>462</v>
      </c>
      <c r="E159" s="239" t="s">
        <v>1202</v>
      </c>
      <c r="F159" s="240" t="s">
        <v>1203</v>
      </c>
      <c r="G159" s="241" t="s">
        <v>285</v>
      </c>
      <c r="H159" s="242" t="n">
        <v>2</v>
      </c>
      <c r="I159" s="243"/>
      <c r="J159" s="244" t="n">
        <f aca="false">ROUND(I159*H159,2)</f>
        <v>0</v>
      </c>
      <c r="K159" s="240"/>
      <c r="L159" s="245"/>
      <c r="M159" s="246"/>
      <c r="N159" s="247" t="s">
        <v>44</v>
      </c>
      <c r="O159" s="60"/>
      <c r="P159" s="200" t="n">
        <f aca="false">O159*H159</f>
        <v>0</v>
      </c>
      <c r="Q159" s="200" t="n">
        <v>0</v>
      </c>
      <c r="R159" s="200" t="n">
        <f aca="false">Q159*H159</f>
        <v>0</v>
      </c>
      <c r="S159" s="200" t="n">
        <v>0</v>
      </c>
      <c r="T159" s="20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202" t="s">
        <v>469</v>
      </c>
      <c r="AT159" s="202" t="s">
        <v>462</v>
      </c>
      <c r="AU159" s="202" t="s">
        <v>88</v>
      </c>
      <c r="AY159" s="3" t="s">
        <v>151</v>
      </c>
      <c r="BE159" s="203" t="n">
        <f aca="false">IF(N159="základní",J159,0)</f>
        <v>0</v>
      </c>
      <c r="BF159" s="203" t="n">
        <f aca="false">IF(N159="snížená",J159,0)</f>
        <v>0</v>
      </c>
      <c r="BG159" s="203" t="n">
        <f aca="false">IF(N159="zákl. přenesená",J159,0)</f>
        <v>0</v>
      </c>
      <c r="BH159" s="203" t="n">
        <f aca="false">IF(N159="sníž. přenesená",J159,0)</f>
        <v>0</v>
      </c>
      <c r="BI159" s="203" t="n">
        <f aca="false">IF(N159="nulová",J159,0)</f>
        <v>0</v>
      </c>
      <c r="BJ159" s="3" t="s">
        <v>86</v>
      </c>
      <c r="BK159" s="203" t="n">
        <f aca="false">ROUND(I159*H159,2)</f>
        <v>0</v>
      </c>
      <c r="BL159" s="3" t="s">
        <v>350</v>
      </c>
      <c r="BM159" s="202" t="s">
        <v>1204</v>
      </c>
    </row>
    <row r="160" customFormat="false" ht="12.8" hidden="false" customHeight="false" outlineLevel="0" collapsed="false">
      <c r="A160" s="22"/>
      <c r="B160" s="23"/>
      <c r="C160" s="22"/>
      <c r="D160" s="204" t="s">
        <v>159</v>
      </c>
      <c r="E160" s="22"/>
      <c r="F160" s="205" t="s">
        <v>1200</v>
      </c>
      <c r="G160" s="22"/>
      <c r="H160" s="22"/>
      <c r="I160" s="117"/>
      <c r="J160" s="22"/>
      <c r="K160" s="22"/>
      <c r="L160" s="23"/>
      <c r="M160" s="206"/>
      <c r="N160" s="207"/>
      <c r="O160" s="60"/>
      <c r="P160" s="60"/>
      <c r="Q160" s="60"/>
      <c r="R160" s="60"/>
      <c r="S160" s="60"/>
      <c r="T160" s="61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T160" s="3" t="s">
        <v>159</v>
      </c>
      <c r="AU160" s="3" t="s">
        <v>88</v>
      </c>
    </row>
    <row r="161" s="176" customFormat="true" ht="22.8" hidden="false" customHeight="true" outlineLevel="0" collapsed="false">
      <c r="B161" s="177"/>
      <c r="D161" s="178" t="s">
        <v>78</v>
      </c>
      <c r="E161" s="188" t="s">
        <v>148</v>
      </c>
      <c r="F161" s="188" t="s">
        <v>149</v>
      </c>
      <c r="I161" s="180"/>
      <c r="J161" s="189" t="n">
        <f aca="false">BK161</f>
        <v>0</v>
      </c>
      <c r="L161" s="177"/>
      <c r="M161" s="182"/>
      <c r="N161" s="183"/>
      <c r="O161" s="183"/>
      <c r="P161" s="184" t="n">
        <f aca="false">SUM(P162:P175)</f>
        <v>0</v>
      </c>
      <c r="Q161" s="183"/>
      <c r="R161" s="184" t="n">
        <f aca="false">SUM(R162:R175)</f>
        <v>0.2</v>
      </c>
      <c r="S161" s="183"/>
      <c r="T161" s="185" t="n">
        <f aca="false">SUM(T162:T175)</f>
        <v>0</v>
      </c>
      <c r="AR161" s="178" t="s">
        <v>88</v>
      </c>
      <c r="AT161" s="186" t="s">
        <v>78</v>
      </c>
      <c r="AU161" s="186" t="s">
        <v>86</v>
      </c>
      <c r="AY161" s="178" t="s">
        <v>151</v>
      </c>
      <c r="BK161" s="187" t="n">
        <f aca="false">SUM(BK162:BK175)</f>
        <v>0</v>
      </c>
    </row>
    <row r="162" s="27" customFormat="true" ht="16.5" hidden="false" customHeight="true" outlineLevel="0" collapsed="false">
      <c r="A162" s="22"/>
      <c r="B162" s="190"/>
      <c r="C162" s="191" t="s">
        <v>374</v>
      </c>
      <c r="D162" s="191" t="s">
        <v>154</v>
      </c>
      <c r="E162" s="192" t="s">
        <v>1205</v>
      </c>
      <c r="F162" s="193" t="s">
        <v>1117</v>
      </c>
      <c r="G162" s="194" t="s">
        <v>1093</v>
      </c>
      <c r="H162" s="195" t="n">
        <v>30</v>
      </c>
      <c r="I162" s="196"/>
      <c r="J162" s="197" t="n">
        <f aca="false">ROUND(I162*H162,2)</f>
        <v>0</v>
      </c>
      <c r="K162" s="193"/>
      <c r="L162" s="23"/>
      <c r="M162" s="198"/>
      <c r="N162" s="199" t="s">
        <v>44</v>
      </c>
      <c r="O162" s="60"/>
      <c r="P162" s="200" t="n">
        <f aca="false">O162*H162</f>
        <v>0</v>
      </c>
      <c r="Q162" s="200" t="n">
        <v>0</v>
      </c>
      <c r="R162" s="200" t="n">
        <f aca="false">Q162*H162</f>
        <v>0</v>
      </c>
      <c r="S162" s="200" t="n">
        <v>0</v>
      </c>
      <c r="T162" s="20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202" t="s">
        <v>350</v>
      </c>
      <c r="AT162" s="202" t="s">
        <v>154</v>
      </c>
      <c r="AU162" s="202" t="s">
        <v>88</v>
      </c>
      <c r="AY162" s="3" t="s">
        <v>151</v>
      </c>
      <c r="BE162" s="203" t="n">
        <f aca="false">IF(N162="základní",J162,0)</f>
        <v>0</v>
      </c>
      <c r="BF162" s="203" t="n">
        <f aca="false">IF(N162="snížená",J162,0)</f>
        <v>0</v>
      </c>
      <c r="BG162" s="203" t="n">
        <f aca="false">IF(N162="zákl. přenesená",J162,0)</f>
        <v>0</v>
      </c>
      <c r="BH162" s="203" t="n">
        <f aca="false">IF(N162="sníž. přenesená",J162,0)</f>
        <v>0</v>
      </c>
      <c r="BI162" s="203" t="n">
        <f aca="false">IF(N162="nulová",J162,0)</f>
        <v>0</v>
      </c>
      <c r="BJ162" s="3" t="s">
        <v>86</v>
      </c>
      <c r="BK162" s="203" t="n">
        <f aca="false">ROUND(I162*H162,2)</f>
        <v>0</v>
      </c>
      <c r="BL162" s="3" t="s">
        <v>350</v>
      </c>
      <c r="BM162" s="202" t="s">
        <v>1206</v>
      </c>
    </row>
    <row r="163" customFormat="false" ht="12.8" hidden="false" customHeight="false" outlineLevel="0" collapsed="false">
      <c r="A163" s="22"/>
      <c r="B163" s="23"/>
      <c r="C163" s="22"/>
      <c r="D163" s="204" t="s">
        <v>159</v>
      </c>
      <c r="E163" s="22"/>
      <c r="F163" s="205" t="s">
        <v>1207</v>
      </c>
      <c r="G163" s="22"/>
      <c r="H163" s="22"/>
      <c r="I163" s="117"/>
      <c r="J163" s="22"/>
      <c r="K163" s="22"/>
      <c r="L163" s="23"/>
      <c r="M163" s="206"/>
      <c r="N163" s="207"/>
      <c r="O163" s="60"/>
      <c r="P163" s="60"/>
      <c r="Q163" s="60"/>
      <c r="R163" s="60"/>
      <c r="S163" s="60"/>
      <c r="T163" s="61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T163" s="3" t="s">
        <v>159</v>
      </c>
      <c r="AU163" s="3" t="s">
        <v>88</v>
      </c>
    </row>
    <row r="164" customFormat="false" ht="16.5" hidden="false" customHeight="true" outlineLevel="0" collapsed="false">
      <c r="A164" s="22"/>
      <c r="B164" s="190"/>
      <c r="C164" s="191" t="s">
        <v>379</v>
      </c>
      <c r="D164" s="191" t="s">
        <v>154</v>
      </c>
      <c r="E164" s="192" t="s">
        <v>1208</v>
      </c>
      <c r="F164" s="193" t="s">
        <v>1209</v>
      </c>
      <c r="G164" s="194" t="s">
        <v>1093</v>
      </c>
      <c r="H164" s="195" t="n">
        <v>2</v>
      </c>
      <c r="I164" s="196"/>
      <c r="J164" s="197" t="n">
        <f aca="false">ROUND(I164*H164,2)</f>
        <v>0</v>
      </c>
      <c r="K164" s="193"/>
      <c r="L164" s="23"/>
      <c r="M164" s="198"/>
      <c r="N164" s="199" t="s">
        <v>44</v>
      </c>
      <c r="O164" s="60"/>
      <c r="P164" s="200" t="n">
        <f aca="false">O164*H164</f>
        <v>0</v>
      </c>
      <c r="Q164" s="200" t="n">
        <v>0</v>
      </c>
      <c r="R164" s="200" t="n">
        <f aca="false">Q164*H164</f>
        <v>0</v>
      </c>
      <c r="S164" s="200" t="n">
        <v>0</v>
      </c>
      <c r="T164" s="20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202" t="s">
        <v>350</v>
      </c>
      <c r="AT164" s="202" t="s">
        <v>154</v>
      </c>
      <c r="AU164" s="202" t="s">
        <v>88</v>
      </c>
      <c r="AY164" s="3" t="s">
        <v>151</v>
      </c>
      <c r="BE164" s="203" t="n">
        <f aca="false">IF(N164="základní",J164,0)</f>
        <v>0</v>
      </c>
      <c r="BF164" s="203" t="n">
        <f aca="false">IF(N164="snížená",J164,0)</f>
        <v>0</v>
      </c>
      <c r="BG164" s="203" t="n">
        <f aca="false">IF(N164="zákl. přenesená",J164,0)</f>
        <v>0</v>
      </c>
      <c r="BH164" s="203" t="n">
        <f aca="false">IF(N164="sníž. přenesená",J164,0)</f>
        <v>0</v>
      </c>
      <c r="BI164" s="203" t="n">
        <f aca="false">IF(N164="nulová",J164,0)</f>
        <v>0</v>
      </c>
      <c r="BJ164" s="3" t="s">
        <v>86</v>
      </c>
      <c r="BK164" s="203" t="n">
        <f aca="false">ROUND(I164*H164,2)</f>
        <v>0</v>
      </c>
      <c r="BL164" s="3" t="s">
        <v>350</v>
      </c>
      <c r="BM164" s="202" t="s">
        <v>1210</v>
      </c>
    </row>
    <row r="165" customFormat="false" ht="12.8" hidden="false" customHeight="false" outlineLevel="0" collapsed="false">
      <c r="A165" s="22"/>
      <c r="B165" s="23"/>
      <c r="C165" s="22"/>
      <c r="D165" s="204" t="s">
        <v>159</v>
      </c>
      <c r="E165" s="22"/>
      <c r="F165" s="205" t="s">
        <v>1211</v>
      </c>
      <c r="G165" s="22"/>
      <c r="H165" s="22"/>
      <c r="I165" s="117"/>
      <c r="J165" s="22"/>
      <c r="K165" s="22"/>
      <c r="L165" s="23"/>
      <c r="M165" s="206"/>
      <c r="N165" s="207"/>
      <c r="O165" s="60"/>
      <c r="P165" s="60"/>
      <c r="Q165" s="60"/>
      <c r="R165" s="60"/>
      <c r="S165" s="60"/>
      <c r="T165" s="61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T165" s="3" t="s">
        <v>159</v>
      </c>
      <c r="AU165" s="3" t="s">
        <v>88</v>
      </c>
    </row>
    <row r="166" customFormat="false" ht="21.75" hidden="false" customHeight="true" outlineLevel="0" collapsed="false">
      <c r="A166" s="22"/>
      <c r="B166" s="190"/>
      <c r="C166" s="191" t="s">
        <v>6</v>
      </c>
      <c r="D166" s="191" t="s">
        <v>154</v>
      </c>
      <c r="E166" s="192" t="s">
        <v>1212</v>
      </c>
      <c r="F166" s="193" t="s">
        <v>1213</v>
      </c>
      <c r="G166" s="194" t="s">
        <v>285</v>
      </c>
      <c r="H166" s="195" t="n">
        <v>1</v>
      </c>
      <c r="I166" s="196"/>
      <c r="J166" s="197" t="n">
        <f aca="false">ROUND(I166*H166,2)</f>
        <v>0</v>
      </c>
      <c r="K166" s="193"/>
      <c r="L166" s="23"/>
      <c r="M166" s="198"/>
      <c r="N166" s="199" t="s">
        <v>44</v>
      </c>
      <c r="O166" s="60"/>
      <c r="P166" s="200" t="n">
        <f aca="false">O166*H166</f>
        <v>0</v>
      </c>
      <c r="Q166" s="200" t="n">
        <v>0</v>
      </c>
      <c r="R166" s="200" t="n">
        <f aca="false">Q166*H166</f>
        <v>0</v>
      </c>
      <c r="S166" s="200" t="n">
        <v>0</v>
      </c>
      <c r="T166" s="20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202" t="s">
        <v>350</v>
      </c>
      <c r="AT166" s="202" t="s">
        <v>154</v>
      </c>
      <c r="AU166" s="202" t="s">
        <v>88</v>
      </c>
      <c r="AY166" s="3" t="s">
        <v>151</v>
      </c>
      <c r="BE166" s="203" t="n">
        <f aca="false">IF(N166="základní",J166,0)</f>
        <v>0</v>
      </c>
      <c r="BF166" s="203" t="n">
        <f aca="false">IF(N166="snížená",J166,0)</f>
        <v>0</v>
      </c>
      <c r="BG166" s="203" t="n">
        <f aca="false">IF(N166="zákl. přenesená",J166,0)</f>
        <v>0</v>
      </c>
      <c r="BH166" s="203" t="n">
        <f aca="false">IF(N166="sníž. přenesená",J166,0)</f>
        <v>0</v>
      </c>
      <c r="BI166" s="203" t="n">
        <f aca="false">IF(N166="nulová",J166,0)</f>
        <v>0</v>
      </c>
      <c r="BJ166" s="3" t="s">
        <v>86</v>
      </c>
      <c r="BK166" s="203" t="n">
        <f aca="false">ROUND(I166*H166,2)</f>
        <v>0</v>
      </c>
      <c r="BL166" s="3" t="s">
        <v>350</v>
      </c>
      <c r="BM166" s="202" t="s">
        <v>1214</v>
      </c>
    </row>
    <row r="167" customFormat="false" ht="12.8" hidden="false" customHeight="false" outlineLevel="0" collapsed="false">
      <c r="A167" s="22"/>
      <c r="B167" s="23"/>
      <c r="C167" s="22"/>
      <c r="D167" s="204" t="s">
        <v>159</v>
      </c>
      <c r="E167" s="22"/>
      <c r="F167" s="205" t="s">
        <v>1213</v>
      </c>
      <c r="G167" s="22"/>
      <c r="H167" s="22"/>
      <c r="I167" s="117"/>
      <c r="J167" s="22"/>
      <c r="K167" s="22"/>
      <c r="L167" s="23"/>
      <c r="M167" s="206"/>
      <c r="N167" s="207"/>
      <c r="O167" s="60"/>
      <c r="P167" s="60"/>
      <c r="Q167" s="60"/>
      <c r="R167" s="60"/>
      <c r="S167" s="60"/>
      <c r="T167" s="61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T167" s="3" t="s">
        <v>159</v>
      </c>
      <c r="AU167" s="3" t="s">
        <v>88</v>
      </c>
    </row>
    <row r="168" customFormat="false" ht="16.5" hidden="false" customHeight="true" outlineLevel="0" collapsed="false">
      <c r="A168" s="22"/>
      <c r="B168" s="190"/>
      <c r="C168" s="191" t="s">
        <v>394</v>
      </c>
      <c r="D168" s="191" t="s">
        <v>154</v>
      </c>
      <c r="E168" s="192" t="s">
        <v>1215</v>
      </c>
      <c r="F168" s="193" t="s">
        <v>1216</v>
      </c>
      <c r="G168" s="194" t="s">
        <v>285</v>
      </c>
      <c r="H168" s="195" t="n">
        <v>1</v>
      </c>
      <c r="I168" s="196"/>
      <c r="J168" s="197" t="n">
        <f aca="false">ROUND(I168*H168,2)</f>
        <v>0</v>
      </c>
      <c r="K168" s="193"/>
      <c r="L168" s="23"/>
      <c r="M168" s="198"/>
      <c r="N168" s="199" t="s">
        <v>44</v>
      </c>
      <c r="O168" s="60"/>
      <c r="P168" s="200" t="n">
        <f aca="false">O168*H168</f>
        <v>0</v>
      </c>
      <c r="Q168" s="200" t="n">
        <v>0</v>
      </c>
      <c r="R168" s="200" t="n">
        <f aca="false">Q168*H168</f>
        <v>0</v>
      </c>
      <c r="S168" s="200" t="n">
        <v>0</v>
      </c>
      <c r="T168" s="20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202" t="s">
        <v>350</v>
      </c>
      <c r="AT168" s="202" t="s">
        <v>154</v>
      </c>
      <c r="AU168" s="202" t="s">
        <v>88</v>
      </c>
      <c r="AY168" s="3" t="s">
        <v>151</v>
      </c>
      <c r="BE168" s="203" t="n">
        <f aca="false">IF(N168="základní",J168,0)</f>
        <v>0</v>
      </c>
      <c r="BF168" s="203" t="n">
        <f aca="false">IF(N168="snížená",J168,0)</f>
        <v>0</v>
      </c>
      <c r="BG168" s="203" t="n">
        <f aca="false">IF(N168="zákl. přenesená",J168,0)</f>
        <v>0</v>
      </c>
      <c r="BH168" s="203" t="n">
        <f aca="false">IF(N168="sníž. přenesená",J168,0)</f>
        <v>0</v>
      </c>
      <c r="BI168" s="203" t="n">
        <f aca="false">IF(N168="nulová",J168,0)</f>
        <v>0</v>
      </c>
      <c r="BJ168" s="3" t="s">
        <v>86</v>
      </c>
      <c r="BK168" s="203" t="n">
        <f aca="false">ROUND(I168*H168,2)</f>
        <v>0</v>
      </c>
      <c r="BL168" s="3" t="s">
        <v>350</v>
      </c>
      <c r="BM168" s="202" t="s">
        <v>1217</v>
      </c>
    </row>
    <row r="169" customFormat="false" ht="12.8" hidden="false" customHeight="false" outlineLevel="0" collapsed="false">
      <c r="A169" s="22"/>
      <c r="B169" s="23"/>
      <c r="C169" s="22"/>
      <c r="D169" s="204" t="s">
        <v>159</v>
      </c>
      <c r="E169" s="22"/>
      <c r="F169" s="205" t="s">
        <v>1216</v>
      </c>
      <c r="G169" s="22"/>
      <c r="H169" s="22"/>
      <c r="I169" s="117"/>
      <c r="J169" s="22"/>
      <c r="K169" s="22"/>
      <c r="L169" s="23"/>
      <c r="M169" s="206"/>
      <c r="N169" s="207"/>
      <c r="O169" s="60"/>
      <c r="P169" s="60"/>
      <c r="Q169" s="60"/>
      <c r="R169" s="60"/>
      <c r="S169" s="60"/>
      <c r="T169" s="61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T169" s="3" t="s">
        <v>159</v>
      </c>
      <c r="AU169" s="3" t="s">
        <v>88</v>
      </c>
    </row>
    <row r="170" customFormat="false" ht="16.5" hidden="false" customHeight="true" outlineLevel="0" collapsed="false">
      <c r="A170" s="22"/>
      <c r="B170" s="190"/>
      <c r="C170" s="191" t="s">
        <v>405</v>
      </c>
      <c r="D170" s="191" t="s">
        <v>154</v>
      </c>
      <c r="E170" s="192" t="s">
        <v>1087</v>
      </c>
      <c r="F170" s="193" t="s">
        <v>1218</v>
      </c>
      <c r="G170" s="194" t="s">
        <v>217</v>
      </c>
      <c r="H170" s="195" t="n">
        <v>1</v>
      </c>
      <c r="I170" s="196"/>
      <c r="J170" s="197" t="n">
        <f aca="false">ROUND(I170*H170,2)</f>
        <v>0</v>
      </c>
      <c r="K170" s="193"/>
      <c r="L170" s="23"/>
      <c r="M170" s="198"/>
      <c r="N170" s="199" t="s">
        <v>44</v>
      </c>
      <c r="O170" s="60"/>
      <c r="P170" s="200" t="n">
        <f aca="false">O170*H170</f>
        <v>0</v>
      </c>
      <c r="Q170" s="200" t="n">
        <v>0.2</v>
      </c>
      <c r="R170" s="200" t="n">
        <f aca="false">Q170*H170</f>
        <v>0.2</v>
      </c>
      <c r="S170" s="200" t="n">
        <v>0</v>
      </c>
      <c r="T170" s="20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202" t="s">
        <v>350</v>
      </c>
      <c r="AT170" s="202" t="s">
        <v>154</v>
      </c>
      <c r="AU170" s="202" t="s">
        <v>88</v>
      </c>
      <c r="AY170" s="3" t="s">
        <v>151</v>
      </c>
      <c r="BE170" s="203" t="n">
        <f aca="false">IF(N170="základní",J170,0)</f>
        <v>0</v>
      </c>
      <c r="BF170" s="203" t="n">
        <f aca="false">IF(N170="snížená",J170,0)</f>
        <v>0</v>
      </c>
      <c r="BG170" s="203" t="n">
        <f aca="false">IF(N170="zákl. přenesená",J170,0)</f>
        <v>0</v>
      </c>
      <c r="BH170" s="203" t="n">
        <f aca="false">IF(N170="sníž. přenesená",J170,0)</f>
        <v>0</v>
      </c>
      <c r="BI170" s="203" t="n">
        <f aca="false">IF(N170="nulová",J170,0)</f>
        <v>0</v>
      </c>
      <c r="BJ170" s="3" t="s">
        <v>86</v>
      </c>
      <c r="BK170" s="203" t="n">
        <f aca="false">ROUND(I170*H170,2)</f>
        <v>0</v>
      </c>
      <c r="BL170" s="3" t="s">
        <v>350</v>
      </c>
      <c r="BM170" s="202" t="s">
        <v>1219</v>
      </c>
    </row>
    <row r="171" customFormat="false" ht="12.8" hidden="false" customHeight="false" outlineLevel="0" collapsed="false">
      <c r="A171" s="22"/>
      <c r="B171" s="23"/>
      <c r="C171" s="22"/>
      <c r="D171" s="204" t="s">
        <v>159</v>
      </c>
      <c r="E171" s="22"/>
      <c r="F171" s="205" t="s">
        <v>1218</v>
      </c>
      <c r="G171" s="22"/>
      <c r="H171" s="22"/>
      <c r="I171" s="117"/>
      <c r="J171" s="22"/>
      <c r="K171" s="22"/>
      <c r="L171" s="23"/>
      <c r="M171" s="206"/>
      <c r="N171" s="207"/>
      <c r="O171" s="60"/>
      <c r="P171" s="60"/>
      <c r="Q171" s="60"/>
      <c r="R171" s="60"/>
      <c r="S171" s="60"/>
      <c r="T171" s="61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T171" s="3" t="s">
        <v>159</v>
      </c>
      <c r="AU171" s="3" t="s">
        <v>88</v>
      </c>
    </row>
    <row r="172" customFormat="false" ht="16.5" hidden="false" customHeight="true" outlineLevel="0" collapsed="false">
      <c r="A172" s="22"/>
      <c r="B172" s="190"/>
      <c r="C172" s="191" t="s">
        <v>412</v>
      </c>
      <c r="D172" s="191" t="s">
        <v>154</v>
      </c>
      <c r="E172" s="192" t="s">
        <v>1220</v>
      </c>
      <c r="F172" s="193" t="s">
        <v>1221</v>
      </c>
      <c r="G172" s="194" t="s">
        <v>1093</v>
      </c>
      <c r="H172" s="195" t="n">
        <v>16</v>
      </c>
      <c r="I172" s="196"/>
      <c r="J172" s="197" t="n">
        <f aca="false">ROUND(I172*H172,2)</f>
        <v>0</v>
      </c>
      <c r="K172" s="193"/>
      <c r="L172" s="23"/>
      <c r="M172" s="198"/>
      <c r="N172" s="199" t="s">
        <v>44</v>
      </c>
      <c r="O172" s="60"/>
      <c r="P172" s="200" t="n">
        <f aca="false">O172*H172</f>
        <v>0</v>
      </c>
      <c r="Q172" s="200" t="n">
        <v>0</v>
      </c>
      <c r="R172" s="200" t="n">
        <f aca="false">Q172*H172</f>
        <v>0</v>
      </c>
      <c r="S172" s="200" t="n">
        <v>0</v>
      </c>
      <c r="T172" s="20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202" t="s">
        <v>350</v>
      </c>
      <c r="AT172" s="202" t="s">
        <v>154</v>
      </c>
      <c r="AU172" s="202" t="s">
        <v>88</v>
      </c>
      <c r="AY172" s="3" t="s">
        <v>151</v>
      </c>
      <c r="BE172" s="203" t="n">
        <f aca="false">IF(N172="základní",J172,0)</f>
        <v>0</v>
      </c>
      <c r="BF172" s="203" t="n">
        <f aca="false">IF(N172="snížená",J172,0)</f>
        <v>0</v>
      </c>
      <c r="BG172" s="203" t="n">
        <f aca="false">IF(N172="zákl. přenesená",J172,0)</f>
        <v>0</v>
      </c>
      <c r="BH172" s="203" t="n">
        <f aca="false">IF(N172="sníž. přenesená",J172,0)</f>
        <v>0</v>
      </c>
      <c r="BI172" s="203" t="n">
        <f aca="false">IF(N172="nulová",J172,0)</f>
        <v>0</v>
      </c>
      <c r="BJ172" s="3" t="s">
        <v>86</v>
      </c>
      <c r="BK172" s="203" t="n">
        <f aca="false">ROUND(I172*H172,2)</f>
        <v>0</v>
      </c>
      <c r="BL172" s="3" t="s">
        <v>350</v>
      </c>
      <c r="BM172" s="202" t="s">
        <v>1222</v>
      </c>
    </row>
    <row r="173" customFormat="false" ht="12.8" hidden="false" customHeight="false" outlineLevel="0" collapsed="false">
      <c r="A173" s="22"/>
      <c r="B173" s="23"/>
      <c r="C173" s="22"/>
      <c r="D173" s="204" t="s">
        <v>159</v>
      </c>
      <c r="E173" s="22"/>
      <c r="F173" s="205" t="s">
        <v>1221</v>
      </c>
      <c r="G173" s="22"/>
      <c r="H173" s="22"/>
      <c r="I173" s="117"/>
      <c r="J173" s="22"/>
      <c r="K173" s="22"/>
      <c r="L173" s="23"/>
      <c r="M173" s="206"/>
      <c r="N173" s="207"/>
      <c r="O173" s="60"/>
      <c r="P173" s="60"/>
      <c r="Q173" s="60"/>
      <c r="R173" s="60"/>
      <c r="S173" s="60"/>
      <c r="T173" s="61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T173" s="3" t="s">
        <v>159</v>
      </c>
      <c r="AU173" s="3" t="s">
        <v>88</v>
      </c>
    </row>
    <row r="174" customFormat="false" ht="16.5" hidden="false" customHeight="true" outlineLevel="0" collapsed="false">
      <c r="A174" s="22"/>
      <c r="B174" s="190"/>
      <c r="C174" s="191" t="s">
        <v>421</v>
      </c>
      <c r="D174" s="191" t="s">
        <v>154</v>
      </c>
      <c r="E174" s="192" t="s">
        <v>1107</v>
      </c>
      <c r="F174" s="193" t="s">
        <v>1223</v>
      </c>
      <c r="G174" s="194" t="s">
        <v>217</v>
      </c>
      <c r="H174" s="195" t="n">
        <v>1</v>
      </c>
      <c r="I174" s="196"/>
      <c r="J174" s="197" t="n">
        <f aca="false">ROUND(I174*H174,2)</f>
        <v>0</v>
      </c>
      <c r="K174" s="193"/>
      <c r="L174" s="23"/>
      <c r="M174" s="198"/>
      <c r="N174" s="199" t="s">
        <v>44</v>
      </c>
      <c r="O174" s="60"/>
      <c r="P174" s="200" t="n">
        <f aca="false">O174*H174</f>
        <v>0</v>
      </c>
      <c r="Q174" s="200" t="n">
        <v>0</v>
      </c>
      <c r="R174" s="200" t="n">
        <f aca="false">Q174*H174</f>
        <v>0</v>
      </c>
      <c r="S174" s="200" t="n">
        <v>0</v>
      </c>
      <c r="T174" s="20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202" t="s">
        <v>350</v>
      </c>
      <c r="AT174" s="202" t="s">
        <v>154</v>
      </c>
      <c r="AU174" s="202" t="s">
        <v>88</v>
      </c>
      <c r="AY174" s="3" t="s">
        <v>151</v>
      </c>
      <c r="BE174" s="203" t="n">
        <f aca="false">IF(N174="základní",J174,0)</f>
        <v>0</v>
      </c>
      <c r="BF174" s="203" t="n">
        <f aca="false">IF(N174="snížená",J174,0)</f>
        <v>0</v>
      </c>
      <c r="BG174" s="203" t="n">
        <f aca="false">IF(N174="zákl. přenesená",J174,0)</f>
        <v>0</v>
      </c>
      <c r="BH174" s="203" t="n">
        <f aca="false">IF(N174="sníž. přenesená",J174,0)</f>
        <v>0</v>
      </c>
      <c r="BI174" s="203" t="n">
        <f aca="false">IF(N174="nulová",J174,0)</f>
        <v>0</v>
      </c>
      <c r="BJ174" s="3" t="s">
        <v>86</v>
      </c>
      <c r="BK174" s="203" t="n">
        <f aca="false">ROUND(I174*H174,2)</f>
        <v>0</v>
      </c>
      <c r="BL174" s="3" t="s">
        <v>350</v>
      </c>
      <c r="BM174" s="202" t="s">
        <v>1224</v>
      </c>
    </row>
    <row r="175" customFormat="false" ht="12.8" hidden="false" customHeight="false" outlineLevel="0" collapsed="false">
      <c r="A175" s="22"/>
      <c r="B175" s="23"/>
      <c r="C175" s="22"/>
      <c r="D175" s="204" t="s">
        <v>159</v>
      </c>
      <c r="E175" s="22"/>
      <c r="F175" s="205" t="s">
        <v>1225</v>
      </c>
      <c r="G175" s="22"/>
      <c r="H175" s="22"/>
      <c r="I175" s="117"/>
      <c r="J175" s="22"/>
      <c r="K175" s="22"/>
      <c r="L175" s="23"/>
      <c r="M175" s="208"/>
      <c r="N175" s="209"/>
      <c r="O175" s="210"/>
      <c r="P175" s="210"/>
      <c r="Q175" s="210"/>
      <c r="R175" s="210"/>
      <c r="S175" s="210"/>
      <c r="T175" s="211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T175" s="3" t="s">
        <v>159</v>
      </c>
      <c r="AU175" s="3" t="s">
        <v>88</v>
      </c>
    </row>
    <row r="176" customFormat="false" ht="6.95" hidden="false" customHeight="true" outlineLevel="0" collapsed="false">
      <c r="A176" s="22"/>
      <c r="B176" s="44"/>
      <c r="C176" s="45"/>
      <c r="D176" s="45"/>
      <c r="E176" s="45"/>
      <c r="F176" s="45"/>
      <c r="G176" s="45"/>
      <c r="H176" s="45"/>
      <c r="I176" s="146"/>
      <c r="J176" s="45"/>
      <c r="K176" s="45"/>
      <c r="L176" s="23"/>
      <c r="M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</row>
  </sheetData>
  <autoFilter ref="C122:K175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true"/>
  </sheetPr>
  <dimension ref="A1:BM360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5923566878981"/>
    <col collapsed="false" hidden="false" max="4" min="4" style="0" width="4.3375796178344"/>
    <col collapsed="false" hidden="false" max="5" min="5" style="0" width="17.1528662420382"/>
    <col collapsed="false" hidden="false" max="6" min="6" style="0" width="50.8407643312102"/>
    <col collapsed="false" hidden="false" max="7" min="7" style="0" width="7"/>
    <col collapsed="false" hidden="false" max="8" min="8" style="0" width="11.5031847133758"/>
    <col collapsed="false" hidden="false" max="9" min="9" style="113" width="20.1528662420382"/>
    <col collapsed="false" hidden="false" max="11" min="10" style="0" width="20.1528662420382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108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14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123</v>
      </c>
      <c r="L4" s="6"/>
      <c r="M4" s="115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3.25" hidden="false" customHeight="true" outlineLevel="0" collapsed="false">
      <c r="B7" s="6"/>
      <c r="E7" s="116" t="str">
        <f aca="false">'Rekapitulace stavby'!K6</f>
        <v>SOŠ a SOU Třešť, K Valše 1251/38 SOŠ a SOU Třešť – rekonstrukce vytápění, VZT, ZTI a elektroinstalace</v>
      </c>
      <c r="F7" s="116"/>
      <c r="G7" s="116"/>
      <c r="H7" s="116"/>
      <c r="L7" s="6"/>
    </row>
    <row r="8" customFormat="false" ht="12" hidden="false" customHeight="true" outlineLevel="0" collapsed="false">
      <c r="B8" s="6"/>
      <c r="D8" s="15" t="s">
        <v>124</v>
      </c>
      <c r="L8" s="6"/>
    </row>
    <row r="9" s="27" customFormat="true" ht="16.5" hidden="false" customHeight="true" outlineLevel="0" collapsed="false">
      <c r="A9" s="22"/>
      <c r="B9" s="23"/>
      <c r="C9" s="22"/>
      <c r="D9" s="22"/>
      <c r="E9" s="116" t="s">
        <v>228</v>
      </c>
      <c r="F9" s="116"/>
      <c r="G9" s="116"/>
      <c r="H9" s="116"/>
      <c r="I9" s="117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126</v>
      </c>
      <c r="E10" s="22"/>
      <c r="F10" s="22"/>
      <c r="G10" s="22"/>
      <c r="H10" s="22"/>
      <c r="I10" s="117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6.5" hidden="false" customHeight="true" outlineLevel="0" collapsed="false">
      <c r="A11" s="22"/>
      <c r="B11" s="23"/>
      <c r="C11" s="22"/>
      <c r="D11" s="22"/>
      <c r="E11" s="53" t="s">
        <v>1226</v>
      </c>
      <c r="F11" s="53"/>
      <c r="G11" s="53"/>
      <c r="H11" s="53"/>
      <c r="I11" s="117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.8" hidden="false" customHeight="false" outlineLevel="0" collapsed="false">
      <c r="A12" s="22"/>
      <c r="B12" s="23"/>
      <c r="C12" s="22"/>
      <c r="D12" s="22"/>
      <c r="E12" s="22"/>
      <c r="F12" s="22"/>
      <c r="G12" s="22"/>
      <c r="H12" s="22"/>
      <c r="I12" s="117"/>
      <c r="J12" s="22"/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2" hidden="false" customHeight="true" outlineLevel="0" collapsed="false">
      <c r="A13" s="22"/>
      <c r="B13" s="23"/>
      <c r="C13" s="22"/>
      <c r="D13" s="15" t="s">
        <v>17</v>
      </c>
      <c r="E13" s="22"/>
      <c r="F13" s="16" t="s">
        <v>99</v>
      </c>
      <c r="G13" s="22"/>
      <c r="H13" s="22"/>
      <c r="I13" s="118" t="s">
        <v>18</v>
      </c>
      <c r="J13" s="16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19</v>
      </c>
      <c r="E14" s="22"/>
      <c r="F14" s="16" t="s">
        <v>20</v>
      </c>
      <c r="G14" s="22"/>
      <c r="H14" s="22"/>
      <c r="I14" s="118" t="s">
        <v>21</v>
      </c>
      <c r="J14" s="119" t="str">
        <f aca="false">'Rekapitulace stavby'!AN8</f>
        <v>24. 6. 2020</v>
      </c>
      <c r="K14" s="22"/>
      <c r="L14" s="39"/>
      <c r="M14" s="27"/>
      <c r="N14" s="27"/>
      <c r="O14" s="27"/>
      <c r="P14" s="27"/>
      <c r="Q14" s="27"/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0.8" hidden="false" customHeight="true" outlineLevel="0" collapsed="false">
      <c r="A15" s="22"/>
      <c r="B15" s="23"/>
      <c r="C15" s="22"/>
      <c r="D15" s="22"/>
      <c r="E15" s="22"/>
      <c r="F15" s="22"/>
      <c r="G15" s="22"/>
      <c r="H15" s="22"/>
      <c r="I15" s="117"/>
      <c r="J15" s="22"/>
      <c r="K15" s="22"/>
      <c r="L15" s="39"/>
      <c r="M15" s="27"/>
      <c r="N15" s="27"/>
      <c r="O15" s="27"/>
      <c r="P15" s="27"/>
      <c r="Q15" s="27"/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12" hidden="false" customHeight="true" outlineLevel="0" collapsed="false">
      <c r="A16" s="22"/>
      <c r="B16" s="23"/>
      <c r="C16" s="22"/>
      <c r="D16" s="15" t="s">
        <v>23</v>
      </c>
      <c r="E16" s="22"/>
      <c r="F16" s="22"/>
      <c r="G16" s="22"/>
      <c r="H16" s="22"/>
      <c r="I16" s="118" t="s">
        <v>24</v>
      </c>
      <c r="J16" s="16" t="s">
        <v>25</v>
      </c>
      <c r="K16" s="22"/>
      <c r="L16" s="39"/>
      <c r="M16" s="27"/>
      <c r="N16" s="27"/>
      <c r="O16" s="27"/>
      <c r="P16" s="27"/>
      <c r="Q16" s="27"/>
      <c r="R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8" hidden="false" customHeight="true" outlineLevel="0" collapsed="false">
      <c r="A17" s="22"/>
      <c r="B17" s="23"/>
      <c r="C17" s="22"/>
      <c r="D17" s="22"/>
      <c r="E17" s="16" t="s">
        <v>26</v>
      </c>
      <c r="F17" s="22"/>
      <c r="G17" s="22"/>
      <c r="H17" s="22"/>
      <c r="I17" s="118" t="s">
        <v>27</v>
      </c>
      <c r="J17" s="16" t="s">
        <v>28</v>
      </c>
      <c r="K17" s="22"/>
      <c r="L17" s="39"/>
      <c r="M17" s="27"/>
      <c r="N17" s="27"/>
      <c r="O17" s="27"/>
      <c r="P17" s="27"/>
      <c r="Q17" s="27"/>
      <c r="R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6.95" hidden="false" customHeight="true" outlineLevel="0" collapsed="false">
      <c r="A18" s="22"/>
      <c r="B18" s="23"/>
      <c r="C18" s="22"/>
      <c r="D18" s="22"/>
      <c r="E18" s="22"/>
      <c r="F18" s="22"/>
      <c r="G18" s="22"/>
      <c r="H18" s="22"/>
      <c r="I18" s="117"/>
      <c r="J18" s="22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12" hidden="false" customHeight="true" outlineLevel="0" collapsed="false">
      <c r="A19" s="22"/>
      <c r="B19" s="23"/>
      <c r="C19" s="22"/>
      <c r="D19" s="15" t="s">
        <v>29</v>
      </c>
      <c r="E19" s="22"/>
      <c r="F19" s="22"/>
      <c r="G19" s="22"/>
      <c r="H19" s="22"/>
      <c r="I19" s="118" t="s">
        <v>24</v>
      </c>
      <c r="J19" s="17" t="str">
        <f aca="false">'Rekapitulace stavby'!AN13</f>
        <v>Vyplň údaj</v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8" hidden="false" customHeight="true" outlineLevel="0" collapsed="false">
      <c r="A20" s="22"/>
      <c r="B20" s="23"/>
      <c r="C20" s="22"/>
      <c r="D20" s="22"/>
      <c r="E20" s="120" t="str">
        <f aca="false">'Rekapitulace stavby'!E14</f>
        <v>Vyplň údaj</v>
      </c>
      <c r="F20" s="120"/>
      <c r="G20" s="120"/>
      <c r="H20" s="120"/>
      <c r="I20" s="118" t="s">
        <v>27</v>
      </c>
      <c r="J20" s="17" t="str">
        <f aca="false">'Rekapitulace stavby'!AN14</f>
        <v>Vyplň údaj</v>
      </c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6.95" hidden="false" customHeight="true" outlineLevel="0" collapsed="false">
      <c r="A21" s="22"/>
      <c r="B21" s="23"/>
      <c r="C21" s="22"/>
      <c r="D21" s="22"/>
      <c r="E21" s="22"/>
      <c r="F21" s="22"/>
      <c r="G21" s="22"/>
      <c r="H21" s="22"/>
      <c r="I21" s="117"/>
      <c r="J21" s="22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12" hidden="false" customHeight="true" outlineLevel="0" collapsed="false">
      <c r="A22" s="22"/>
      <c r="B22" s="23"/>
      <c r="C22" s="22"/>
      <c r="D22" s="15" t="s">
        <v>31</v>
      </c>
      <c r="E22" s="22"/>
      <c r="F22" s="22"/>
      <c r="G22" s="22"/>
      <c r="H22" s="22"/>
      <c r="I22" s="118" t="s">
        <v>24</v>
      </c>
      <c r="J22" s="16" t="s">
        <v>32</v>
      </c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8" hidden="false" customHeight="true" outlineLevel="0" collapsed="false">
      <c r="A23" s="22"/>
      <c r="B23" s="23"/>
      <c r="C23" s="22"/>
      <c r="D23" s="22"/>
      <c r="E23" s="16" t="s">
        <v>33</v>
      </c>
      <c r="F23" s="22"/>
      <c r="G23" s="22"/>
      <c r="H23" s="22"/>
      <c r="I23" s="118" t="s">
        <v>27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6.95" hidden="false" customHeight="true" outlineLevel="0" collapsed="false">
      <c r="A24" s="22"/>
      <c r="B24" s="23"/>
      <c r="C24" s="22"/>
      <c r="D24" s="22"/>
      <c r="E24" s="22"/>
      <c r="F24" s="22"/>
      <c r="G24" s="22"/>
      <c r="H24" s="22"/>
      <c r="I24" s="117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E25" s="22"/>
      <c r="F25" s="22"/>
      <c r="G25" s="22"/>
      <c r="H25" s="22"/>
      <c r="I25" s="118" t="s">
        <v>24</v>
      </c>
      <c r="J25" s="16" t="str">
        <f aca="false">IF('Rekapitulace stavby'!AN19="","",'Rekapitulace stavby'!AN19)</f>
        <v/>
      </c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8" hidden="false" customHeight="true" outlineLevel="0" collapsed="false">
      <c r="A26" s="22"/>
      <c r="B26" s="23"/>
      <c r="C26" s="22"/>
      <c r="D26" s="22"/>
      <c r="E26" s="16" t="str">
        <f aca="false">IF('Rekapitulace stavby'!E20="","",'Rekapitulace stavby'!E20)</f>
        <v> </v>
      </c>
      <c r="F26" s="22"/>
      <c r="G26" s="22"/>
      <c r="H26" s="22"/>
      <c r="I26" s="118" t="s">
        <v>27</v>
      </c>
      <c r="J26" s="16" t="inlineStr">
        <f aca="false">IF('Rekapitulace stavby'!AN20="","",'Rekapitulace stavby'!AN20)</f>
        <is>
          <t/>
        </is>
      </c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117"/>
      <c r="J27" s="22"/>
      <c r="K27" s="2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E28" s="22"/>
      <c r="F28" s="22"/>
      <c r="G28" s="22"/>
      <c r="H28" s="22"/>
      <c r="I28" s="117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125" customFormat="true" ht="274.5" hidden="false" customHeight="true" outlineLevel="0" collapsed="false">
      <c r="A29" s="121"/>
      <c r="B29" s="122"/>
      <c r="C29" s="121"/>
      <c r="D29" s="121"/>
      <c r="E29" s="20" t="s">
        <v>1227</v>
      </c>
      <c r="F29" s="20"/>
      <c r="G29" s="20"/>
      <c r="H29" s="2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="27" customFormat="true" ht="6.95" hidden="false" customHeight="true" outlineLevel="0" collapsed="false">
      <c r="A30" s="22"/>
      <c r="B30" s="23"/>
      <c r="C30" s="22"/>
      <c r="D30" s="22"/>
      <c r="E30" s="22"/>
      <c r="F30" s="22"/>
      <c r="G30" s="22"/>
      <c r="H30" s="22"/>
      <c r="I30" s="117"/>
      <c r="J30" s="22"/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26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25.45" hidden="false" customHeight="true" outlineLevel="0" collapsed="false">
      <c r="A32" s="22"/>
      <c r="B32" s="23"/>
      <c r="C32" s="22"/>
      <c r="D32" s="127" t="s">
        <v>39</v>
      </c>
      <c r="E32" s="22"/>
      <c r="F32" s="22"/>
      <c r="G32" s="22"/>
      <c r="H32" s="22"/>
      <c r="I32" s="117"/>
      <c r="J32" s="128" t="n">
        <f aca="false">ROUND(J128,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6.95" hidden="false" customHeight="true" outlineLevel="0" collapsed="false">
      <c r="A33" s="22"/>
      <c r="B33" s="23"/>
      <c r="C33" s="22"/>
      <c r="D33" s="72"/>
      <c r="E33" s="72"/>
      <c r="F33" s="72"/>
      <c r="G33" s="72"/>
      <c r="H33" s="72"/>
      <c r="I33" s="126"/>
      <c r="J33" s="72"/>
      <c r="K33" s="7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22"/>
      <c r="F34" s="129" t="s">
        <v>41</v>
      </c>
      <c r="G34" s="22"/>
      <c r="H34" s="22"/>
      <c r="I34" s="130" t="s">
        <v>40</v>
      </c>
      <c r="J34" s="129" t="s">
        <v>42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false" customHeight="true" outlineLevel="0" collapsed="false">
      <c r="A35" s="22"/>
      <c r="B35" s="23"/>
      <c r="C35" s="22"/>
      <c r="D35" s="131" t="s">
        <v>43</v>
      </c>
      <c r="E35" s="15" t="s">
        <v>44</v>
      </c>
      <c r="F35" s="132" t="n">
        <f aca="false">ROUND((SUM(BE128:BE359)),  2)</f>
        <v>0</v>
      </c>
      <c r="G35" s="22"/>
      <c r="H35" s="22"/>
      <c r="I35" s="133" t="n">
        <v>0.21</v>
      </c>
      <c r="J35" s="132" t="n">
        <f aca="false">ROUND(((SUM(BE128:BE359))*I35),  2)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false" customHeight="true" outlineLevel="0" collapsed="false">
      <c r="A36" s="22"/>
      <c r="B36" s="23"/>
      <c r="C36" s="22"/>
      <c r="D36" s="22"/>
      <c r="E36" s="15" t="s">
        <v>45</v>
      </c>
      <c r="F36" s="132" t="n">
        <f aca="false">ROUND((SUM(BF128:BF359)),  2)</f>
        <v>0</v>
      </c>
      <c r="G36" s="22"/>
      <c r="H36" s="22"/>
      <c r="I36" s="133" t="n">
        <v>0.15</v>
      </c>
      <c r="J36" s="132" t="n">
        <f aca="false">ROUND(((SUM(BF128:BF359))*I36),  2)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46</v>
      </c>
      <c r="F37" s="132" t="n">
        <f aca="false">ROUND((SUM(BG128:BG359)),  2)</f>
        <v>0</v>
      </c>
      <c r="G37" s="22"/>
      <c r="H37" s="22"/>
      <c r="I37" s="133" t="n">
        <v>0.21</v>
      </c>
      <c r="J37" s="132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14.4" hidden="true" customHeight="true" outlineLevel="0" collapsed="false">
      <c r="A38" s="22"/>
      <c r="B38" s="23"/>
      <c r="C38" s="22"/>
      <c r="D38" s="22"/>
      <c r="E38" s="15" t="s">
        <v>47</v>
      </c>
      <c r="F38" s="132" t="n">
        <f aca="false">ROUND((SUM(BH128:BH359)),  2)</f>
        <v>0</v>
      </c>
      <c r="G38" s="22"/>
      <c r="H38" s="22"/>
      <c r="I38" s="133" t="n">
        <v>0.15</v>
      </c>
      <c r="J38" s="132" t="n">
        <f aca="false">0</f>
        <v>0</v>
      </c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true" customHeight="true" outlineLevel="0" collapsed="false">
      <c r="A39" s="22"/>
      <c r="B39" s="23"/>
      <c r="C39" s="22"/>
      <c r="D39" s="22"/>
      <c r="E39" s="15" t="s">
        <v>48</v>
      </c>
      <c r="F39" s="132" t="n">
        <f aca="false">ROUND((SUM(BI128:BI359)),  2)</f>
        <v>0</v>
      </c>
      <c r="G39" s="22"/>
      <c r="H39" s="22"/>
      <c r="I39" s="133" t="n">
        <v>0</v>
      </c>
      <c r="J39" s="132" t="n">
        <f aca="false">0</f>
        <v>0</v>
      </c>
      <c r="K39" s="22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6.95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17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25.45" hidden="false" customHeight="true" outlineLevel="0" collapsed="false">
      <c r="A41" s="22"/>
      <c r="B41" s="23"/>
      <c r="C41" s="134"/>
      <c r="D41" s="135" t="s">
        <v>49</v>
      </c>
      <c r="E41" s="63"/>
      <c r="F41" s="63"/>
      <c r="G41" s="136" t="s">
        <v>50</v>
      </c>
      <c r="H41" s="137" t="s">
        <v>51</v>
      </c>
      <c r="I41" s="138"/>
      <c r="J41" s="139" t="n">
        <f aca="false">SUM(J32:J39)</f>
        <v>0</v>
      </c>
      <c r="K41" s="140"/>
      <c r="L41" s="39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customFormat="false" ht="14.4" hidden="false" customHeight="true" outlineLevel="0" collapsed="false">
      <c r="A42" s="22"/>
      <c r="B42" s="23"/>
      <c r="C42" s="22"/>
      <c r="D42" s="22"/>
      <c r="E42" s="22"/>
      <c r="F42" s="22"/>
      <c r="G42" s="22"/>
      <c r="H42" s="22"/>
      <c r="I42" s="117"/>
      <c r="J42" s="22"/>
      <c r="K42" s="22"/>
      <c r="L42" s="39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52</v>
      </c>
      <c r="E50" s="41"/>
      <c r="F50" s="41"/>
      <c r="G50" s="40" t="s">
        <v>53</v>
      </c>
      <c r="H50" s="41"/>
      <c r="I50" s="141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54</v>
      </c>
      <c r="E61" s="25"/>
      <c r="F61" s="142" t="s">
        <v>55</v>
      </c>
      <c r="G61" s="42" t="s">
        <v>54</v>
      </c>
      <c r="H61" s="25"/>
      <c r="I61" s="143"/>
      <c r="J61" s="144" t="s">
        <v>55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56</v>
      </c>
      <c r="E65" s="43"/>
      <c r="F65" s="43"/>
      <c r="G65" s="40" t="s">
        <v>57</v>
      </c>
      <c r="H65" s="43"/>
      <c r="I65" s="145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54</v>
      </c>
      <c r="E76" s="25"/>
      <c r="F76" s="142" t="s">
        <v>55</v>
      </c>
      <c r="G76" s="42" t="s">
        <v>54</v>
      </c>
      <c r="H76" s="25"/>
      <c r="I76" s="143"/>
      <c r="J76" s="144" t="s">
        <v>55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46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128</v>
      </c>
      <c r="D82" s="22"/>
      <c r="E82" s="22"/>
      <c r="F82" s="22"/>
      <c r="G82" s="22"/>
      <c r="H82" s="22"/>
      <c r="I82" s="117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17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17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3.25" hidden="false" customHeight="true" outlineLevel="0" collapsed="false">
      <c r="A85" s="22"/>
      <c r="B85" s="23"/>
      <c r="C85" s="22"/>
      <c r="D85" s="22"/>
      <c r="E85" s="116" t="str">
        <f aca="false">E7</f>
        <v>SOŠ a SOU Třešť, K Valše 1251/38 SOŠ a SOU Třešť – rekonstrukce vytápění, VZT, ZTI a elektroinstalace</v>
      </c>
      <c r="F85" s="116"/>
      <c r="G85" s="116"/>
      <c r="H85" s="116"/>
      <c r="I85" s="117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B86" s="6"/>
      <c r="C86" s="15" t="s">
        <v>124</v>
      </c>
      <c r="L86" s="6"/>
    </row>
    <row r="87" s="27" customFormat="true" ht="16.5" hidden="false" customHeight="true" outlineLevel="0" collapsed="false">
      <c r="A87" s="22"/>
      <c r="B87" s="23"/>
      <c r="C87" s="22"/>
      <c r="D87" s="22"/>
      <c r="E87" s="116" t="s">
        <v>228</v>
      </c>
      <c r="F87" s="116"/>
      <c r="G87" s="116"/>
      <c r="H87" s="116"/>
      <c r="I87" s="117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2" hidden="false" customHeight="true" outlineLevel="0" collapsed="false">
      <c r="A88" s="22"/>
      <c r="B88" s="23"/>
      <c r="C88" s="15" t="s">
        <v>126</v>
      </c>
      <c r="D88" s="22"/>
      <c r="E88" s="22"/>
      <c r="F88" s="22"/>
      <c r="G88" s="22"/>
      <c r="H88" s="22"/>
      <c r="I88" s="117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6.5" hidden="false" customHeight="true" outlineLevel="0" collapsed="false">
      <c r="A89" s="22"/>
      <c r="B89" s="23"/>
      <c r="C89" s="22"/>
      <c r="D89" s="22"/>
      <c r="E89" s="53" t="str">
        <f aca="false">E11</f>
        <v>05C - Zařízení zdravotně technických instalací</v>
      </c>
      <c r="F89" s="53"/>
      <c r="G89" s="53"/>
      <c r="H89" s="53"/>
      <c r="I89" s="117"/>
      <c r="J89" s="22"/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17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12" hidden="false" customHeight="true" outlineLevel="0" collapsed="false">
      <c r="A91" s="22"/>
      <c r="B91" s="23"/>
      <c r="C91" s="15" t="s">
        <v>19</v>
      </c>
      <c r="D91" s="22"/>
      <c r="E91" s="22"/>
      <c r="F91" s="16" t="str">
        <f aca="false">F14</f>
        <v>Třešť, areál SOŠ a SOU Třešť</v>
      </c>
      <c r="G91" s="22"/>
      <c r="H91" s="22"/>
      <c r="I91" s="118" t="s">
        <v>21</v>
      </c>
      <c r="J91" s="119" t="str">
        <f aca="false">IF(J14="","",J14)</f>
        <v>24. 6. 2020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6.95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117"/>
      <c r="J92" s="22"/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5.15" hidden="false" customHeight="true" outlineLevel="0" collapsed="false">
      <c r="A93" s="22"/>
      <c r="B93" s="23"/>
      <c r="C93" s="15" t="s">
        <v>23</v>
      </c>
      <c r="D93" s="22"/>
      <c r="E93" s="22"/>
      <c r="F93" s="16" t="str">
        <f aca="false">E17</f>
        <v>Kraj Vysočina</v>
      </c>
      <c r="G93" s="22"/>
      <c r="H93" s="22"/>
      <c r="I93" s="118" t="s">
        <v>31</v>
      </c>
      <c r="J93" s="148" t="str">
        <f aca="false">E23</f>
        <v>Ing. Jakub Rybář</v>
      </c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15.15" hidden="false" customHeight="true" outlineLevel="0" collapsed="false">
      <c r="A94" s="22"/>
      <c r="B94" s="23"/>
      <c r="C94" s="15" t="s">
        <v>29</v>
      </c>
      <c r="D94" s="22"/>
      <c r="E94" s="22"/>
      <c r="F94" s="16" t="str">
        <f aca="false">IF(E20="","",E20)</f>
        <v>Vyplň údaj</v>
      </c>
      <c r="G94" s="22"/>
      <c r="H94" s="22"/>
      <c r="I94" s="118" t="s">
        <v>35</v>
      </c>
      <c r="J94" s="148" t="str">
        <f aca="false">E26</f>
        <v> 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17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9.3" hidden="false" customHeight="true" outlineLevel="0" collapsed="false">
      <c r="A96" s="22"/>
      <c r="B96" s="23"/>
      <c r="C96" s="149" t="s">
        <v>129</v>
      </c>
      <c r="D96" s="134"/>
      <c r="E96" s="134"/>
      <c r="F96" s="134"/>
      <c r="G96" s="134"/>
      <c r="H96" s="134"/>
      <c r="I96" s="150"/>
      <c r="J96" s="151" t="s">
        <v>130</v>
      </c>
      <c r="K96" s="134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customFormat="false" ht="10.3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117"/>
      <c r="J97" s="22"/>
      <c r="K97" s="22"/>
      <c r="L97" s="39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customFormat="false" ht="22.8" hidden="false" customHeight="true" outlineLevel="0" collapsed="false">
      <c r="A98" s="22"/>
      <c r="B98" s="23"/>
      <c r="C98" s="152" t="s">
        <v>131</v>
      </c>
      <c r="D98" s="22"/>
      <c r="E98" s="22"/>
      <c r="F98" s="22"/>
      <c r="G98" s="22"/>
      <c r="H98" s="22"/>
      <c r="I98" s="117"/>
      <c r="J98" s="128" t="n">
        <f aca="false">J128</f>
        <v>0</v>
      </c>
      <c r="K98" s="22"/>
      <c r="L98" s="39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U98" s="3" t="s">
        <v>132</v>
      </c>
    </row>
    <row r="99" s="153" customFormat="true" ht="24.95" hidden="false" customHeight="true" outlineLevel="0" collapsed="false">
      <c r="B99" s="154"/>
      <c r="D99" s="155" t="s">
        <v>231</v>
      </c>
      <c r="E99" s="156"/>
      <c r="F99" s="156"/>
      <c r="G99" s="156"/>
      <c r="H99" s="156"/>
      <c r="I99" s="157"/>
      <c r="J99" s="158" t="n">
        <f aca="false">J129</f>
        <v>0</v>
      </c>
      <c r="L99" s="154"/>
    </row>
    <row r="100" s="101" customFormat="true" ht="19.95" hidden="false" customHeight="true" outlineLevel="0" collapsed="false">
      <c r="B100" s="159"/>
      <c r="D100" s="160" t="s">
        <v>242</v>
      </c>
      <c r="E100" s="161"/>
      <c r="F100" s="161"/>
      <c r="G100" s="161"/>
      <c r="H100" s="161"/>
      <c r="I100" s="162"/>
      <c r="J100" s="163" t="n">
        <f aca="false">J130</f>
        <v>0</v>
      </c>
      <c r="L100" s="159"/>
    </row>
    <row r="101" s="153" customFormat="true" ht="24.95" hidden="false" customHeight="true" outlineLevel="0" collapsed="false">
      <c r="B101" s="154"/>
      <c r="D101" s="155" t="s">
        <v>244</v>
      </c>
      <c r="E101" s="156"/>
      <c r="F101" s="156"/>
      <c r="G101" s="156"/>
      <c r="H101" s="156"/>
      <c r="I101" s="157"/>
      <c r="J101" s="158" t="n">
        <f aca="false">J138</f>
        <v>0</v>
      </c>
      <c r="L101" s="154"/>
    </row>
    <row r="102" s="101" customFormat="true" ht="19.95" hidden="false" customHeight="true" outlineLevel="0" collapsed="false">
      <c r="B102" s="159"/>
      <c r="D102" s="160" t="s">
        <v>767</v>
      </c>
      <c r="E102" s="161"/>
      <c r="F102" s="161"/>
      <c r="G102" s="161"/>
      <c r="H102" s="161"/>
      <c r="I102" s="162"/>
      <c r="J102" s="163" t="n">
        <f aca="false">J139</f>
        <v>0</v>
      </c>
      <c r="L102" s="159"/>
    </row>
    <row r="103" s="101" customFormat="true" ht="19.95" hidden="false" customHeight="true" outlineLevel="0" collapsed="false">
      <c r="B103" s="159"/>
      <c r="D103" s="160" t="s">
        <v>246</v>
      </c>
      <c r="E103" s="161"/>
      <c r="F103" s="161"/>
      <c r="G103" s="161"/>
      <c r="H103" s="161"/>
      <c r="I103" s="162"/>
      <c r="J103" s="163" t="n">
        <f aca="false">J156</f>
        <v>0</v>
      </c>
      <c r="L103" s="159"/>
    </row>
    <row r="104" s="101" customFormat="true" ht="19.95" hidden="false" customHeight="true" outlineLevel="0" collapsed="false">
      <c r="B104" s="159"/>
      <c r="D104" s="160" t="s">
        <v>1228</v>
      </c>
      <c r="E104" s="161"/>
      <c r="F104" s="161"/>
      <c r="G104" s="161"/>
      <c r="H104" s="161"/>
      <c r="I104" s="162"/>
      <c r="J104" s="163" t="n">
        <f aca="false">J165</f>
        <v>0</v>
      </c>
      <c r="L104" s="159"/>
    </row>
    <row r="105" s="101" customFormat="true" ht="19.95" hidden="false" customHeight="true" outlineLevel="0" collapsed="false">
      <c r="B105" s="159"/>
      <c r="D105" s="160" t="s">
        <v>1229</v>
      </c>
      <c r="E105" s="161"/>
      <c r="F105" s="161"/>
      <c r="G105" s="161"/>
      <c r="H105" s="161"/>
      <c r="I105" s="162"/>
      <c r="J105" s="163" t="n">
        <f aca="false">J294</f>
        <v>0</v>
      </c>
      <c r="L105" s="159"/>
    </row>
    <row r="106" s="101" customFormat="true" ht="19.95" hidden="false" customHeight="true" outlineLevel="0" collapsed="false">
      <c r="B106" s="159"/>
      <c r="D106" s="160" t="s">
        <v>774</v>
      </c>
      <c r="E106" s="161"/>
      <c r="F106" s="161"/>
      <c r="G106" s="161"/>
      <c r="H106" s="161"/>
      <c r="I106" s="162"/>
      <c r="J106" s="163" t="n">
        <f aca="false">J347</f>
        <v>0</v>
      </c>
      <c r="L106" s="159"/>
    </row>
    <row r="107" s="27" customFormat="true" ht="21.85" hidden="false" customHeight="true" outlineLevel="0" collapsed="false">
      <c r="A107" s="22"/>
      <c r="B107" s="23"/>
      <c r="C107" s="22"/>
      <c r="D107" s="22"/>
      <c r="E107" s="22"/>
      <c r="F107" s="22"/>
      <c r="G107" s="22"/>
      <c r="H107" s="22"/>
      <c r="I107" s="117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6.95" hidden="false" customHeight="true" outlineLevel="0" collapsed="false">
      <c r="A108" s="22"/>
      <c r="B108" s="44"/>
      <c r="C108" s="45"/>
      <c r="D108" s="45"/>
      <c r="E108" s="45"/>
      <c r="F108" s="45"/>
      <c r="G108" s="45"/>
      <c r="H108" s="45"/>
      <c r="I108" s="146"/>
      <c r="J108" s="45"/>
      <c r="K108" s="45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12.8" hidden="false" customHeight="false" outlineLevel="0" collapsed="false">
      <c r="I109" s="0"/>
    </row>
    <row r="112" s="27" customFormat="true" ht="6.95" hidden="false" customHeight="true" outlineLevel="0" collapsed="false">
      <c r="A112" s="22"/>
      <c r="B112" s="46"/>
      <c r="C112" s="47"/>
      <c r="D112" s="47"/>
      <c r="E112" s="47"/>
      <c r="F112" s="47"/>
      <c r="G112" s="47"/>
      <c r="H112" s="47"/>
      <c r="I112" s="147"/>
      <c r="J112" s="47"/>
      <c r="K112" s="47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customFormat="false" ht="24.95" hidden="false" customHeight="true" outlineLevel="0" collapsed="false">
      <c r="A113" s="22"/>
      <c r="B113" s="23"/>
      <c r="C113" s="7" t="s">
        <v>135</v>
      </c>
      <c r="D113" s="22"/>
      <c r="E113" s="22"/>
      <c r="F113" s="22"/>
      <c r="G113" s="22"/>
      <c r="H113" s="22"/>
      <c r="I113" s="117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117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12" hidden="false" customHeight="true" outlineLevel="0" collapsed="false">
      <c r="A115" s="22"/>
      <c r="B115" s="23"/>
      <c r="C115" s="15" t="s">
        <v>15</v>
      </c>
      <c r="D115" s="22"/>
      <c r="E115" s="22"/>
      <c r="F115" s="22"/>
      <c r="G115" s="22"/>
      <c r="H115" s="22"/>
      <c r="I115" s="117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23.25" hidden="false" customHeight="true" outlineLevel="0" collapsed="false">
      <c r="A116" s="22"/>
      <c r="B116" s="23"/>
      <c r="C116" s="22"/>
      <c r="D116" s="22"/>
      <c r="E116" s="116" t="str">
        <f aca="false">E7</f>
        <v>SOŠ a SOU Třešť, K Valše 1251/38 SOŠ a SOU Třešť – rekonstrukce vytápění, VZT, ZTI a elektroinstalace</v>
      </c>
      <c r="F116" s="116"/>
      <c r="G116" s="116"/>
      <c r="H116" s="116"/>
      <c r="I116" s="117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12" hidden="false" customHeight="true" outlineLevel="0" collapsed="false">
      <c r="B117" s="6"/>
      <c r="C117" s="15" t="s">
        <v>124</v>
      </c>
      <c r="L117" s="6"/>
    </row>
    <row r="118" s="27" customFormat="true" ht="16.5" hidden="false" customHeight="true" outlineLevel="0" collapsed="false">
      <c r="A118" s="22"/>
      <c r="B118" s="23"/>
      <c r="C118" s="22"/>
      <c r="D118" s="22"/>
      <c r="E118" s="116" t="s">
        <v>228</v>
      </c>
      <c r="F118" s="116"/>
      <c r="G118" s="116"/>
      <c r="H118" s="116"/>
      <c r="I118" s="117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customFormat="false" ht="12" hidden="false" customHeight="true" outlineLevel="0" collapsed="false">
      <c r="A119" s="22"/>
      <c r="B119" s="23"/>
      <c r="C119" s="15" t="s">
        <v>126</v>
      </c>
      <c r="D119" s="22"/>
      <c r="E119" s="22"/>
      <c r="F119" s="22"/>
      <c r="G119" s="22"/>
      <c r="H119" s="22"/>
      <c r="I119" s="117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customFormat="false" ht="16.5" hidden="false" customHeight="true" outlineLevel="0" collapsed="false">
      <c r="A120" s="22"/>
      <c r="B120" s="23"/>
      <c r="C120" s="22"/>
      <c r="D120" s="22"/>
      <c r="E120" s="53" t="str">
        <f aca="false">E11</f>
        <v>05C - Zařízení zdravotně technických instalací</v>
      </c>
      <c r="F120" s="53"/>
      <c r="G120" s="53"/>
      <c r="H120" s="53"/>
      <c r="I120" s="117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customFormat="fals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117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customFormat="false" ht="12" hidden="false" customHeight="true" outlineLevel="0" collapsed="false">
      <c r="A122" s="22"/>
      <c r="B122" s="23"/>
      <c r="C122" s="15" t="s">
        <v>19</v>
      </c>
      <c r="D122" s="22"/>
      <c r="E122" s="22"/>
      <c r="F122" s="16" t="str">
        <f aca="false">F14</f>
        <v>Třešť, areál SOŠ a SOU Třešť</v>
      </c>
      <c r="G122" s="22"/>
      <c r="H122" s="22"/>
      <c r="I122" s="118" t="s">
        <v>21</v>
      </c>
      <c r="J122" s="119" t="str">
        <f aca="false">IF(J14="","",J14)</f>
        <v>24. 6. 2020</v>
      </c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customFormat="false" ht="6.9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117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customFormat="false" ht="15.15" hidden="false" customHeight="true" outlineLevel="0" collapsed="false">
      <c r="A124" s="22"/>
      <c r="B124" s="23"/>
      <c r="C124" s="15" t="s">
        <v>23</v>
      </c>
      <c r="D124" s="22"/>
      <c r="E124" s="22"/>
      <c r="F124" s="16" t="str">
        <f aca="false">E17</f>
        <v>Kraj Vysočina</v>
      </c>
      <c r="G124" s="22"/>
      <c r="H124" s="22"/>
      <c r="I124" s="118" t="s">
        <v>31</v>
      </c>
      <c r="J124" s="148" t="str">
        <f aca="false">E23</f>
        <v>Ing. Jakub Rybář</v>
      </c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customFormat="false" ht="15.15" hidden="false" customHeight="true" outlineLevel="0" collapsed="false">
      <c r="A125" s="22"/>
      <c r="B125" s="23"/>
      <c r="C125" s="15" t="s">
        <v>29</v>
      </c>
      <c r="D125" s="22"/>
      <c r="E125" s="22"/>
      <c r="F125" s="16" t="str">
        <f aca="false">IF(E20="","",E20)</f>
        <v>Vyplň údaj</v>
      </c>
      <c r="G125" s="22"/>
      <c r="H125" s="22"/>
      <c r="I125" s="118" t="s">
        <v>35</v>
      </c>
      <c r="J125" s="148" t="str">
        <f aca="false">E26</f>
        <v> 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customFormat="false" ht="10.3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117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171" customFormat="true" ht="29.3" hidden="false" customHeight="true" outlineLevel="0" collapsed="false">
      <c r="A127" s="164"/>
      <c r="B127" s="165"/>
      <c r="C127" s="166" t="s">
        <v>136</v>
      </c>
      <c r="D127" s="167" t="s">
        <v>64</v>
      </c>
      <c r="E127" s="167" t="s">
        <v>60</v>
      </c>
      <c r="F127" s="167" t="s">
        <v>61</v>
      </c>
      <c r="G127" s="167" t="s">
        <v>137</v>
      </c>
      <c r="H127" s="167" t="s">
        <v>138</v>
      </c>
      <c r="I127" s="168" t="s">
        <v>139</v>
      </c>
      <c r="J127" s="167" t="s">
        <v>130</v>
      </c>
      <c r="K127" s="169" t="s">
        <v>140</v>
      </c>
      <c r="L127" s="170"/>
      <c r="M127" s="68"/>
      <c r="N127" s="69" t="s">
        <v>43</v>
      </c>
      <c r="O127" s="69" t="s">
        <v>141</v>
      </c>
      <c r="P127" s="69" t="s">
        <v>142</v>
      </c>
      <c r="Q127" s="69" t="s">
        <v>143</v>
      </c>
      <c r="R127" s="69" t="s">
        <v>144</v>
      </c>
      <c r="S127" s="69" t="s">
        <v>145</v>
      </c>
      <c r="T127" s="70" t="s">
        <v>146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="27" customFormat="true" ht="22.8" hidden="false" customHeight="true" outlineLevel="0" collapsed="false">
      <c r="A128" s="22"/>
      <c r="B128" s="23"/>
      <c r="C128" s="76" t="s">
        <v>147</v>
      </c>
      <c r="D128" s="22"/>
      <c r="E128" s="22"/>
      <c r="F128" s="22"/>
      <c r="G128" s="22"/>
      <c r="H128" s="22"/>
      <c r="I128" s="117"/>
      <c r="J128" s="172" t="n">
        <f aca="false">BK128</f>
        <v>0</v>
      </c>
      <c r="K128" s="22"/>
      <c r="L128" s="23"/>
      <c r="M128" s="71"/>
      <c r="N128" s="58"/>
      <c r="O128" s="72"/>
      <c r="P128" s="173" t="n">
        <f aca="false">P129+P138</f>
        <v>0</v>
      </c>
      <c r="Q128" s="72"/>
      <c r="R128" s="173" t="n">
        <f aca="false">R129+R138</f>
        <v>1.206055</v>
      </c>
      <c r="S128" s="72"/>
      <c r="T128" s="174" t="n">
        <f aca="false">T129+T138</f>
        <v>0.69699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T128" s="3" t="s">
        <v>78</v>
      </c>
      <c r="AU128" s="3" t="s">
        <v>132</v>
      </c>
      <c r="BK128" s="175" t="n">
        <f aca="false">BK129+BK138</f>
        <v>0</v>
      </c>
    </row>
    <row r="129" s="176" customFormat="true" ht="25.9" hidden="false" customHeight="true" outlineLevel="0" collapsed="false">
      <c r="B129" s="177"/>
      <c r="D129" s="178" t="s">
        <v>78</v>
      </c>
      <c r="E129" s="179" t="s">
        <v>251</v>
      </c>
      <c r="F129" s="179" t="s">
        <v>252</v>
      </c>
      <c r="I129" s="180"/>
      <c r="J129" s="181" t="n">
        <f aca="false">BK129</f>
        <v>0</v>
      </c>
      <c r="L129" s="177"/>
      <c r="M129" s="182"/>
      <c r="N129" s="183"/>
      <c r="O129" s="183"/>
      <c r="P129" s="184" t="n">
        <f aca="false">P130</f>
        <v>0</v>
      </c>
      <c r="Q129" s="183"/>
      <c r="R129" s="184" t="n">
        <f aca="false">R130</f>
        <v>0</v>
      </c>
      <c r="S129" s="183"/>
      <c r="T129" s="185" t="n">
        <f aca="false">T130</f>
        <v>0</v>
      </c>
      <c r="AR129" s="178" t="s">
        <v>86</v>
      </c>
      <c r="AT129" s="186" t="s">
        <v>78</v>
      </c>
      <c r="AU129" s="186" t="s">
        <v>79</v>
      </c>
      <c r="AY129" s="178" t="s">
        <v>151</v>
      </c>
      <c r="BK129" s="187" t="n">
        <f aca="false">BK130</f>
        <v>0</v>
      </c>
    </row>
    <row r="130" customFormat="false" ht="22.8" hidden="false" customHeight="true" outlineLevel="0" collapsed="false">
      <c r="A130" s="176"/>
      <c r="B130" s="177"/>
      <c r="C130" s="176"/>
      <c r="D130" s="178" t="s">
        <v>78</v>
      </c>
      <c r="E130" s="188" t="s">
        <v>576</v>
      </c>
      <c r="F130" s="188" t="s">
        <v>577</v>
      </c>
      <c r="G130" s="176"/>
      <c r="H130" s="176"/>
      <c r="I130" s="180"/>
      <c r="J130" s="189" t="n">
        <f aca="false">BK130</f>
        <v>0</v>
      </c>
      <c r="K130" s="176"/>
      <c r="L130" s="177"/>
      <c r="M130" s="182"/>
      <c r="N130" s="183"/>
      <c r="O130" s="183"/>
      <c r="P130" s="184" t="n">
        <f aca="false">SUM(P131:P137)</f>
        <v>0</v>
      </c>
      <c r="Q130" s="183"/>
      <c r="R130" s="184" t="n">
        <f aca="false">SUM(R131:R137)</f>
        <v>0</v>
      </c>
      <c r="S130" s="183"/>
      <c r="T130" s="185" t="n">
        <f aca="false">SUM(T131:T137)</f>
        <v>0</v>
      </c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R130" s="178" t="s">
        <v>86</v>
      </c>
      <c r="AT130" s="186" t="s">
        <v>78</v>
      </c>
      <c r="AU130" s="186" t="s">
        <v>86</v>
      </c>
      <c r="AY130" s="178" t="s">
        <v>151</v>
      </c>
      <c r="BK130" s="187" t="n">
        <f aca="false">SUM(BK131:BK137)</f>
        <v>0</v>
      </c>
    </row>
    <row r="131" s="27" customFormat="true" ht="21.75" hidden="false" customHeight="true" outlineLevel="0" collapsed="false">
      <c r="A131" s="22"/>
      <c r="B131" s="190"/>
      <c r="C131" s="191" t="s">
        <v>86</v>
      </c>
      <c r="D131" s="191" t="s">
        <v>154</v>
      </c>
      <c r="E131" s="192" t="s">
        <v>1230</v>
      </c>
      <c r="F131" s="193" t="s">
        <v>1231</v>
      </c>
      <c r="G131" s="194" t="s">
        <v>408</v>
      </c>
      <c r="H131" s="195" t="n">
        <v>0.697</v>
      </c>
      <c r="I131" s="196"/>
      <c r="J131" s="197" t="n">
        <f aca="false">ROUND(I131*H131,2)</f>
        <v>0</v>
      </c>
      <c r="K131" s="193" t="s">
        <v>257</v>
      </c>
      <c r="L131" s="23"/>
      <c r="M131" s="198"/>
      <c r="N131" s="199" t="s">
        <v>44</v>
      </c>
      <c r="O131" s="60"/>
      <c r="P131" s="200" t="n">
        <f aca="false">O131*H131</f>
        <v>0</v>
      </c>
      <c r="Q131" s="200" t="n">
        <v>0</v>
      </c>
      <c r="R131" s="200" t="n">
        <f aca="false">Q131*H131</f>
        <v>0</v>
      </c>
      <c r="S131" s="200" t="n">
        <v>0</v>
      </c>
      <c r="T131" s="201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202" t="s">
        <v>150</v>
      </c>
      <c r="AT131" s="202" t="s">
        <v>154</v>
      </c>
      <c r="AU131" s="202" t="s">
        <v>88</v>
      </c>
      <c r="AY131" s="3" t="s">
        <v>151</v>
      </c>
      <c r="BE131" s="203" t="n">
        <f aca="false">IF(N131="základní",J131,0)</f>
        <v>0</v>
      </c>
      <c r="BF131" s="203" t="n">
        <f aca="false">IF(N131="snížená",J131,0)</f>
        <v>0</v>
      </c>
      <c r="BG131" s="203" t="n">
        <f aca="false">IF(N131="zákl. přenesená",J131,0)</f>
        <v>0</v>
      </c>
      <c r="BH131" s="203" t="n">
        <f aca="false">IF(N131="sníž. přenesená",J131,0)</f>
        <v>0</v>
      </c>
      <c r="BI131" s="203" t="n">
        <f aca="false">IF(N131="nulová",J131,0)</f>
        <v>0</v>
      </c>
      <c r="BJ131" s="3" t="s">
        <v>86</v>
      </c>
      <c r="BK131" s="203" t="n">
        <f aca="false">ROUND(I131*H131,2)</f>
        <v>0</v>
      </c>
      <c r="BL131" s="3" t="s">
        <v>150</v>
      </c>
      <c r="BM131" s="202" t="s">
        <v>1232</v>
      </c>
    </row>
    <row r="132" customFormat="false" ht="12.8" hidden="false" customHeight="false" outlineLevel="0" collapsed="false">
      <c r="A132" s="22"/>
      <c r="B132" s="23"/>
      <c r="C132" s="22"/>
      <c r="D132" s="204" t="s">
        <v>159</v>
      </c>
      <c r="E132" s="22"/>
      <c r="F132" s="205" t="s">
        <v>1233</v>
      </c>
      <c r="G132" s="22"/>
      <c r="H132" s="22"/>
      <c r="I132" s="117"/>
      <c r="J132" s="22"/>
      <c r="K132" s="22"/>
      <c r="L132" s="23"/>
      <c r="M132" s="206"/>
      <c r="N132" s="207"/>
      <c r="O132" s="60"/>
      <c r="P132" s="60"/>
      <c r="Q132" s="60"/>
      <c r="R132" s="60"/>
      <c r="S132" s="60"/>
      <c r="T132" s="61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159</v>
      </c>
      <c r="AU132" s="3" t="s">
        <v>88</v>
      </c>
    </row>
    <row r="133" customFormat="false" ht="21.75" hidden="false" customHeight="true" outlineLevel="0" collapsed="false">
      <c r="A133" s="22"/>
      <c r="B133" s="190"/>
      <c r="C133" s="191" t="s">
        <v>88</v>
      </c>
      <c r="D133" s="191" t="s">
        <v>154</v>
      </c>
      <c r="E133" s="192" t="s">
        <v>1234</v>
      </c>
      <c r="F133" s="193" t="s">
        <v>1235</v>
      </c>
      <c r="G133" s="194" t="s">
        <v>408</v>
      </c>
      <c r="H133" s="195" t="n">
        <v>16.728</v>
      </c>
      <c r="I133" s="196"/>
      <c r="J133" s="197" t="n">
        <f aca="false">ROUND(I133*H133,2)</f>
        <v>0</v>
      </c>
      <c r="K133" s="193" t="s">
        <v>257</v>
      </c>
      <c r="L133" s="23"/>
      <c r="M133" s="198"/>
      <c r="N133" s="199" t="s">
        <v>44</v>
      </c>
      <c r="O133" s="60"/>
      <c r="P133" s="200" t="n">
        <f aca="false">O133*H133</f>
        <v>0</v>
      </c>
      <c r="Q133" s="200" t="n">
        <v>0</v>
      </c>
      <c r="R133" s="200" t="n">
        <f aca="false">Q133*H133</f>
        <v>0</v>
      </c>
      <c r="S133" s="200" t="n">
        <v>0</v>
      </c>
      <c r="T133" s="201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202" t="s">
        <v>150</v>
      </c>
      <c r="AT133" s="202" t="s">
        <v>154</v>
      </c>
      <c r="AU133" s="202" t="s">
        <v>88</v>
      </c>
      <c r="AY133" s="3" t="s">
        <v>151</v>
      </c>
      <c r="BE133" s="203" t="n">
        <f aca="false">IF(N133="základní",J133,0)</f>
        <v>0</v>
      </c>
      <c r="BF133" s="203" t="n">
        <f aca="false">IF(N133="snížená",J133,0)</f>
        <v>0</v>
      </c>
      <c r="BG133" s="203" t="n">
        <f aca="false">IF(N133="zákl. přenesená",J133,0)</f>
        <v>0</v>
      </c>
      <c r="BH133" s="203" t="n">
        <f aca="false">IF(N133="sníž. přenesená",J133,0)</f>
        <v>0</v>
      </c>
      <c r="BI133" s="203" t="n">
        <f aca="false">IF(N133="nulová",J133,0)</f>
        <v>0</v>
      </c>
      <c r="BJ133" s="3" t="s">
        <v>86</v>
      </c>
      <c r="BK133" s="203" t="n">
        <f aca="false">ROUND(I133*H133,2)</f>
        <v>0</v>
      </c>
      <c r="BL133" s="3" t="s">
        <v>150</v>
      </c>
      <c r="BM133" s="202" t="s">
        <v>1236</v>
      </c>
    </row>
    <row r="134" customFormat="false" ht="12.8" hidden="false" customHeight="false" outlineLevel="0" collapsed="false">
      <c r="A134" s="22"/>
      <c r="B134" s="23"/>
      <c r="C134" s="22"/>
      <c r="D134" s="204" t="s">
        <v>159</v>
      </c>
      <c r="E134" s="22"/>
      <c r="F134" s="205" t="s">
        <v>1237</v>
      </c>
      <c r="G134" s="22"/>
      <c r="H134" s="22"/>
      <c r="I134" s="117"/>
      <c r="J134" s="22"/>
      <c r="K134" s="22"/>
      <c r="L134" s="23"/>
      <c r="M134" s="206"/>
      <c r="N134" s="207"/>
      <c r="O134" s="60"/>
      <c r="P134" s="60"/>
      <c r="Q134" s="60"/>
      <c r="R134" s="60"/>
      <c r="S134" s="60"/>
      <c r="T134" s="61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3" t="s">
        <v>159</v>
      </c>
      <c r="AU134" s="3" t="s">
        <v>88</v>
      </c>
    </row>
    <row r="135" s="220" customFormat="true" ht="12.8" hidden="false" customHeight="false" outlineLevel="0" collapsed="false">
      <c r="B135" s="221"/>
      <c r="D135" s="204" t="s">
        <v>260</v>
      </c>
      <c r="F135" s="223" t="s">
        <v>1238</v>
      </c>
      <c r="H135" s="224" t="n">
        <v>16.728</v>
      </c>
      <c r="I135" s="225"/>
      <c r="L135" s="221"/>
      <c r="M135" s="226"/>
      <c r="N135" s="227"/>
      <c r="O135" s="227"/>
      <c r="P135" s="227"/>
      <c r="Q135" s="227"/>
      <c r="R135" s="227"/>
      <c r="S135" s="227"/>
      <c r="T135" s="228"/>
      <c r="AT135" s="222" t="s">
        <v>260</v>
      </c>
      <c r="AU135" s="222" t="s">
        <v>88</v>
      </c>
      <c r="AV135" s="220" t="s">
        <v>88</v>
      </c>
      <c r="AW135" s="220" t="s">
        <v>2</v>
      </c>
      <c r="AX135" s="220" t="s">
        <v>86</v>
      </c>
      <c r="AY135" s="222" t="s">
        <v>151</v>
      </c>
    </row>
    <row r="136" s="27" customFormat="true" ht="33" hidden="false" customHeight="true" outlineLevel="0" collapsed="false">
      <c r="A136" s="22"/>
      <c r="B136" s="190"/>
      <c r="C136" s="191" t="s">
        <v>165</v>
      </c>
      <c r="D136" s="191" t="s">
        <v>154</v>
      </c>
      <c r="E136" s="192" t="s">
        <v>1239</v>
      </c>
      <c r="F136" s="193" t="s">
        <v>1240</v>
      </c>
      <c r="G136" s="194" t="s">
        <v>408</v>
      </c>
      <c r="H136" s="195" t="n">
        <v>0.697</v>
      </c>
      <c r="I136" s="196"/>
      <c r="J136" s="197" t="n">
        <f aca="false">ROUND(I136*H136,2)</f>
        <v>0</v>
      </c>
      <c r="K136" s="193" t="s">
        <v>257</v>
      </c>
      <c r="L136" s="23"/>
      <c r="M136" s="198"/>
      <c r="N136" s="199" t="s">
        <v>44</v>
      </c>
      <c r="O136" s="60"/>
      <c r="P136" s="200" t="n">
        <f aca="false">O136*H136</f>
        <v>0</v>
      </c>
      <c r="Q136" s="200" t="n">
        <v>0</v>
      </c>
      <c r="R136" s="200" t="n">
        <f aca="false">Q136*H136</f>
        <v>0</v>
      </c>
      <c r="S136" s="200" t="n">
        <v>0</v>
      </c>
      <c r="T136" s="20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202" t="s">
        <v>150</v>
      </c>
      <c r="AT136" s="202" t="s">
        <v>154</v>
      </c>
      <c r="AU136" s="202" t="s">
        <v>88</v>
      </c>
      <c r="AY136" s="3" t="s">
        <v>151</v>
      </c>
      <c r="BE136" s="203" t="n">
        <f aca="false">IF(N136="základní",J136,0)</f>
        <v>0</v>
      </c>
      <c r="BF136" s="203" t="n">
        <f aca="false">IF(N136="snížená",J136,0)</f>
        <v>0</v>
      </c>
      <c r="BG136" s="203" t="n">
        <f aca="false">IF(N136="zákl. přenesená",J136,0)</f>
        <v>0</v>
      </c>
      <c r="BH136" s="203" t="n">
        <f aca="false">IF(N136="sníž. přenesená",J136,0)</f>
        <v>0</v>
      </c>
      <c r="BI136" s="203" t="n">
        <f aca="false">IF(N136="nulová",J136,0)</f>
        <v>0</v>
      </c>
      <c r="BJ136" s="3" t="s">
        <v>86</v>
      </c>
      <c r="BK136" s="203" t="n">
        <f aca="false">ROUND(I136*H136,2)</f>
        <v>0</v>
      </c>
      <c r="BL136" s="3" t="s">
        <v>150</v>
      </c>
      <c r="BM136" s="202" t="s">
        <v>1241</v>
      </c>
    </row>
    <row r="137" customFormat="false" ht="12.8" hidden="false" customHeight="false" outlineLevel="0" collapsed="false">
      <c r="A137" s="22"/>
      <c r="B137" s="23"/>
      <c r="C137" s="22"/>
      <c r="D137" s="204" t="s">
        <v>159</v>
      </c>
      <c r="E137" s="22"/>
      <c r="F137" s="205" t="s">
        <v>1242</v>
      </c>
      <c r="G137" s="22"/>
      <c r="H137" s="22"/>
      <c r="I137" s="117"/>
      <c r="J137" s="22"/>
      <c r="K137" s="22"/>
      <c r="L137" s="23"/>
      <c r="M137" s="206"/>
      <c r="N137" s="207"/>
      <c r="O137" s="60"/>
      <c r="P137" s="60"/>
      <c r="Q137" s="60"/>
      <c r="R137" s="60"/>
      <c r="S137" s="60"/>
      <c r="T137" s="61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T137" s="3" t="s">
        <v>159</v>
      </c>
      <c r="AU137" s="3" t="s">
        <v>88</v>
      </c>
    </row>
    <row r="138" s="176" customFormat="true" ht="25.9" hidden="false" customHeight="true" outlineLevel="0" collapsed="false">
      <c r="B138" s="177"/>
      <c r="D138" s="178" t="s">
        <v>78</v>
      </c>
      <c r="E138" s="179" t="s">
        <v>634</v>
      </c>
      <c r="F138" s="179" t="s">
        <v>635</v>
      </c>
      <c r="I138" s="180"/>
      <c r="J138" s="181" t="n">
        <f aca="false">BK138</f>
        <v>0</v>
      </c>
      <c r="L138" s="177"/>
      <c r="M138" s="182"/>
      <c r="N138" s="183"/>
      <c r="O138" s="183"/>
      <c r="P138" s="184" t="n">
        <f aca="false">P139+P156+P165+P294+P347</f>
        <v>0</v>
      </c>
      <c r="Q138" s="183"/>
      <c r="R138" s="184" t="n">
        <f aca="false">R139+R156+R165+R294+R347</f>
        <v>1.206055</v>
      </c>
      <c r="S138" s="183"/>
      <c r="T138" s="185" t="n">
        <f aca="false">T139+T156+T165+T294+T347</f>
        <v>0.69699</v>
      </c>
      <c r="AR138" s="178" t="s">
        <v>88</v>
      </c>
      <c r="AT138" s="186" t="s">
        <v>78</v>
      </c>
      <c r="AU138" s="186" t="s">
        <v>79</v>
      </c>
      <c r="AY138" s="178" t="s">
        <v>151</v>
      </c>
      <c r="BK138" s="187" t="n">
        <f aca="false">BK139+BK156+BK165+BK294+BK347</f>
        <v>0</v>
      </c>
    </row>
    <row r="139" customFormat="false" ht="22.8" hidden="false" customHeight="true" outlineLevel="0" collapsed="false">
      <c r="A139" s="176"/>
      <c r="B139" s="177"/>
      <c r="C139" s="176"/>
      <c r="D139" s="178" t="s">
        <v>78</v>
      </c>
      <c r="E139" s="188" t="s">
        <v>775</v>
      </c>
      <c r="F139" s="188" t="s">
        <v>776</v>
      </c>
      <c r="G139" s="176"/>
      <c r="H139" s="176"/>
      <c r="I139" s="180"/>
      <c r="J139" s="189" t="n">
        <f aca="false">BK139</f>
        <v>0</v>
      </c>
      <c r="K139" s="176"/>
      <c r="L139" s="177"/>
      <c r="M139" s="182"/>
      <c r="N139" s="183"/>
      <c r="O139" s="183"/>
      <c r="P139" s="184" t="n">
        <f aca="false">SUM(P140:P155)</f>
        <v>0</v>
      </c>
      <c r="Q139" s="183"/>
      <c r="R139" s="184" t="n">
        <f aca="false">SUM(R140:R155)</f>
        <v>0.02073</v>
      </c>
      <c r="S139" s="183"/>
      <c r="T139" s="185" t="n">
        <f aca="false">SUM(T140:T155)</f>
        <v>0</v>
      </c>
      <c r="U139" s="176"/>
      <c r="V139" s="176"/>
      <c r="W139" s="176"/>
      <c r="X139" s="176"/>
      <c r="Y139" s="176"/>
      <c r="Z139" s="176"/>
      <c r="AA139" s="176"/>
      <c r="AB139" s="176"/>
      <c r="AC139" s="176"/>
      <c r="AD139" s="176"/>
      <c r="AE139" s="176"/>
      <c r="AR139" s="178" t="s">
        <v>88</v>
      </c>
      <c r="AT139" s="186" t="s">
        <v>78</v>
      </c>
      <c r="AU139" s="186" t="s">
        <v>86</v>
      </c>
      <c r="AY139" s="178" t="s">
        <v>151</v>
      </c>
      <c r="BK139" s="187" t="n">
        <f aca="false">SUM(BK140:BK155)</f>
        <v>0</v>
      </c>
    </row>
    <row r="140" s="27" customFormat="true" ht="21.75" hidden="false" customHeight="true" outlineLevel="0" collapsed="false">
      <c r="A140" s="22"/>
      <c r="B140" s="190"/>
      <c r="C140" s="191" t="s">
        <v>150</v>
      </c>
      <c r="D140" s="191" t="s">
        <v>154</v>
      </c>
      <c r="E140" s="192" t="s">
        <v>1243</v>
      </c>
      <c r="F140" s="193" t="s">
        <v>1244</v>
      </c>
      <c r="G140" s="194" t="s">
        <v>295</v>
      </c>
      <c r="H140" s="195" t="n">
        <v>75</v>
      </c>
      <c r="I140" s="196"/>
      <c r="J140" s="197" t="n">
        <f aca="false">ROUND(I140*H140,2)</f>
        <v>0</v>
      </c>
      <c r="K140" s="193" t="s">
        <v>257</v>
      </c>
      <c r="L140" s="23"/>
      <c r="M140" s="198"/>
      <c r="N140" s="199" t="s">
        <v>44</v>
      </c>
      <c r="O140" s="60"/>
      <c r="P140" s="200" t="n">
        <f aca="false">O140*H140</f>
        <v>0</v>
      </c>
      <c r="Q140" s="200" t="n">
        <v>0.00019</v>
      </c>
      <c r="R140" s="200" t="n">
        <f aca="false">Q140*H140</f>
        <v>0.01425</v>
      </c>
      <c r="S140" s="200" t="n">
        <v>0</v>
      </c>
      <c r="T140" s="20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202" t="s">
        <v>350</v>
      </c>
      <c r="AT140" s="202" t="s">
        <v>154</v>
      </c>
      <c r="AU140" s="202" t="s">
        <v>88</v>
      </c>
      <c r="AY140" s="3" t="s">
        <v>151</v>
      </c>
      <c r="BE140" s="203" t="n">
        <f aca="false">IF(N140="základní",J140,0)</f>
        <v>0</v>
      </c>
      <c r="BF140" s="203" t="n">
        <f aca="false">IF(N140="snížená",J140,0)</f>
        <v>0</v>
      </c>
      <c r="BG140" s="203" t="n">
        <f aca="false">IF(N140="zákl. přenesená",J140,0)</f>
        <v>0</v>
      </c>
      <c r="BH140" s="203" t="n">
        <f aca="false">IF(N140="sníž. přenesená",J140,0)</f>
        <v>0</v>
      </c>
      <c r="BI140" s="203" t="n">
        <f aca="false">IF(N140="nulová",J140,0)</f>
        <v>0</v>
      </c>
      <c r="BJ140" s="3" t="s">
        <v>86</v>
      </c>
      <c r="BK140" s="203" t="n">
        <f aca="false">ROUND(I140*H140,2)</f>
        <v>0</v>
      </c>
      <c r="BL140" s="3" t="s">
        <v>350</v>
      </c>
      <c r="BM140" s="202" t="s">
        <v>88</v>
      </c>
    </row>
    <row r="141" customFormat="false" ht="12.8" hidden="false" customHeight="false" outlineLevel="0" collapsed="false">
      <c r="A141" s="22"/>
      <c r="B141" s="23"/>
      <c r="C141" s="22"/>
      <c r="D141" s="204" t="s">
        <v>159</v>
      </c>
      <c r="E141" s="22"/>
      <c r="F141" s="205" t="s">
        <v>1245</v>
      </c>
      <c r="G141" s="22"/>
      <c r="H141" s="22"/>
      <c r="I141" s="117"/>
      <c r="J141" s="22"/>
      <c r="K141" s="22"/>
      <c r="L141" s="23"/>
      <c r="M141" s="206"/>
      <c r="N141" s="207"/>
      <c r="O141" s="60"/>
      <c r="P141" s="60"/>
      <c r="Q141" s="60"/>
      <c r="R141" s="60"/>
      <c r="S141" s="60"/>
      <c r="T141" s="61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T141" s="3" t="s">
        <v>159</v>
      </c>
      <c r="AU141" s="3" t="s">
        <v>88</v>
      </c>
    </row>
    <row r="142" s="220" customFormat="true" ht="12.8" hidden="false" customHeight="false" outlineLevel="0" collapsed="false">
      <c r="B142" s="221"/>
      <c r="D142" s="204" t="s">
        <v>260</v>
      </c>
      <c r="E142" s="222"/>
      <c r="F142" s="223" t="s">
        <v>1246</v>
      </c>
      <c r="H142" s="224" t="n">
        <v>75</v>
      </c>
      <c r="I142" s="225"/>
      <c r="L142" s="221"/>
      <c r="M142" s="226"/>
      <c r="N142" s="227"/>
      <c r="O142" s="227"/>
      <c r="P142" s="227"/>
      <c r="Q142" s="227"/>
      <c r="R142" s="227"/>
      <c r="S142" s="227"/>
      <c r="T142" s="228"/>
      <c r="AT142" s="222" t="s">
        <v>260</v>
      </c>
      <c r="AU142" s="222" t="s">
        <v>88</v>
      </c>
      <c r="AV142" s="220" t="s">
        <v>88</v>
      </c>
      <c r="AW142" s="220" t="s">
        <v>34</v>
      </c>
      <c r="AX142" s="220" t="s">
        <v>79</v>
      </c>
      <c r="AY142" s="222" t="s">
        <v>151</v>
      </c>
    </row>
    <row r="143" s="229" customFormat="true" ht="12.8" hidden="false" customHeight="false" outlineLevel="0" collapsed="false">
      <c r="B143" s="230"/>
      <c r="D143" s="204" t="s">
        <v>260</v>
      </c>
      <c r="E143" s="231"/>
      <c r="F143" s="232" t="s">
        <v>263</v>
      </c>
      <c r="H143" s="233" t="n">
        <v>75</v>
      </c>
      <c r="I143" s="234"/>
      <c r="L143" s="230"/>
      <c r="M143" s="235"/>
      <c r="N143" s="236"/>
      <c r="O143" s="236"/>
      <c r="P143" s="236"/>
      <c r="Q143" s="236"/>
      <c r="R143" s="236"/>
      <c r="S143" s="236"/>
      <c r="T143" s="237"/>
      <c r="AT143" s="231" t="s">
        <v>260</v>
      </c>
      <c r="AU143" s="231" t="s">
        <v>88</v>
      </c>
      <c r="AV143" s="229" t="s">
        <v>150</v>
      </c>
      <c r="AW143" s="229" t="s">
        <v>34</v>
      </c>
      <c r="AX143" s="229" t="s">
        <v>86</v>
      </c>
      <c r="AY143" s="231" t="s">
        <v>151</v>
      </c>
    </row>
    <row r="144" s="27" customFormat="true" ht="21.75" hidden="false" customHeight="true" outlineLevel="0" collapsed="false">
      <c r="A144" s="22"/>
      <c r="B144" s="190"/>
      <c r="C144" s="238" t="s">
        <v>174</v>
      </c>
      <c r="D144" s="238" t="s">
        <v>462</v>
      </c>
      <c r="E144" s="239" t="s">
        <v>1247</v>
      </c>
      <c r="F144" s="240" t="s">
        <v>1248</v>
      </c>
      <c r="G144" s="241" t="s">
        <v>295</v>
      </c>
      <c r="H144" s="242" t="n">
        <v>17</v>
      </c>
      <c r="I144" s="243"/>
      <c r="J144" s="244" t="n">
        <f aca="false">ROUND(I144*H144,2)</f>
        <v>0</v>
      </c>
      <c r="K144" s="240"/>
      <c r="L144" s="245"/>
      <c r="M144" s="246"/>
      <c r="N144" s="247" t="s">
        <v>44</v>
      </c>
      <c r="O144" s="60"/>
      <c r="P144" s="200" t="n">
        <f aca="false">O144*H144</f>
        <v>0</v>
      </c>
      <c r="Q144" s="200" t="n">
        <v>0</v>
      </c>
      <c r="R144" s="200" t="n">
        <f aca="false">Q144*H144</f>
        <v>0</v>
      </c>
      <c r="S144" s="200" t="n">
        <v>0</v>
      </c>
      <c r="T144" s="20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202" t="s">
        <v>469</v>
      </c>
      <c r="AT144" s="202" t="s">
        <v>462</v>
      </c>
      <c r="AU144" s="202" t="s">
        <v>88</v>
      </c>
      <c r="AY144" s="3" t="s">
        <v>151</v>
      </c>
      <c r="BE144" s="203" t="n">
        <f aca="false">IF(N144="základní",J144,0)</f>
        <v>0</v>
      </c>
      <c r="BF144" s="203" t="n">
        <f aca="false">IF(N144="snížená",J144,0)</f>
        <v>0</v>
      </c>
      <c r="BG144" s="203" t="n">
        <f aca="false">IF(N144="zákl. přenesená",J144,0)</f>
        <v>0</v>
      </c>
      <c r="BH144" s="203" t="n">
        <f aca="false">IF(N144="sníž. přenesená",J144,0)</f>
        <v>0</v>
      </c>
      <c r="BI144" s="203" t="n">
        <f aca="false">IF(N144="nulová",J144,0)</f>
        <v>0</v>
      </c>
      <c r="BJ144" s="3" t="s">
        <v>86</v>
      </c>
      <c r="BK144" s="203" t="n">
        <f aca="false">ROUND(I144*H144,2)</f>
        <v>0</v>
      </c>
      <c r="BL144" s="3" t="s">
        <v>350</v>
      </c>
      <c r="BM144" s="202" t="s">
        <v>150</v>
      </c>
    </row>
    <row r="145" customFormat="false" ht="12.8" hidden="false" customHeight="false" outlineLevel="0" collapsed="false">
      <c r="A145" s="22"/>
      <c r="B145" s="23"/>
      <c r="C145" s="22"/>
      <c r="D145" s="204" t="s">
        <v>159</v>
      </c>
      <c r="E145" s="22"/>
      <c r="F145" s="205" t="s">
        <v>1248</v>
      </c>
      <c r="G145" s="22"/>
      <c r="H145" s="22"/>
      <c r="I145" s="117"/>
      <c r="J145" s="22"/>
      <c r="K145" s="22"/>
      <c r="L145" s="23"/>
      <c r="M145" s="206"/>
      <c r="N145" s="207"/>
      <c r="O145" s="60"/>
      <c r="P145" s="60"/>
      <c r="Q145" s="60"/>
      <c r="R145" s="60"/>
      <c r="S145" s="60"/>
      <c r="T145" s="61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T145" s="3" t="s">
        <v>159</v>
      </c>
      <c r="AU145" s="3" t="s">
        <v>88</v>
      </c>
    </row>
    <row r="146" customFormat="false" ht="21.75" hidden="false" customHeight="true" outlineLevel="0" collapsed="false">
      <c r="A146" s="22"/>
      <c r="B146" s="190"/>
      <c r="C146" s="238" t="s">
        <v>179</v>
      </c>
      <c r="D146" s="238" t="s">
        <v>462</v>
      </c>
      <c r="E146" s="239" t="s">
        <v>1249</v>
      </c>
      <c r="F146" s="240" t="s">
        <v>1250</v>
      </c>
      <c r="G146" s="241" t="s">
        <v>295</v>
      </c>
      <c r="H146" s="242" t="n">
        <v>27</v>
      </c>
      <c r="I146" s="243"/>
      <c r="J146" s="244" t="n">
        <f aca="false">ROUND(I146*H146,2)</f>
        <v>0</v>
      </c>
      <c r="K146" s="240"/>
      <c r="L146" s="245"/>
      <c r="M146" s="246"/>
      <c r="N146" s="247" t="s">
        <v>44</v>
      </c>
      <c r="O146" s="60"/>
      <c r="P146" s="200" t="n">
        <f aca="false">O146*H146</f>
        <v>0</v>
      </c>
      <c r="Q146" s="200" t="n">
        <v>0</v>
      </c>
      <c r="R146" s="200" t="n">
        <f aca="false">Q146*H146</f>
        <v>0</v>
      </c>
      <c r="S146" s="200" t="n">
        <v>0</v>
      </c>
      <c r="T146" s="20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202" t="s">
        <v>469</v>
      </c>
      <c r="AT146" s="202" t="s">
        <v>462</v>
      </c>
      <c r="AU146" s="202" t="s">
        <v>88</v>
      </c>
      <c r="AY146" s="3" t="s">
        <v>151</v>
      </c>
      <c r="BE146" s="203" t="n">
        <f aca="false">IF(N146="základní",J146,0)</f>
        <v>0</v>
      </c>
      <c r="BF146" s="203" t="n">
        <f aca="false">IF(N146="snížená",J146,0)</f>
        <v>0</v>
      </c>
      <c r="BG146" s="203" t="n">
        <f aca="false">IF(N146="zákl. přenesená",J146,0)</f>
        <v>0</v>
      </c>
      <c r="BH146" s="203" t="n">
        <f aca="false">IF(N146="sníž. přenesená",J146,0)</f>
        <v>0</v>
      </c>
      <c r="BI146" s="203" t="n">
        <f aca="false">IF(N146="nulová",J146,0)</f>
        <v>0</v>
      </c>
      <c r="BJ146" s="3" t="s">
        <v>86</v>
      </c>
      <c r="BK146" s="203" t="n">
        <f aca="false">ROUND(I146*H146,2)</f>
        <v>0</v>
      </c>
      <c r="BL146" s="3" t="s">
        <v>350</v>
      </c>
      <c r="BM146" s="202" t="s">
        <v>179</v>
      </c>
    </row>
    <row r="147" customFormat="false" ht="12.8" hidden="false" customHeight="false" outlineLevel="0" collapsed="false">
      <c r="A147" s="22"/>
      <c r="B147" s="23"/>
      <c r="C147" s="22"/>
      <c r="D147" s="204" t="s">
        <v>159</v>
      </c>
      <c r="E147" s="22"/>
      <c r="F147" s="205" t="s">
        <v>1250</v>
      </c>
      <c r="G147" s="22"/>
      <c r="H147" s="22"/>
      <c r="I147" s="117"/>
      <c r="J147" s="22"/>
      <c r="K147" s="22"/>
      <c r="L147" s="23"/>
      <c r="M147" s="206"/>
      <c r="N147" s="207"/>
      <c r="O147" s="60"/>
      <c r="P147" s="60"/>
      <c r="Q147" s="60"/>
      <c r="R147" s="60"/>
      <c r="S147" s="60"/>
      <c r="T147" s="61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T147" s="3" t="s">
        <v>159</v>
      </c>
      <c r="AU147" s="3" t="s">
        <v>88</v>
      </c>
    </row>
    <row r="148" customFormat="false" ht="21.75" hidden="false" customHeight="true" outlineLevel="0" collapsed="false">
      <c r="A148" s="22"/>
      <c r="B148" s="190"/>
      <c r="C148" s="238" t="s">
        <v>184</v>
      </c>
      <c r="D148" s="238" t="s">
        <v>462</v>
      </c>
      <c r="E148" s="239" t="s">
        <v>1251</v>
      </c>
      <c r="F148" s="240" t="s">
        <v>1252</v>
      </c>
      <c r="G148" s="241" t="s">
        <v>295</v>
      </c>
      <c r="H148" s="242" t="n">
        <v>15</v>
      </c>
      <c r="I148" s="243"/>
      <c r="J148" s="244" t="n">
        <f aca="false">ROUND(I148*H148,2)</f>
        <v>0</v>
      </c>
      <c r="K148" s="240"/>
      <c r="L148" s="245"/>
      <c r="M148" s="246"/>
      <c r="N148" s="247" t="s">
        <v>44</v>
      </c>
      <c r="O148" s="60"/>
      <c r="P148" s="200" t="n">
        <f aca="false">O148*H148</f>
        <v>0</v>
      </c>
      <c r="Q148" s="200" t="n">
        <v>0</v>
      </c>
      <c r="R148" s="200" t="n">
        <f aca="false">Q148*H148</f>
        <v>0</v>
      </c>
      <c r="S148" s="200" t="n">
        <v>0</v>
      </c>
      <c r="T148" s="20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202" t="s">
        <v>469</v>
      </c>
      <c r="AT148" s="202" t="s">
        <v>462</v>
      </c>
      <c r="AU148" s="202" t="s">
        <v>88</v>
      </c>
      <c r="AY148" s="3" t="s">
        <v>151</v>
      </c>
      <c r="BE148" s="203" t="n">
        <f aca="false">IF(N148="základní",J148,0)</f>
        <v>0</v>
      </c>
      <c r="BF148" s="203" t="n">
        <f aca="false">IF(N148="snížená",J148,0)</f>
        <v>0</v>
      </c>
      <c r="BG148" s="203" t="n">
        <f aca="false">IF(N148="zákl. přenesená",J148,0)</f>
        <v>0</v>
      </c>
      <c r="BH148" s="203" t="n">
        <f aca="false">IF(N148="sníž. přenesená",J148,0)</f>
        <v>0</v>
      </c>
      <c r="BI148" s="203" t="n">
        <f aca="false">IF(N148="nulová",J148,0)</f>
        <v>0</v>
      </c>
      <c r="BJ148" s="3" t="s">
        <v>86</v>
      </c>
      <c r="BK148" s="203" t="n">
        <f aca="false">ROUND(I148*H148,2)</f>
        <v>0</v>
      </c>
      <c r="BL148" s="3" t="s">
        <v>350</v>
      </c>
      <c r="BM148" s="202" t="s">
        <v>189</v>
      </c>
    </row>
    <row r="149" customFormat="false" ht="12.8" hidden="false" customHeight="false" outlineLevel="0" collapsed="false">
      <c r="A149" s="22"/>
      <c r="B149" s="23"/>
      <c r="C149" s="22"/>
      <c r="D149" s="204" t="s">
        <v>159</v>
      </c>
      <c r="E149" s="22"/>
      <c r="F149" s="205" t="s">
        <v>1252</v>
      </c>
      <c r="G149" s="22"/>
      <c r="H149" s="22"/>
      <c r="I149" s="117"/>
      <c r="J149" s="22"/>
      <c r="K149" s="22"/>
      <c r="L149" s="23"/>
      <c r="M149" s="206"/>
      <c r="N149" s="207"/>
      <c r="O149" s="60"/>
      <c r="P149" s="60"/>
      <c r="Q149" s="60"/>
      <c r="R149" s="60"/>
      <c r="S149" s="60"/>
      <c r="T149" s="61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T149" s="3" t="s">
        <v>159</v>
      </c>
      <c r="AU149" s="3" t="s">
        <v>88</v>
      </c>
    </row>
    <row r="150" customFormat="false" ht="21.75" hidden="false" customHeight="true" outlineLevel="0" collapsed="false">
      <c r="A150" s="22"/>
      <c r="B150" s="190"/>
      <c r="C150" s="238" t="s">
        <v>189</v>
      </c>
      <c r="D150" s="238" t="s">
        <v>462</v>
      </c>
      <c r="E150" s="239" t="s">
        <v>1253</v>
      </c>
      <c r="F150" s="240" t="s">
        <v>1254</v>
      </c>
      <c r="G150" s="241" t="s">
        <v>295</v>
      </c>
      <c r="H150" s="242" t="n">
        <v>16</v>
      </c>
      <c r="I150" s="243"/>
      <c r="J150" s="244" t="n">
        <f aca="false">ROUND(I150*H150,2)</f>
        <v>0</v>
      </c>
      <c r="K150" s="240"/>
      <c r="L150" s="245"/>
      <c r="M150" s="246"/>
      <c r="N150" s="247" t="s">
        <v>44</v>
      </c>
      <c r="O150" s="60"/>
      <c r="P150" s="200" t="n">
        <f aca="false">O150*H150</f>
        <v>0</v>
      </c>
      <c r="Q150" s="200" t="n">
        <v>0</v>
      </c>
      <c r="R150" s="200" t="n">
        <f aca="false">Q150*H150</f>
        <v>0</v>
      </c>
      <c r="S150" s="200" t="n">
        <v>0</v>
      </c>
      <c r="T150" s="20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202" t="s">
        <v>469</v>
      </c>
      <c r="AT150" s="202" t="s">
        <v>462</v>
      </c>
      <c r="AU150" s="202" t="s">
        <v>88</v>
      </c>
      <c r="AY150" s="3" t="s">
        <v>151</v>
      </c>
      <c r="BE150" s="203" t="n">
        <f aca="false">IF(N150="základní",J150,0)</f>
        <v>0</v>
      </c>
      <c r="BF150" s="203" t="n">
        <f aca="false">IF(N150="snížená",J150,0)</f>
        <v>0</v>
      </c>
      <c r="BG150" s="203" t="n">
        <f aca="false">IF(N150="zákl. přenesená",J150,0)</f>
        <v>0</v>
      </c>
      <c r="BH150" s="203" t="n">
        <f aca="false">IF(N150="sníž. přenesená",J150,0)</f>
        <v>0</v>
      </c>
      <c r="BI150" s="203" t="n">
        <f aca="false">IF(N150="nulová",J150,0)</f>
        <v>0</v>
      </c>
      <c r="BJ150" s="3" t="s">
        <v>86</v>
      </c>
      <c r="BK150" s="203" t="n">
        <f aca="false">ROUND(I150*H150,2)</f>
        <v>0</v>
      </c>
      <c r="BL150" s="3" t="s">
        <v>350</v>
      </c>
      <c r="BM150" s="202" t="s">
        <v>199</v>
      </c>
    </row>
    <row r="151" customFormat="false" ht="12.8" hidden="false" customHeight="false" outlineLevel="0" collapsed="false">
      <c r="A151" s="22"/>
      <c r="B151" s="23"/>
      <c r="C151" s="22"/>
      <c r="D151" s="204" t="s">
        <v>159</v>
      </c>
      <c r="E151" s="22"/>
      <c r="F151" s="205" t="s">
        <v>1254</v>
      </c>
      <c r="G151" s="22"/>
      <c r="H151" s="22"/>
      <c r="I151" s="117"/>
      <c r="J151" s="22"/>
      <c r="K151" s="22"/>
      <c r="L151" s="23"/>
      <c r="M151" s="206"/>
      <c r="N151" s="207"/>
      <c r="O151" s="60"/>
      <c r="P151" s="60"/>
      <c r="Q151" s="60"/>
      <c r="R151" s="60"/>
      <c r="S151" s="60"/>
      <c r="T151" s="61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T151" s="3" t="s">
        <v>159</v>
      </c>
      <c r="AU151" s="3" t="s">
        <v>88</v>
      </c>
    </row>
    <row r="152" customFormat="false" ht="21.75" hidden="false" customHeight="true" outlineLevel="0" collapsed="false">
      <c r="A152" s="22"/>
      <c r="B152" s="190"/>
      <c r="C152" s="191" t="s">
        <v>194</v>
      </c>
      <c r="D152" s="191" t="s">
        <v>154</v>
      </c>
      <c r="E152" s="192" t="s">
        <v>1255</v>
      </c>
      <c r="F152" s="193" t="s">
        <v>1256</v>
      </c>
      <c r="G152" s="194" t="s">
        <v>295</v>
      </c>
      <c r="H152" s="195" t="n">
        <v>24</v>
      </c>
      <c r="I152" s="196"/>
      <c r="J152" s="197" t="n">
        <f aca="false">ROUND(I152*H152,2)</f>
        <v>0</v>
      </c>
      <c r="K152" s="193" t="s">
        <v>257</v>
      </c>
      <c r="L152" s="23"/>
      <c r="M152" s="198"/>
      <c r="N152" s="199" t="s">
        <v>44</v>
      </c>
      <c r="O152" s="60"/>
      <c r="P152" s="200" t="n">
        <f aca="false">O152*H152</f>
        <v>0</v>
      </c>
      <c r="Q152" s="200" t="n">
        <v>0.00027</v>
      </c>
      <c r="R152" s="200" t="n">
        <f aca="false">Q152*H152</f>
        <v>0.00648</v>
      </c>
      <c r="S152" s="200" t="n">
        <v>0</v>
      </c>
      <c r="T152" s="20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202" t="s">
        <v>350</v>
      </c>
      <c r="AT152" s="202" t="s">
        <v>154</v>
      </c>
      <c r="AU152" s="202" t="s">
        <v>88</v>
      </c>
      <c r="AY152" s="3" t="s">
        <v>151</v>
      </c>
      <c r="BE152" s="203" t="n">
        <f aca="false">IF(N152="základní",J152,0)</f>
        <v>0</v>
      </c>
      <c r="BF152" s="203" t="n">
        <f aca="false">IF(N152="snížená",J152,0)</f>
        <v>0</v>
      </c>
      <c r="BG152" s="203" t="n">
        <f aca="false">IF(N152="zákl. přenesená",J152,0)</f>
        <v>0</v>
      </c>
      <c r="BH152" s="203" t="n">
        <f aca="false">IF(N152="sníž. přenesená",J152,0)</f>
        <v>0</v>
      </c>
      <c r="BI152" s="203" t="n">
        <f aca="false">IF(N152="nulová",J152,0)</f>
        <v>0</v>
      </c>
      <c r="BJ152" s="3" t="s">
        <v>86</v>
      </c>
      <c r="BK152" s="203" t="n">
        <f aca="false">ROUND(I152*H152,2)</f>
        <v>0</v>
      </c>
      <c r="BL152" s="3" t="s">
        <v>350</v>
      </c>
      <c r="BM152" s="202" t="s">
        <v>209</v>
      </c>
    </row>
    <row r="153" customFormat="false" ht="12.8" hidden="false" customHeight="false" outlineLevel="0" collapsed="false">
      <c r="A153" s="22"/>
      <c r="B153" s="23"/>
      <c r="C153" s="22"/>
      <c r="D153" s="204" t="s">
        <v>159</v>
      </c>
      <c r="E153" s="22"/>
      <c r="F153" s="205" t="s">
        <v>1257</v>
      </c>
      <c r="G153" s="22"/>
      <c r="H153" s="22"/>
      <c r="I153" s="117"/>
      <c r="J153" s="22"/>
      <c r="K153" s="22"/>
      <c r="L153" s="23"/>
      <c r="M153" s="206"/>
      <c r="N153" s="207"/>
      <c r="O153" s="60"/>
      <c r="P153" s="60"/>
      <c r="Q153" s="60"/>
      <c r="R153" s="60"/>
      <c r="S153" s="60"/>
      <c r="T153" s="61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T153" s="3" t="s">
        <v>159</v>
      </c>
      <c r="AU153" s="3" t="s">
        <v>88</v>
      </c>
    </row>
    <row r="154" customFormat="false" ht="21.75" hidden="false" customHeight="true" outlineLevel="0" collapsed="false">
      <c r="A154" s="22"/>
      <c r="B154" s="190"/>
      <c r="C154" s="238" t="s">
        <v>199</v>
      </c>
      <c r="D154" s="238" t="s">
        <v>462</v>
      </c>
      <c r="E154" s="239" t="s">
        <v>1258</v>
      </c>
      <c r="F154" s="240" t="s">
        <v>1259</v>
      </c>
      <c r="G154" s="241" t="s">
        <v>295</v>
      </c>
      <c r="H154" s="242" t="n">
        <v>24</v>
      </c>
      <c r="I154" s="243"/>
      <c r="J154" s="244" t="n">
        <f aca="false">ROUND(I154*H154,2)</f>
        <v>0</v>
      </c>
      <c r="K154" s="240"/>
      <c r="L154" s="245"/>
      <c r="M154" s="246"/>
      <c r="N154" s="247" t="s">
        <v>44</v>
      </c>
      <c r="O154" s="60"/>
      <c r="P154" s="200" t="n">
        <f aca="false">O154*H154</f>
        <v>0</v>
      </c>
      <c r="Q154" s="200" t="n">
        <v>0</v>
      </c>
      <c r="R154" s="200" t="n">
        <f aca="false">Q154*H154</f>
        <v>0</v>
      </c>
      <c r="S154" s="200" t="n">
        <v>0</v>
      </c>
      <c r="T154" s="20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202" t="s">
        <v>469</v>
      </c>
      <c r="AT154" s="202" t="s">
        <v>462</v>
      </c>
      <c r="AU154" s="202" t="s">
        <v>88</v>
      </c>
      <c r="AY154" s="3" t="s">
        <v>151</v>
      </c>
      <c r="BE154" s="203" t="n">
        <f aca="false">IF(N154="základní",J154,0)</f>
        <v>0</v>
      </c>
      <c r="BF154" s="203" t="n">
        <f aca="false">IF(N154="snížená",J154,0)</f>
        <v>0</v>
      </c>
      <c r="BG154" s="203" t="n">
        <f aca="false">IF(N154="zákl. přenesená",J154,0)</f>
        <v>0</v>
      </c>
      <c r="BH154" s="203" t="n">
        <f aca="false">IF(N154="sníž. přenesená",J154,0)</f>
        <v>0</v>
      </c>
      <c r="BI154" s="203" t="n">
        <f aca="false">IF(N154="nulová",J154,0)</f>
        <v>0</v>
      </c>
      <c r="BJ154" s="3" t="s">
        <v>86</v>
      </c>
      <c r="BK154" s="203" t="n">
        <f aca="false">ROUND(I154*H154,2)</f>
        <v>0</v>
      </c>
      <c r="BL154" s="3" t="s">
        <v>350</v>
      </c>
      <c r="BM154" s="202" t="s">
        <v>220</v>
      </c>
    </row>
    <row r="155" customFormat="false" ht="12.8" hidden="false" customHeight="false" outlineLevel="0" collapsed="false">
      <c r="A155" s="22"/>
      <c r="B155" s="23"/>
      <c r="C155" s="22"/>
      <c r="D155" s="204" t="s">
        <v>159</v>
      </c>
      <c r="E155" s="22"/>
      <c r="F155" s="205" t="s">
        <v>1259</v>
      </c>
      <c r="G155" s="22"/>
      <c r="H155" s="22"/>
      <c r="I155" s="117"/>
      <c r="J155" s="22"/>
      <c r="K155" s="22"/>
      <c r="L155" s="23"/>
      <c r="M155" s="206"/>
      <c r="N155" s="207"/>
      <c r="O155" s="60"/>
      <c r="P155" s="60"/>
      <c r="Q155" s="60"/>
      <c r="R155" s="60"/>
      <c r="S155" s="60"/>
      <c r="T155" s="61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T155" s="3" t="s">
        <v>159</v>
      </c>
      <c r="AU155" s="3" t="s">
        <v>88</v>
      </c>
    </row>
    <row r="156" s="176" customFormat="true" ht="22.8" hidden="false" customHeight="true" outlineLevel="0" collapsed="false">
      <c r="B156" s="177"/>
      <c r="D156" s="178" t="s">
        <v>78</v>
      </c>
      <c r="E156" s="188" t="s">
        <v>679</v>
      </c>
      <c r="F156" s="188" t="s">
        <v>680</v>
      </c>
      <c r="I156" s="180"/>
      <c r="J156" s="189" t="n">
        <f aca="false">BK156</f>
        <v>0</v>
      </c>
      <c r="L156" s="177"/>
      <c r="M156" s="182"/>
      <c r="N156" s="183"/>
      <c r="O156" s="183"/>
      <c r="P156" s="184" t="n">
        <f aca="false">SUM(P157:P164)</f>
        <v>0</v>
      </c>
      <c r="Q156" s="183"/>
      <c r="R156" s="184" t="n">
        <f aca="false">SUM(R157:R164)</f>
        <v>0.00905</v>
      </c>
      <c r="S156" s="183"/>
      <c r="T156" s="185" t="n">
        <f aca="false">SUM(T157:T164)</f>
        <v>0</v>
      </c>
      <c r="AR156" s="178" t="s">
        <v>88</v>
      </c>
      <c r="AT156" s="186" t="s">
        <v>78</v>
      </c>
      <c r="AU156" s="186" t="s">
        <v>86</v>
      </c>
      <c r="AY156" s="178" t="s">
        <v>151</v>
      </c>
      <c r="BK156" s="187" t="n">
        <f aca="false">SUM(BK157:BK164)</f>
        <v>0</v>
      </c>
    </row>
    <row r="157" s="27" customFormat="true" ht="16.5" hidden="false" customHeight="true" outlineLevel="0" collapsed="false">
      <c r="A157" s="22"/>
      <c r="B157" s="190"/>
      <c r="C157" s="191" t="s">
        <v>204</v>
      </c>
      <c r="D157" s="191" t="s">
        <v>154</v>
      </c>
      <c r="E157" s="192" t="s">
        <v>1260</v>
      </c>
      <c r="F157" s="193" t="s">
        <v>1261</v>
      </c>
      <c r="G157" s="194" t="s">
        <v>295</v>
      </c>
      <c r="H157" s="195" t="n">
        <v>1</v>
      </c>
      <c r="I157" s="196"/>
      <c r="J157" s="197" t="n">
        <f aca="false">ROUND(I157*H157,2)</f>
        <v>0</v>
      </c>
      <c r="K157" s="193" t="s">
        <v>257</v>
      </c>
      <c r="L157" s="23"/>
      <c r="M157" s="198"/>
      <c r="N157" s="199" t="s">
        <v>44</v>
      </c>
      <c r="O157" s="60"/>
      <c r="P157" s="200" t="n">
        <f aca="false">O157*H157</f>
        <v>0</v>
      </c>
      <c r="Q157" s="200" t="n">
        <v>0.00041</v>
      </c>
      <c r="R157" s="200" t="n">
        <f aca="false">Q157*H157</f>
        <v>0.00041</v>
      </c>
      <c r="S157" s="200" t="n">
        <v>0</v>
      </c>
      <c r="T157" s="20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202" t="s">
        <v>350</v>
      </c>
      <c r="AT157" s="202" t="s">
        <v>154</v>
      </c>
      <c r="AU157" s="202" t="s">
        <v>88</v>
      </c>
      <c r="AY157" s="3" t="s">
        <v>151</v>
      </c>
      <c r="BE157" s="203" t="n">
        <f aca="false">IF(N157="základní",J157,0)</f>
        <v>0</v>
      </c>
      <c r="BF157" s="203" t="n">
        <f aca="false">IF(N157="snížená",J157,0)</f>
        <v>0</v>
      </c>
      <c r="BG157" s="203" t="n">
        <f aca="false">IF(N157="zákl. přenesená",J157,0)</f>
        <v>0</v>
      </c>
      <c r="BH157" s="203" t="n">
        <f aca="false">IF(N157="sníž. přenesená",J157,0)</f>
        <v>0</v>
      </c>
      <c r="BI157" s="203" t="n">
        <f aca="false">IF(N157="nulová",J157,0)</f>
        <v>0</v>
      </c>
      <c r="BJ157" s="3" t="s">
        <v>86</v>
      </c>
      <c r="BK157" s="203" t="n">
        <f aca="false">ROUND(I157*H157,2)</f>
        <v>0</v>
      </c>
      <c r="BL157" s="3" t="s">
        <v>350</v>
      </c>
      <c r="BM157" s="202" t="s">
        <v>350</v>
      </c>
    </row>
    <row r="158" customFormat="false" ht="12.8" hidden="false" customHeight="false" outlineLevel="0" collapsed="false">
      <c r="A158" s="22"/>
      <c r="B158" s="23"/>
      <c r="C158" s="22"/>
      <c r="D158" s="204" t="s">
        <v>159</v>
      </c>
      <c r="E158" s="22"/>
      <c r="F158" s="205" t="s">
        <v>1262</v>
      </c>
      <c r="G158" s="22"/>
      <c r="H158" s="22"/>
      <c r="I158" s="117"/>
      <c r="J158" s="22"/>
      <c r="K158" s="22"/>
      <c r="L158" s="23"/>
      <c r="M158" s="206"/>
      <c r="N158" s="207"/>
      <c r="O158" s="60"/>
      <c r="P158" s="60"/>
      <c r="Q158" s="60"/>
      <c r="R158" s="60"/>
      <c r="S158" s="60"/>
      <c r="T158" s="61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T158" s="3" t="s">
        <v>159</v>
      </c>
      <c r="AU158" s="3" t="s">
        <v>88</v>
      </c>
    </row>
    <row r="159" customFormat="false" ht="16.5" hidden="false" customHeight="true" outlineLevel="0" collapsed="false">
      <c r="A159" s="22"/>
      <c r="B159" s="190"/>
      <c r="C159" s="191" t="s">
        <v>209</v>
      </c>
      <c r="D159" s="191" t="s">
        <v>154</v>
      </c>
      <c r="E159" s="192" t="s">
        <v>1263</v>
      </c>
      <c r="F159" s="193" t="s">
        <v>1264</v>
      </c>
      <c r="G159" s="194" t="s">
        <v>295</v>
      </c>
      <c r="H159" s="195" t="n">
        <v>4</v>
      </c>
      <c r="I159" s="196"/>
      <c r="J159" s="197" t="n">
        <f aca="false">ROUND(I159*H159,2)</f>
        <v>0</v>
      </c>
      <c r="K159" s="193" t="s">
        <v>257</v>
      </c>
      <c r="L159" s="23"/>
      <c r="M159" s="198"/>
      <c r="N159" s="199" t="s">
        <v>44</v>
      </c>
      <c r="O159" s="60"/>
      <c r="P159" s="200" t="n">
        <f aca="false">O159*H159</f>
        <v>0</v>
      </c>
      <c r="Q159" s="200" t="n">
        <v>0.00048</v>
      </c>
      <c r="R159" s="200" t="n">
        <f aca="false">Q159*H159</f>
        <v>0.00192</v>
      </c>
      <c r="S159" s="200" t="n">
        <v>0</v>
      </c>
      <c r="T159" s="20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202" t="s">
        <v>350</v>
      </c>
      <c r="AT159" s="202" t="s">
        <v>154</v>
      </c>
      <c r="AU159" s="202" t="s">
        <v>88</v>
      </c>
      <c r="AY159" s="3" t="s">
        <v>151</v>
      </c>
      <c r="BE159" s="203" t="n">
        <f aca="false">IF(N159="základní",J159,0)</f>
        <v>0</v>
      </c>
      <c r="BF159" s="203" t="n">
        <f aca="false">IF(N159="snížená",J159,0)</f>
        <v>0</v>
      </c>
      <c r="BG159" s="203" t="n">
        <f aca="false">IF(N159="zákl. přenesená",J159,0)</f>
        <v>0</v>
      </c>
      <c r="BH159" s="203" t="n">
        <f aca="false">IF(N159="sníž. přenesená",J159,0)</f>
        <v>0</v>
      </c>
      <c r="BI159" s="203" t="n">
        <f aca="false">IF(N159="nulová",J159,0)</f>
        <v>0</v>
      </c>
      <c r="BJ159" s="3" t="s">
        <v>86</v>
      </c>
      <c r="BK159" s="203" t="n">
        <f aca="false">ROUND(I159*H159,2)</f>
        <v>0</v>
      </c>
      <c r="BL159" s="3" t="s">
        <v>350</v>
      </c>
      <c r="BM159" s="202" t="s">
        <v>365</v>
      </c>
    </row>
    <row r="160" customFormat="false" ht="12.8" hidden="false" customHeight="false" outlineLevel="0" collapsed="false">
      <c r="A160" s="22"/>
      <c r="B160" s="23"/>
      <c r="C160" s="22"/>
      <c r="D160" s="204" t="s">
        <v>159</v>
      </c>
      <c r="E160" s="22"/>
      <c r="F160" s="205" t="s">
        <v>1265</v>
      </c>
      <c r="G160" s="22"/>
      <c r="H160" s="22"/>
      <c r="I160" s="117"/>
      <c r="J160" s="22"/>
      <c r="K160" s="22"/>
      <c r="L160" s="23"/>
      <c r="M160" s="206"/>
      <c r="N160" s="207"/>
      <c r="O160" s="60"/>
      <c r="P160" s="60"/>
      <c r="Q160" s="60"/>
      <c r="R160" s="60"/>
      <c r="S160" s="60"/>
      <c r="T160" s="61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T160" s="3" t="s">
        <v>159</v>
      </c>
      <c r="AU160" s="3" t="s">
        <v>88</v>
      </c>
    </row>
    <row r="161" customFormat="false" ht="16.5" hidden="false" customHeight="true" outlineLevel="0" collapsed="false">
      <c r="A161" s="22"/>
      <c r="B161" s="190"/>
      <c r="C161" s="191" t="s">
        <v>214</v>
      </c>
      <c r="D161" s="191" t="s">
        <v>154</v>
      </c>
      <c r="E161" s="192" t="s">
        <v>1266</v>
      </c>
      <c r="F161" s="193" t="s">
        <v>1267</v>
      </c>
      <c r="G161" s="194" t="s">
        <v>295</v>
      </c>
      <c r="H161" s="195" t="n">
        <v>3</v>
      </c>
      <c r="I161" s="196"/>
      <c r="J161" s="197" t="n">
        <f aca="false">ROUND(I161*H161,2)</f>
        <v>0</v>
      </c>
      <c r="K161" s="193" t="s">
        <v>257</v>
      </c>
      <c r="L161" s="23"/>
      <c r="M161" s="198"/>
      <c r="N161" s="199" t="s">
        <v>44</v>
      </c>
      <c r="O161" s="60"/>
      <c r="P161" s="200" t="n">
        <f aca="false">O161*H161</f>
        <v>0</v>
      </c>
      <c r="Q161" s="200" t="n">
        <v>0.00224</v>
      </c>
      <c r="R161" s="200" t="n">
        <f aca="false">Q161*H161</f>
        <v>0.00672</v>
      </c>
      <c r="S161" s="200" t="n">
        <v>0</v>
      </c>
      <c r="T161" s="20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202" t="s">
        <v>350</v>
      </c>
      <c r="AT161" s="202" t="s">
        <v>154</v>
      </c>
      <c r="AU161" s="202" t="s">
        <v>88</v>
      </c>
      <c r="AY161" s="3" t="s">
        <v>151</v>
      </c>
      <c r="BE161" s="203" t="n">
        <f aca="false">IF(N161="základní",J161,0)</f>
        <v>0</v>
      </c>
      <c r="BF161" s="203" t="n">
        <f aca="false">IF(N161="snížená",J161,0)</f>
        <v>0</v>
      </c>
      <c r="BG161" s="203" t="n">
        <f aca="false">IF(N161="zákl. přenesená",J161,0)</f>
        <v>0</v>
      </c>
      <c r="BH161" s="203" t="n">
        <f aca="false">IF(N161="sníž. přenesená",J161,0)</f>
        <v>0</v>
      </c>
      <c r="BI161" s="203" t="n">
        <f aca="false">IF(N161="nulová",J161,0)</f>
        <v>0</v>
      </c>
      <c r="BJ161" s="3" t="s">
        <v>86</v>
      </c>
      <c r="BK161" s="203" t="n">
        <f aca="false">ROUND(I161*H161,2)</f>
        <v>0</v>
      </c>
      <c r="BL161" s="3" t="s">
        <v>350</v>
      </c>
      <c r="BM161" s="202" t="s">
        <v>379</v>
      </c>
    </row>
    <row r="162" customFormat="false" ht="12.8" hidden="false" customHeight="false" outlineLevel="0" collapsed="false">
      <c r="A162" s="22"/>
      <c r="B162" s="23"/>
      <c r="C162" s="22"/>
      <c r="D162" s="204" t="s">
        <v>159</v>
      </c>
      <c r="E162" s="22"/>
      <c r="F162" s="205" t="s">
        <v>1268</v>
      </c>
      <c r="G162" s="22"/>
      <c r="H162" s="22"/>
      <c r="I162" s="117"/>
      <c r="J162" s="22"/>
      <c r="K162" s="22"/>
      <c r="L162" s="23"/>
      <c r="M162" s="206"/>
      <c r="N162" s="207"/>
      <c r="O162" s="60"/>
      <c r="P162" s="60"/>
      <c r="Q162" s="60"/>
      <c r="R162" s="60"/>
      <c r="S162" s="60"/>
      <c r="T162" s="61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T162" s="3" t="s">
        <v>159</v>
      </c>
      <c r="AU162" s="3" t="s">
        <v>88</v>
      </c>
    </row>
    <row r="163" customFormat="false" ht="21.75" hidden="false" customHeight="true" outlineLevel="0" collapsed="false">
      <c r="A163" s="22"/>
      <c r="B163" s="190"/>
      <c r="C163" s="191" t="s">
        <v>220</v>
      </c>
      <c r="D163" s="191" t="s">
        <v>154</v>
      </c>
      <c r="E163" s="192" t="s">
        <v>1269</v>
      </c>
      <c r="F163" s="193" t="s">
        <v>1270</v>
      </c>
      <c r="G163" s="194" t="s">
        <v>408</v>
      </c>
      <c r="H163" s="195" t="n">
        <v>0.009</v>
      </c>
      <c r="I163" s="196"/>
      <c r="J163" s="197" t="n">
        <f aca="false">ROUND(I163*H163,2)</f>
        <v>0</v>
      </c>
      <c r="K163" s="193" t="s">
        <v>257</v>
      </c>
      <c r="L163" s="23"/>
      <c r="M163" s="198"/>
      <c r="N163" s="199" t="s">
        <v>44</v>
      </c>
      <c r="O163" s="60"/>
      <c r="P163" s="200" t="n">
        <f aca="false">O163*H163</f>
        <v>0</v>
      </c>
      <c r="Q163" s="200" t="n">
        <v>0</v>
      </c>
      <c r="R163" s="200" t="n">
        <f aca="false">Q163*H163</f>
        <v>0</v>
      </c>
      <c r="S163" s="200" t="n">
        <v>0</v>
      </c>
      <c r="T163" s="20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202" t="s">
        <v>350</v>
      </c>
      <c r="AT163" s="202" t="s">
        <v>154</v>
      </c>
      <c r="AU163" s="202" t="s">
        <v>88</v>
      </c>
      <c r="AY163" s="3" t="s">
        <v>151</v>
      </c>
      <c r="BE163" s="203" t="n">
        <f aca="false">IF(N163="základní",J163,0)</f>
        <v>0</v>
      </c>
      <c r="BF163" s="203" t="n">
        <f aca="false">IF(N163="snížená",J163,0)</f>
        <v>0</v>
      </c>
      <c r="BG163" s="203" t="n">
        <f aca="false">IF(N163="zákl. přenesená",J163,0)</f>
        <v>0</v>
      </c>
      <c r="BH163" s="203" t="n">
        <f aca="false">IF(N163="sníž. přenesená",J163,0)</f>
        <v>0</v>
      </c>
      <c r="BI163" s="203" t="n">
        <f aca="false">IF(N163="nulová",J163,0)</f>
        <v>0</v>
      </c>
      <c r="BJ163" s="3" t="s">
        <v>86</v>
      </c>
      <c r="BK163" s="203" t="n">
        <f aca="false">ROUND(I163*H163,2)</f>
        <v>0</v>
      </c>
      <c r="BL163" s="3" t="s">
        <v>350</v>
      </c>
      <c r="BM163" s="202" t="s">
        <v>394</v>
      </c>
    </row>
    <row r="164" customFormat="false" ht="12.8" hidden="false" customHeight="false" outlineLevel="0" collapsed="false">
      <c r="A164" s="22"/>
      <c r="B164" s="23"/>
      <c r="C164" s="22"/>
      <c r="D164" s="204" t="s">
        <v>159</v>
      </c>
      <c r="E164" s="22"/>
      <c r="F164" s="205" t="s">
        <v>1271</v>
      </c>
      <c r="G164" s="22"/>
      <c r="H164" s="22"/>
      <c r="I164" s="117"/>
      <c r="J164" s="22"/>
      <c r="K164" s="22"/>
      <c r="L164" s="23"/>
      <c r="M164" s="206"/>
      <c r="N164" s="207"/>
      <c r="O164" s="60"/>
      <c r="P164" s="60"/>
      <c r="Q164" s="60"/>
      <c r="R164" s="60"/>
      <c r="S164" s="60"/>
      <c r="T164" s="61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T164" s="3" t="s">
        <v>159</v>
      </c>
      <c r="AU164" s="3" t="s">
        <v>88</v>
      </c>
    </row>
    <row r="165" s="176" customFormat="true" ht="22.8" hidden="false" customHeight="true" outlineLevel="0" collapsed="false">
      <c r="B165" s="177"/>
      <c r="D165" s="178" t="s">
        <v>78</v>
      </c>
      <c r="E165" s="188" t="s">
        <v>1272</v>
      </c>
      <c r="F165" s="188" t="s">
        <v>1273</v>
      </c>
      <c r="I165" s="180"/>
      <c r="J165" s="189" t="n">
        <f aca="false">BK165</f>
        <v>0</v>
      </c>
      <c r="L165" s="177"/>
      <c r="M165" s="182"/>
      <c r="N165" s="183"/>
      <c r="O165" s="183"/>
      <c r="P165" s="184" t="n">
        <f aca="false">SUM(P166:P293)</f>
        <v>0</v>
      </c>
      <c r="Q165" s="183"/>
      <c r="R165" s="184" t="n">
        <f aca="false">SUM(R166:R293)</f>
        <v>0.535025</v>
      </c>
      <c r="S165" s="183"/>
      <c r="T165" s="185" t="n">
        <f aca="false">SUM(T166:T293)</f>
        <v>0.31854</v>
      </c>
      <c r="AR165" s="178" t="s">
        <v>88</v>
      </c>
      <c r="AT165" s="186" t="s">
        <v>78</v>
      </c>
      <c r="AU165" s="186" t="s">
        <v>86</v>
      </c>
      <c r="AY165" s="178" t="s">
        <v>151</v>
      </c>
      <c r="BK165" s="187" t="n">
        <f aca="false">SUM(BK166:BK293)</f>
        <v>0</v>
      </c>
    </row>
    <row r="166" s="27" customFormat="true" ht="21.75" hidden="false" customHeight="true" outlineLevel="0" collapsed="false">
      <c r="A166" s="22"/>
      <c r="B166" s="190"/>
      <c r="C166" s="191" t="s">
        <v>7</v>
      </c>
      <c r="D166" s="191" t="s">
        <v>154</v>
      </c>
      <c r="E166" s="192" t="s">
        <v>1274</v>
      </c>
      <c r="F166" s="193" t="s">
        <v>1275</v>
      </c>
      <c r="G166" s="194" t="s">
        <v>295</v>
      </c>
      <c r="H166" s="195" t="n">
        <v>0.5</v>
      </c>
      <c r="I166" s="196"/>
      <c r="J166" s="197" t="n">
        <f aca="false">ROUND(I166*H166,2)</f>
        <v>0</v>
      </c>
      <c r="K166" s="193" t="s">
        <v>257</v>
      </c>
      <c r="L166" s="23"/>
      <c r="M166" s="198"/>
      <c r="N166" s="199" t="s">
        <v>44</v>
      </c>
      <c r="O166" s="60"/>
      <c r="P166" s="200" t="n">
        <f aca="false">O166*H166</f>
        <v>0</v>
      </c>
      <c r="Q166" s="200" t="n">
        <v>0.00309</v>
      </c>
      <c r="R166" s="200" t="n">
        <f aca="false">Q166*H166</f>
        <v>0.001545</v>
      </c>
      <c r="S166" s="200" t="n">
        <v>0</v>
      </c>
      <c r="T166" s="20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202" t="s">
        <v>350</v>
      </c>
      <c r="AT166" s="202" t="s">
        <v>154</v>
      </c>
      <c r="AU166" s="202" t="s">
        <v>88</v>
      </c>
      <c r="AY166" s="3" t="s">
        <v>151</v>
      </c>
      <c r="BE166" s="203" t="n">
        <f aca="false">IF(N166="základní",J166,0)</f>
        <v>0</v>
      </c>
      <c r="BF166" s="203" t="n">
        <f aca="false">IF(N166="snížená",J166,0)</f>
        <v>0</v>
      </c>
      <c r="BG166" s="203" t="n">
        <f aca="false">IF(N166="zákl. přenesená",J166,0)</f>
        <v>0</v>
      </c>
      <c r="BH166" s="203" t="n">
        <f aca="false">IF(N166="sníž. přenesená",J166,0)</f>
        <v>0</v>
      </c>
      <c r="BI166" s="203" t="n">
        <f aca="false">IF(N166="nulová",J166,0)</f>
        <v>0</v>
      </c>
      <c r="BJ166" s="3" t="s">
        <v>86</v>
      </c>
      <c r="BK166" s="203" t="n">
        <f aca="false">ROUND(I166*H166,2)</f>
        <v>0</v>
      </c>
      <c r="BL166" s="3" t="s">
        <v>350</v>
      </c>
      <c r="BM166" s="202" t="s">
        <v>412</v>
      </c>
    </row>
    <row r="167" customFormat="false" ht="12.8" hidden="false" customHeight="false" outlineLevel="0" collapsed="false">
      <c r="A167" s="22"/>
      <c r="B167" s="23"/>
      <c r="C167" s="22"/>
      <c r="D167" s="204" t="s">
        <v>159</v>
      </c>
      <c r="E167" s="22"/>
      <c r="F167" s="205" t="s">
        <v>1276</v>
      </c>
      <c r="G167" s="22"/>
      <c r="H167" s="22"/>
      <c r="I167" s="117"/>
      <c r="J167" s="22"/>
      <c r="K167" s="22"/>
      <c r="L167" s="23"/>
      <c r="M167" s="206"/>
      <c r="N167" s="207"/>
      <c r="O167" s="60"/>
      <c r="P167" s="60"/>
      <c r="Q167" s="60"/>
      <c r="R167" s="60"/>
      <c r="S167" s="60"/>
      <c r="T167" s="61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S167" s="27"/>
      <c r="AT167" s="3" t="s">
        <v>159</v>
      </c>
      <c r="AU167" s="3" t="s">
        <v>88</v>
      </c>
    </row>
    <row r="168" customFormat="false" ht="21.75" hidden="false" customHeight="true" outlineLevel="0" collapsed="false">
      <c r="A168" s="22"/>
      <c r="B168" s="190"/>
      <c r="C168" s="191" t="s">
        <v>350</v>
      </c>
      <c r="D168" s="191" t="s">
        <v>154</v>
      </c>
      <c r="E168" s="192" t="s">
        <v>1277</v>
      </c>
      <c r="F168" s="193" t="s">
        <v>1278</v>
      </c>
      <c r="G168" s="194" t="s">
        <v>295</v>
      </c>
      <c r="H168" s="195" t="n">
        <v>3</v>
      </c>
      <c r="I168" s="196"/>
      <c r="J168" s="197" t="n">
        <f aca="false">ROUND(I168*H168,2)</f>
        <v>0</v>
      </c>
      <c r="K168" s="193" t="s">
        <v>257</v>
      </c>
      <c r="L168" s="23"/>
      <c r="M168" s="198"/>
      <c r="N168" s="199" t="s">
        <v>44</v>
      </c>
      <c r="O168" s="60"/>
      <c r="P168" s="200" t="n">
        <f aca="false">O168*H168</f>
        <v>0</v>
      </c>
      <c r="Q168" s="200" t="n">
        <v>0.00451</v>
      </c>
      <c r="R168" s="200" t="n">
        <f aca="false">Q168*H168</f>
        <v>0.01353</v>
      </c>
      <c r="S168" s="200" t="n">
        <v>0</v>
      </c>
      <c r="T168" s="20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02" t="s">
        <v>350</v>
      </c>
      <c r="AT168" s="202" t="s">
        <v>154</v>
      </c>
      <c r="AU168" s="202" t="s">
        <v>88</v>
      </c>
      <c r="AY168" s="3" t="s">
        <v>151</v>
      </c>
      <c r="BE168" s="203" t="n">
        <f aca="false">IF(N168="základní",J168,0)</f>
        <v>0</v>
      </c>
      <c r="BF168" s="203" t="n">
        <f aca="false">IF(N168="snížená",J168,0)</f>
        <v>0</v>
      </c>
      <c r="BG168" s="203" t="n">
        <f aca="false">IF(N168="zákl. přenesená",J168,0)</f>
        <v>0</v>
      </c>
      <c r="BH168" s="203" t="n">
        <f aca="false">IF(N168="sníž. přenesená",J168,0)</f>
        <v>0</v>
      </c>
      <c r="BI168" s="203" t="n">
        <f aca="false">IF(N168="nulová",J168,0)</f>
        <v>0</v>
      </c>
      <c r="BJ168" s="3" t="s">
        <v>86</v>
      </c>
      <c r="BK168" s="203" t="n">
        <f aca="false">ROUND(I168*H168,2)</f>
        <v>0</v>
      </c>
      <c r="BL168" s="3" t="s">
        <v>350</v>
      </c>
      <c r="BM168" s="202" t="s">
        <v>427</v>
      </c>
    </row>
    <row r="169" customFormat="false" ht="12.8" hidden="false" customHeight="false" outlineLevel="0" collapsed="false">
      <c r="A169" s="22"/>
      <c r="B169" s="23"/>
      <c r="C169" s="22"/>
      <c r="D169" s="204" t="s">
        <v>159</v>
      </c>
      <c r="E169" s="22"/>
      <c r="F169" s="205" t="s">
        <v>1279</v>
      </c>
      <c r="G169" s="22"/>
      <c r="H169" s="22"/>
      <c r="I169" s="117"/>
      <c r="J169" s="22"/>
      <c r="K169" s="22"/>
      <c r="L169" s="23"/>
      <c r="M169" s="206"/>
      <c r="N169" s="207"/>
      <c r="O169" s="60"/>
      <c r="P169" s="60"/>
      <c r="Q169" s="60"/>
      <c r="R169" s="60"/>
      <c r="S169" s="60"/>
      <c r="T169" s="61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T169" s="3" t="s">
        <v>159</v>
      </c>
      <c r="AU169" s="3" t="s">
        <v>88</v>
      </c>
    </row>
    <row r="170" customFormat="false" ht="21.75" hidden="false" customHeight="true" outlineLevel="0" collapsed="false">
      <c r="A170" s="22"/>
      <c r="B170" s="190"/>
      <c r="C170" s="191" t="s">
        <v>356</v>
      </c>
      <c r="D170" s="191" t="s">
        <v>154</v>
      </c>
      <c r="E170" s="192" t="s">
        <v>1280</v>
      </c>
      <c r="F170" s="193" t="s">
        <v>1281</v>
      </c>
      <c r="G170" s="194" t="s">
        <v>295</v>
      </c>
      <c r="H170" s="195" t="n">
        <v>10</v>
      </c>
      <c r="I170" s="196"/>
      <c r="J170" s="197" t="n">
        <f aca="false">ROUND(I170*H170,2)</f>
        <v>0</v>
      </c>
      <c r="K170" s="193" t="s">
        <v>257</v>
      </c>
      <c r="L170" s="23"/>
      <c r="M170" s="198"/>
      <c r="N170" s="199" t="s">
        <v>44</v>
      </c>
      <c r="O170" s="60"/>
      <c r="P170" s="200" t="n">
        <f aca="false">O170*H170</f>
        <v>0</v>
      </c>
      <c r="Q170" s="200" t="n">
        <v>0.0064</v>
      </c>
      <c r="R170" s="200" t="n">
        <f aca="false">Q170*H170</f>
        <v>0.064</v>
      </c>
      <c r="S170" s="200" t="n">
        <v>0</v>
      </c>
      <c r="T170" s="20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202" t="s">
        <v>350</v>
      </c>
      <c r="AT170" s="202" t="s">
        <v>154</v>
      </c>
      <c r="AU170" s="202" t="s">
        <v>88</v>
      </c>
      <c r="AY170" s="3" t="s">
        <v>151</v>
      </c>
      <c r="BE170" s="203" t="n">
        <f aca="false">IF(N170="základní",J170,0)</f>
        <v>0</v>
      </c>
      <c r="BF170" s="203" t="n">
        <f aca="false">IF(N170="snížená",J170,0)</f>
        <v>0</v>
      </c>
      <c r="BG170" s="203" t="n">
        <f aca="false">IF(N170="zákl. přenesená",J170,0)</f>
        <v>0</v>
      </c>
      <c r="BH170" s="203" t="n">
        <f aca="false">IF(N170="sníž. přenesená",J170,0)</f>
        <v>0</v>
      </c>
      <c r="BI170" s="203" t="n">
        <f aca="false">IF(N170="nulová",J170,0)</f>
        <v>0</v>
      </c>
      <c r="BJ170" s="3" t="s">
        <v>86</v>
      </c>
      <c r="BK170" s="203" t="n">
        <f aca="false">ROUND(I170*H170,2)</f>
        <v>0</v>
      </c>
      <c r="BL170" s="3" t="s">
        <v>350</v>
      </c>
      <c r="BM170" s="202" t="s">
        <v>438</v>
      </c>
    </row>
    <row r="171" customFormat="false" ht="12.8" hidden="false" customHeight="false" outlineLevel="0" collapsed="false">
      <c r="A171" s="22"/>
      <c r="B171" s="23"/>
      <c r="C171" s="22"/>
      <c r="D171" s="204" t="s">
        <v>159</v>
      </c>
      <c r="E171" s="22"/>
      <c r="F171" s="205" t="s">
        <v>1282</v>
      </c>
      <c r="G171" s="22"/>
      <c r="H171" s="22"/>
      <c r="I171" s="117"/>
      <c r="J171" s="22"/>
      <c r="K171" s="22"/>
      <c r="L171" s="23"/>
      <c r="M171" s="206"/>
      <c r="N171" s="207"/>
      <c r="O171" s="60"/>
      <c r="P171" s="60"/>
      <c r="Q171" s="60"/>
      <c r="R171" s="60"/>
      <c r="S171" s="60"/>
      <c r="T171" s="61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T171" s="3" t="s">
        <v>159</v>
      </c>
      <c r="AU171" s="3" t="s">
        <v>88</v>
      </c>
    </row>
    <row r="172" customFormat="false" ht="21.75" hidden="false" customHeight="true" outlineLevel="0" collapsed="false">
      <c r="A172" s="22"/>
      <c r="B172" s="190"/>
      <c r="C172" s="191" t="s">
        <v>365</v>
      </c>
      <c r="D172" s="191" t="s">
        <v>154</v>
      </c>
      <c r="E172" s="192" t="s">
        <v>1283</v>
      </c>
      <c r="F172" s="193" t="s">
        <v>1284</v>
      </c>
      <c r="G172" s="194" t="s">
        <v>295</v>
      </c>
      <c r="H172" s="195" t="n">
        <v>2</v>
      </c>
      <c r="I172" s="196"/>
      <c r="J172" s="197" t="n">
        <f aca="false">ROUND(I172*H172,2)</f>
        <v>0</v>
      </c>
      <c r="K172" s="193" t="s">
        <v>257</v>
      </c>
      <c r="L172" s="23"/>
      <c r="M172" s="198"/>
      <c r="N172" s="199" t="s">
        <v>44</v>
      </c>
      <c r="O172" s="60"/>
      <c r="P172" s="200" t="n">
        <f aca="false">O172*H172</f>
        <v>0</v>
      </c>
      <c r="Q172" s="200" t="n">
        <v>0.01087</v>
      </c>
      <c r="R172" s="200" t="n">
        <f aca="false">Q172*H172</f>
        <v>0.02174</v>
      </c>
      <c r="S172" s="200" t="n">
        <v>0</v>
      </c>
      <c r="T172" s="20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202" t="s">
        <v>350</v>
      </c>
      <c r="AT172" s="202" t="s">
        <v>154</v>
      </c>
      <c r="AU172" s="202" t="s">
        <v>88</v>
      </c>
      <c r="AY172" s="3" t="s">
        <v>151</v>
      </c>
      <c r="BE172" s="203" t="n">
        <f aca="false">IF(N172="základní",J172,0)</f>
        <v>0</v>
      </c>
      <c r="BF172" s="203" t="n">
        <f aca="false">IF(N172="snížená",J172,0)</f>
        <v>0</v>
      </c>
      <c r="BG172" s="203" t="n">
        <f aca="false">IF(N172="zákl. přenesená",J172,0)</f>
        <v>0</v>
      </c>
      <c r="BH172" s="203" t="n">
        <f aca="false">IF(N172="sníž. přenesená",J172,0)</f>
        <v>0</v>
      </c>
      <c r="BI172" s="203" t="n">
        <f aca="false">IF(N172="nulová",J172,0)</f>
        <v>0</v>
      </c>
      <c r="BJ172" s="3" t="s">
        <v>86</v>
      </c>
      <c r="BK172" s="203" t="n">
        <f aca="false">ROUND(I172*H172,2)</f>
        <v>0</v>
      </c>
      <c r="BL172" s="3" t="s">
        <v>350</v>
      </c>
      <c r="BM172" s="202" t="s">
        <v>454</v>
      </c>
    </row>
    <row r="173" customFormat="false" ht="12.8" hidden="false" customHeight="false" outlineLevel="0" collapsed="false">
      <c r="A173" s="22"/>
      <c r="B173" s="23"/>
      <c r="C173" s="22"/>
      <c r="D173" s="204" t="s">
        <v>159</v>
      </c>
      <c r="E173" s="22"/>
      <c r="F173" s="205" t="s">
        <v>1285</v>
      </c>
      <c r="G173" s="22"/>
      <c r="H173" s="22"/>
      <c r="I173" s="117"/>
      <c r="J173" s="22"/>
      <c r="K173" s="22"/>
      <c r="L173" s="23"/>
      <c r="M173" s="206"/>
      <c r="N173" s="207"/>
      <c r="O173" s="60"/>
      <c r="P173" s="60"/>
      <c r="Q173" s="60"/>
      <c r="R173" s="60"/>
      <c r="S173" s="60"/>
      <c r="T173" s="61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T173" s="3" t="s">
        <v>159</v>
      </c>
      <c r="AU173" s="3" t="s">
        <v>88</v>
      </c>
    </row>
    <row r="174" customFormat="false" ht="21.75" hidden="false" customHeight="true" outlineLevel="0" collapsed="false">
      <c r="A174" s="22"/>
      <c r="B174" s="190"/>
      <c r="C174" s="191" t="s">
        <v>374</v>
      </c>
      <c r="D174" s="191" t="s">
        <v>154</v>
      </c>
      <c r="E174" s="192" t="s">
        <v>1286</v>
      </c>
      <c r="F174" s="193" t="s">
        <v>1287</v>
      </c>
      <c r="G174" s="194" t="s">
        <v>295</v>
      </c>
      <c r="H174" s="195" t="n">
        <v>5</v>
      </c>
      <c r="I174" s="196"/>
      <c r="J174" s="197" t="n">
        <f aca="false">ROUND(I174*H174,2)</f>
        <v>0</v>
      </c>
      <c r="K174" s="193" t="s">
        <v>257</v>
      </c>
      <c r="L174" s="23"/>
      <c r="M174" s="198"/>
      <c r="N174" s="199" t="s">
        <v>44</v>
      </c>
      <c r="O174" s="60"/>
      <c r="P174" s="200" t="n">
        <f aca="false">O174*H174</f>
        <v>0</v>
      </c>
      <c r="Q174" s="200" t="n">
        <v>0</v>
      </c>
      <c r="R174" s="200" t="n">
        <f aca="false">Q174*H174</f>
        <v>0</v>
      </c>
      <c r="S174" s="200" t="n">
        <v>0.0067</v>
      </c>
      <c r="T174" s="201" t="n">
        <f aca="false">S174*H174</f>
        <v>0.0335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202" t="s">
        <v>350</v>
      </c>
      <c r="AT174" s="202" t="s">
        <v>154</v>
      </c>
      <c r="AU174" s="202" t="s">
        <v>88</v>
      </c>
      <c r="AY174" s="3" t="s">
        <v>151</v>
      </c>
      <c r="BE174" s="203" t="n">
        <f aca="false">IF(N174="základní",J174,0)</f>
        <v>0</v>
      </c>
      <c r="BF174" s="203" t="n">
        <f aca="false">IF(N174="snížená",J174,0)</f>
        <v>0</v>
      </c>
      <c r="BG174" s="203" t="n">
        <f aca="false">IF(N174="zákl. přenesená",J174,0)</f>
        <v>0</v>
      </c>
      <c r="BH174" s="203" t="n">
        <f aca="false">IF(N174="sníž. přenesená",J174,0)</f>
        <v>0</v>
      </c>
      <c r="BI174" s="203" t="n">
        <f aca="false">IF(N174="nulová",J174,0)</f>
        <v>0</v>
      </c>
      <c r="BJ174" s="3" t="s">
        <v>86</v>
      </c>
      <c r="BK174" s="203" t="n">
        <f aca="false">ROUND(I174*H174,2)</f>
        <v>0</v>
      </c>
      <c r="BL174" s="3" t="s">
        <v>350</v>
      </c>
      <c r="BM174" s="202" t="s">
        <v>469</v>
      </c>
    </row>
    <row r="175" customFormat="false" ht="12.8" hidden="false" customHeight="false" outlineLevel="0" collapsed="false">
      <c r="A175" s="22"/>
      <c r="B175" s="23"/>
      <c r="C175" s="22"/>
      <c r="D175" s="204" t="s">
        <v>159</v>
      </c>
      <c r="E175" s="22"/>
      <c r="F175" s="205" t="s">
        <v>1288</v>
      </c>
      <c r="G175" s="22"/>
      <c r="H175" s="22"/>
      <c r="I175" s="117"/>
      <c r="J175" s="22"/>
      <c r="K175" s="22"/>
      <c r="L175" s="23"/>
      <c r="M175" s="206"/>
      <c r="N175" s="207"/>
      <c r="O175" s="60"/>
      <c r="P175" s="60"/>
      <c r="Q175" s="60"/>
      <c r="R175" s="60"/>
      <c r="S175" s="60"/>
      <c r="T175" s="61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T175" s="3" t="s">
        <v>159</v>
      </c>
      <c r="AU175" s="3" t="s">
        <v>88</v>
      </c>
    </row>
    <row r="176" customFormat="false" ht="21.75" hidden="false" customHeight="true" outlineLevel="0" collapsed="false">
      <c r="A176" s="22"/>
      <c r="B176" s="190"/>
      <c r="C176" s="191" t="s">
        <v>379</v>
      </c>
      <c r="D176" s="191" t="s">
        <v>154</v>
      </c>
      <c r="E176" s="192" t="s">
        <v>1289</v>
      </c>
      <c r="F176" s="193" t="s">
        <v>1290</v>
      </c>
      <c r="G176" s="194" t="s">
        <v>295</v>
      </c>
      <c r="H176" s="195" t="n">
        <v>13</v>
      </c>
      <c r="I176" s="196"/>
      <c r="J176" s="197" t="n">
        <f aca="false">ROUND(I176*H176,2)</f>
        <v>0</v>
      </c>
      <c r="K176" s="193" t="s">
        <v>257</v>
      </c>
      <c r="L176" s="23"/>
      <c r="M176" s="198"/>
      <c r="N176" s="199" t="s">
        <v>44</v>
      </c>
      <c r="O176" s="60"/>
      <c r="P176" s="200" t="n">
        <f aca="false">O176*H176</f>
        <v>0</v>
      </c>
      <c r="Q176" s="200" t="n">
        <v>0</v>
      </c>
      <c r="R176" s="200" t="n">
        <f aca="false">Q176*H176</f>
        <v>0</v>
      </c>
      <c r="S176" s="200" t="n">
        <v>0.01102</v>
      </c>
      <c r="T176" s="201" t="n">
        <f aca="false">S176*H176</f>
        <v>0.14326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202" t="s">
        <v>350</v>
      </c>
      <c r="AT176" s="202" t="s">
        <v>154</v>
      </c>
      <c r="AU176" s="202" t="s">
        <v>88</v>
      </c>
      <c r="AY176" s="3" t="s">
        <v>151</v>
      </c>
      <c r="BE176" s="203" t="n">
        <f aca="false">IF(N176="základní",J176,0)</f>
        <v>0</v>
      </c>
      <c r="BF176" s="203" t="n">
        <f aca="false">IF(N176="snížená",J176,0)</f>
        <v>0</v>
      </c>
      <c r="BG176" s="203" t="n">
        <f aca="false">IF(N176="zákl. přenesená",J176,0)</f>
        <v>0</v>
      </c>
      <c r="BH176" s="203" t="n">
        <f aca="false">IF(N176="sníž. přenesená",J176,0)</f>
        <v>0</v>
      </c>
      <c r="BI176" s="203" t="n">
        <f aca="false">IF(N176="nulová",J176,0)</f>
        <v>0</v>
      </c>
      <c r="BJ176" s="3" t="s">
        <v>86</v>
      </c>
      <c r="BK176" s="203" t="n">
        <f aca="false">ROUND(I176*H176,2)</f>
        <v>0</v>
      </c>
      <c r="BL176" s="3" t="s">
        <v>350</v>
      </c>
      <c r="BM176" s="202" t="s">
        <v>479</v>
      </c>
    </row>
    <row r="177" customFormat="false" ht="12.8" hidden="false" customHeight="false" outlineLevel="0" collapsed="false">
      <c r="A177" s="22"/>
      <c r="B177" s="23"/>
      <c r="C177" s="22"/>
      <c r="D177" s="204" t="s">
        <v>159</v>
      </c>
      <c r="E177" s="22"/>
      <c r="F177" s="205" t="s">
        <v>1291</v>
      </c>
      <c r="G177" s="22"/>
      <c r="H177" s="22"/>
      <c r="I177" s="117"/>
      <c r="J177" s="22"/>
      <c r="K177" s="22"/>
      <c r="L177" s="23"/>
      <c r="M177" s="206"/>
      <c r="N177" s="207"/>
      <c r="O177" s="60"/>
      <c r="P177" s="60"/>
      <c r="Q177" s="60"/>
      <c r="R177" s="60"/>
      <c r="S177" s="60"/>
      <c r="T177" s="61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T177" s="3" t="s">
        <v>159</v>
      </c>
      <c r="AU177" s="3" t="s">
        <v>88</v>
      </c>
    </row>
    <row r="178" customFormat="false" ht="21.75" hidden="false" customHeight="true" outlineLevel="0" collapsed="false">
      <c r="A178" s="22"/>
      <c r="B178" s="190"/>
      <c r="C178" s="191" t="s">
        <v>6</v>
      </c>
      <c r="D178" s="191" t="s">
        <v>154</v>
      </c>
      <c r="E178" s="192" t="s">
        <v>1292</v>
      </c>
      <c r="F178" s="193" t="s">
        <v>1293</v>
      </c>
      <c r="G178" s="194" t="s">
        <v>285</v>
      </c>
      <c r="H178" s="195" t="n">
        <v>4</v>
      </c>
      <c r="I178" s="196"/>
      <c r="J178" s="197" t="n">
        <f aca="false">ROUND(I178*H178,2)</f>
        <v>0</v>
      </c>
      <c r="K178" s="193" t="s">
        <v>257</v>
      </c>
      <c r="L178" s="23"/>
      <c r="M178" s="198"/>
      <c r="N178" s="199" t="s">
        <v>44</v>
      </c>
      <c r="O178" s="60"/>
      <c r="P178" s="200" t="n">
        <f aca="false">O178*H178</f>
        <v>0</v>
      </c>
      <c r="Q178" s="200" t="n">
        <v>0</v>
      </c>
      <c r="R178" s="200" t="n">
        <f aca="false">Q178*H178</f>
        <v>0</v>
      </c>
      <c r="S178" s="200" t="n">
        <v>0</v>
      </c>
      <c r="T178" s="20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202" t="s">
        <v>350</v>
      </c>
      <c r="AT178" s="202" t="s">
        <v>154</v>
      </c>
      <c r="AU178" s="202" t="s">
        <v>88</v>
      </c>
      <c r="AY178" s="3" t="s">
        <v>151</v>
      </c>
      <c r="BE178" s="203" t="n">
        <f aca="false">IF(N178="základní",J178,0)</f>
        <v>0</v>
      </c>
      <c r="BF178" s="203" t="n">
        <f aca="false">IF(N178="snížená",J178,0)</f>
        <v>0</v>
      </c>
      <c r="BG178" s="203" t="n">
        <f aca="false">IF(N178="zákl. přenesená",J178,0)</f>
        <v>0</v>
      </c>
      <c r="BH178" s="203" t="n">
        <f aca="false">IF(N178="sníž. přenesená",J178,0)</f>
        <v>0</v>
      </c>
      <c r="BI178" s="203" t="n">
        <f aca="false">IF(N178="nulová",J178,0)</f>
        <v>0</v>
      </c>
      <c r="BJ178" s="3" t="s">
        <v>86</v>
      </c>
      <c r="BK178" s="203" t="n">
        <f aca="false">ROUND(I178*H178,2)</f>
        <v>0</v>
      </c>
      <c r="BL178" s="3" t="s">
        <v>350</v>
      </c>
      <c r="BM178" s="202" t="s">
        <v>493</v>
      </c>
    </row>
    <row r="179" customFormat="false" ht="12.8" hidden="false" customHeight="false" outlineLevel="0" collapsed="false">
      <c r="A179" s="22"/>
      <c r="B179" s="23"/>
      <c r="C179" s="22"/>
      <c r="D179" s="204" t="s">
        <v>159</v>
      </c>
      <c r="E179" s="22"/>
      <c r="F179" s="205" t="s">
        <v>1294</v>
      </c>
      <c r="G179" s="22"/>
      <c r="H179" s="22"/>
      <c r="I179" s="117"/>
      <c r="J179" s="22"/>
      <c r="K179" s="22"/>
      <c r="L179" s="23"/>
      <c r="M179" s="206"/>
      <c r="N179" s="207"/>
      <c r="O179" s="60"/>
      <c r="P179" s="60"/>
      <c r="Q179" s="60"/>
      <c r="R179" s="60"/>
      <c r="S179" s="60"/>
      <c r="T179" s="61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T179" s="3" t="s">
        <v>159</v>
      </c>
      <c r="AU179" s="3" t="s">
        <v>88</v>
      </c>
    </row>
    <row r="180" customFormat="false" ht="16.5" hidden="false" customHeight="true" outlineLevel="0" collapsed="false">
      <c r="A180" s="22"/>
      <c r="B180" s="190"/>
      <c r="C180" s="191" t="s">
        <v>394</v>
      </c>
      <c r="D180" s="191" t="s">
        <v>154</v>
      </c>
      <c r="E180" s="192" t="s">
        <v>1295</v>
      </c>
      <c r="F180" s="193" t="s">
        <v>1296</v>
      </c>
      <c r="G180" s="194" t="s">
        <v>285</v>
      </c>
      <c r="H180" s="195" t="n">
        <v>1</v>
      </c>
      <c r="I180" s="196"/>
      <c r="J180" s="197" t="n">
        <f aca="false">ROUND(I180*H180,2)</f>
        <v>0</v>
      </c>
      <c r="K180" s="193" t="s">
        <v>257</v>
      </c>
      <c r="L180" s="23"/>
      <c r="M180" s="198"/>
      <c r="N180" s="199" t="s">
        <v>44</v>
      </c>
      <c r="O180" s="60"/>
      <c r="P180" s="200" t="n">
        <f aca="false">O180*H180</f>
        <v>0</v>
      </c>
      <c r="Q180" s="200" t="n">
        <v>0.00389</v>
      </c>
      <c r="R180" s="200" t="n">
        <f aca="false">Q180*H180</f>
        <v>0.00389</v>
      </c>
      <c r="S180" s="200" t="n">
        <v>0</v>
      </c>
      <c r="T180" s="20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202" t="s">
        <v>350</v>
      </c>
      <c r="AT180" s="202" t="s">
        <v>154</v>
      </c>
      <c r="AU180" s="202" t="s">
        <v>88</v>
      </c>
      <c r="AY180" s="3" t="s">
        <v>151</v>
      </c>
      <c r="BE180" s="203" t="n">
        <f aca="false">IF(N180="základní",J180,0)</f>
        <v>0</v>
      </c>
      <c r="BF180" s="203" t="n">
        <f aca="false">IF(N180="snížená",J180,0)</f>
        <v>0</v>
      </c>
      <c r="BG180" s="203" t="n">
        <f aca="false">IF(N180="zákl. přenesená",J180,0)</f>
        <v>0</v>
      </c>
      <c r="BH180" s="203" t="n">
        <f aca="false">IF(N180="sníž. přenesená",J180,0)</f>
        <v>0</v>
      </c>
      <c r="BI180" s="203" t="n">
        <f aca="false">IF(N180="nulová",J180,0)</f>
        <v>0</v>
      </c>
      <c r="BJ180" s="3" t="s">
        <v>86</v>
      </c>
      <c r="BK180" s="203" t="n">
        <f aca="false">ROUND(I180*H180,2)</f>
        <v>0</v>
      </c>
      <c r="BL180" s="3" t="s">
        <v>350</v>
      </c>
      <c r="BM180" s="202" t="s">
        <v>504</v>
      </c>
    </row>
    <row r="181" customFormat="false" ht="12.8" hidden="false" customHeight="false" outlineLevel="0" collapsed="false">
      <c r="A181" s="22"/>
      <c r="B181" s="23"/>
      <c r="C181" s="22"/>
      <c r="D181" s="204" t="s">
        <v>159</v>
      </c>
      <c r="E181" s="22"/>
      <c r="F181" s="205" t="s">
        <v>1297</v>
      </c>
      <c r="G181" s="22"/>
      <c r="H181" s="22"/>
      <c r="I181" s="117"/>
      <c r="J181" s="22"/>
      <c r="K181" s="22"/>
      <c r="L181" s="23"/>
      <c r="M181" s="206"/>
      <c r="N181" s="207"/>
      <c r="O181" s="60"/>
      <c r="P181" s="60"/>
      <c r="Q181" s="60"/>
      <c r="R181" s="60"/>
      <c r="S181" s="60"/>
      <c r="T181" s="61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T181" s="3" t="s">
        <v>159</v>
      </c>
      <c r="AU181" s="3" t="s">
        <v>88</v>
      </c>
    </row>
    <row r="182" customFormat="false" ht="16.5" hidden="false" customHeight="true" outlineLevel="0" collapsed="false">
      <c r="A182" s="22"/>
      <c r="B182" s="190"/>
      <c r="C182" s="191" t="s">
        <v>405</v>
      </c>
      <c r="D182" s="191" t="s">
        <v>154</v>
      </c>
      <c r="E182" s="192" t="s">
        <v>1298</v>
      </c>
      <c r="F182" s="193" t="s">
        <v>1299</v>
      </c>
      <c r="G182" s="194" t="s">
        <v>295</v>
      </c>
      <c r="H182" s="195" t="n">
        <v>50</v>
      </c>
      <c r="I182" s="196"/>
      <c r="J182" s="197" t="n">
        <f aca="false">ROUND(I182*H182,2)</f>
        <v>0</v>
      </c>
      <c r="K182" s="193" t="s">
        <v>257</v>
      </c>
      <c r="L182" s="23"/>
      <c r="M182" s="198"/>
      <c r="N182" s="199" t="s">
        <v>44</v>
      </c>
      <c r="O182" s="60"/>
      <c r="P182" s="200" t="n">
        <f aca="false">O182*H182</f>
        <v>0</v>
      </c>
      <c r="Q182" s="200" t="n">
        <v>0</v>
      </c>
      <c r="R182" s="200" t="n">
        <f aca="false">Q182*H182</f>
        <v>0</v>
      </c>
      <c r="S182" s="200" t="n">
        <v>0.00029</v>
      </c>
      <c r="T182" s="201" t="n">
        <f aca="false">S182*H182</f>
        <v>0.0145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202" t="s">
        <v>350</v>
      </c>
      <c r="AT182" s="202" t="s">
        <v>154</v>
      </c>
      <c r="AU182" s="202" t="s">
        <v>88</v>
      </c>
      <c r="AY182" s="3" t="s">
        <v>151</v>
      </c>
      <c r="BE182" s="203" t="n">
        <f aca="false">IF(N182="základní",J182,0)</f>
        <v>0</v>
      </c>
      <c r="BF182" s="203" t="n">
        <f aca="false">IF(N182="snížená",J182,0)</f>
        <v>0</v>
      </c>
      <c r="BG182" s="203" t="n">
        <f aca="false">IF(N182="zákl. přenesená",J182,0)</f>
        <v>0</v>
      </c>
      <c r="BH182" s="203" t="n">
        <f aca="false">IF(N182="sníž. přenesená",J182,0)</f>
        <v>0</v>
      </c>
      <c r="BI182" s="203" t="n">
        <f aca="false">IF(N182="nulová",J182,0)</f>
        <v>0</v>
      </c>
      <c r="BJ182" s="3" t="s">
        <v>86</v>
      </c>
      <c r="BK182" s="203" t="n">
        <f aca="false">ROUND(I182*H182,2)</f>
        <v>0</v>
      </c>
      <c r="BL182" s="3" t="s">
        <v>350</v>
      </c>
      <c r="BM182" s="202" t="s">
        <v>516</v>
      </c>
    </row>
    <row r="183" customFormat="false" ht="12.8" hidden="false" customHeight="false" outlineLevel="0" collapsed="false">
      <c r="A183" s="22"/>
      <c r="B183" s="23"/>
      <c r="C183" s="22"/>
      <c r="D183" s="204" t="s">
        <v>159</v>
      </c>
      <c r="E183" s="22"/>
      <c r="F183" s="205" t="s">
        <v>1300</v>
      </c>
      <c r="G183" s="22"/>
      <c r="H183" s="22"/>
      <c r="I183" s="117"/>
      <c r="J183" s="22"/>
      <c r="K183" s="22"/>
      <c r="L183" s="23"/>
      <c r="M183" s="206"/>
      <c r="N183" s="207"/>
      <c r="O183" s="60"/>
      <c r="P183" s="60"/>
      <c r="Q183" s="60"/>
      <c r="R183" s="60"/>
      <c r="S183" s="60"/>
      <c r="T183" s="61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T183" s="3" t="s">
        <v>159</v>
      </c>
      <c r="AU183" s="3" t="s">
        <v>88</v>
      </c>
    </row>
    <row r="184" customFormat="false" ht="16.5" hidden="false" customHeight="true" outlineLevel="0" collapsed="false">
      <c r="A184" s="22"/>
      <c r="B184" s="190"/>
      <c r="C184" s="191" t="s">
        <v>412</v>
      </c>
      <c r="D184" s="191" t="s">
        <v>154</v>
      </c>
      <c r="E184" s="192" t="s">
        <v>1301</v>
      </c>
      <c r="F184" s="193" t="s">
        <v>1302</v>
      </c>
      <c r="G184" s="194" t="s">
        <v>295</v>
      </c>
      <c r="H184" s="195" t="n">
        <v>3</v>
      </c>
      <c r="I184" s="196"/>
      <c r="J184" s="197" t="n">
        <f aca="false">ROUND(I184*H184,2)</f>
        <v>0</v>
      </c>
      <c r="K184" s="193" t="s">
        <v>257</v>
      </c>
      <c r="L184" s="23"/>
      <c r="M184" s="198"/>
      <c r="N184" s="199" t="s">
        <v>44</v>
      </c>
      <c r="O184" s="60"/>
      <c r="P184" s="200" t="n">
        <f aca="false">O184*H184</f>
        <v>0</v>
      </c>
      <c r="Q184" s="200" t="n">
        <v>0</v>
      </c>
      <c r="R184" s="200" t="n">
        <f aca="false">Q184*H184</f>
        <v>0</v>
      </c>
      <c r="S184" s="200" t="n">
        <v>0.00032</v>
      </c>
      <c r="T184" s="201" t="n">
        <f aca="false">S184*H184</f>
        <v>0.00096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202" t="s">
        <v>350</v>
      </c>
      <c r="AT184" s="202" t="s">
        <v>154</v>
      </c>
      <c r="AU184" s="202" t="s">
        <v>88</v>
      </c>
      <c r="AY184" s="3" t="s">
        <v>151</v>
      </c>
      <c r="BE184" s="203" t="n">
        <f aca="false">IF(N184="základní",J184,0)</f>
        <v>0</v>
      </c>
      <c r="BF184" s="203" t="n">
        <f aca="false">IF(N184="snížená",J184,0)</f>
        <v>0</v>
      </c>
      <c r="BG184" s="203" t="n">
        <f aca="false">IF(N184="zákl. přenesená",J184,0)</f>
        <v>0</v>
      </c>
      <c r="BH184" s="203" t="n">
        <f aca="false">IF(N184="sníž. přenesená",J184,0)</f>
        <v>0</v>
      </c>
      <c r="BI184" s="203" t="n">
        <f aca="false">IF(N184="nulová",J184,0)</f>
        <v>0</v>
      </c>
      <c r="BJ184" s="3" t="s">
        <v>86</v>
      </c>
      <c r="BK184" s="203" t="n">
        <f aca="false">ROUND(I184*H184,2)</f>
        <v>0</v>
      </c>
      <c r="BL184" s="3" t="s">
        <v>350</v>
      </c>
      <c r="BM184" s="202" t="s">
        <v>529</v>
      </c>
    </row>
    <row r="185" customFormat="false" ht="12.8" hidden="false" customHeight="false" outlineLevel="0" collapsed="false">
      <c r="A185" s="22"/>
      <c r="B185" s="23"/>
      <c r="C185" s="22"/>
      <c r="D185" s="204" t="s">
        <v>159</v>
      </c>
      <c r="E185" s="22"/>
      <c r="F185" s="205" t="s">
        <v>1303</v>
      </c>
      <c r="G185" s="22"/>
      <c r="H185" s="22"/>
      <c r="I185" s="117"/>
      <c r="J185" s="22"/>
      <c r="K185" s="22"/>
      <c r="L185" s="23"/>
      <c r="M185" s="206"/>
      <c r="N185" s="207"/>
      <c r="O185" s="60"/>
      <c r="P185" s="60"/>
      <c r="Q185" s="60"/>
      <c r="R185" s="60"/>
      <c r="S185" s="60"/>
      <c r="T185" s="61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T185" s="3" t="s">
        <v>159</v>
      </c>
      <c r="AU185" s="3" t="s">
        <v>88</v>
      </c>
    </row>
    <row r="186" customFormat="false" ht="16.5" hidden="false" customHeight="true" outlineLevel="0" collapsed="false">
      <c r="A186" s="22"/>
      <c r="B186" s="190"/>
      <c r="C186" s="191" t="s">
        <v>421</v>
      </c>
      <c r="D186" s="191" t="s">
        <v>154</v>
      </c>
      <c r="E186" s="192" t="s">
        <v>1304</v>
      </c>
      <c r="F186" s="193" t="s">
        <v>1305</v>
      </c>
      <c r="G186" s="194" t="s">
        <v>285</v>
      </c>
      <c r="H186" s="195" t="n">
        <v>6</v>
      </c>
      <c r="I186" s="196"/>
      <c r="J186" s="197" t="n">
        <f aca="false">ROUND(I186*H186,2)</f>
        <v>0</v>
      </c>
      <c r="K186" s="193" t="s">
        <v>257</v>
      </c>
      <c r="L186" s="23"/>
      <c r="M186" s="198"/>
      <c r="N186" s="199" t="s">
        <v>44</v>
      </c>
      <c r="O186" s="60"/>
      <c r="P186" s="200" t="n">
        <f aca="false">O186*H186</f>
        <v>0</v>
      </c>
      <c r="Q186" s="200" t="n">
        <v>0</v>
      </c>
      <c r="R186" s="200" t="n">
        <f aca="false">Q186*H186</f>
        <v>0</v>
      </c>
      <c r="S186" s="200" t="n">
        <v>0</v>
      </c>
      <c r="T186" s="20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202" t="s">
        <v>350</v>
      </c>
      <c r="AT186" s="202" t="s">
        <v>154</v>
      </c>
      <c r="AU186" s="202" t="s">
        <v>88</v>
      </c>
      <c r="AY186" s="3" t="s">
        <v>151</v>
      </c>
      <c r="BE186" s="203" t="n">
        <f aca="false">IF(N186="základní",J186,0)</f>
        <v>0</v>
      </c>
      <c r="BF186" s="203" t="n">
        <f aca="false">IF(N186="snížená",J186,0)</f>
        <v>0</v>
      </c>
      <c r="BG186" s="203" t="n">
        <f aca="false">IF(N186="zákl. přenesená",J186,0)</f>
        <v>0</v>
      </c>
      <c r="BH186" s="203" t="n">
        <f aca="false">IF(N186="sníž. přenesená",J186,0)</f>
        <v>0</v>
      </c>
      <c r="BI186" s="203" t="n">
        <f aca="false">IF(N186="nulová",J186,0)</f>
        <v>0</v>
      </c>
      <c r="BJ186" s="3" t="s">
        <v>86</v>
      </c>
      <c r="BK186" s="203" t="n">
        <f aca="false">ROUND(I186*H186,2)</f>
        <v>0</v>
      </c>
      <c r="BL186" s="3" t="s">
        <v>350</v>
      </c>
      <c r="BM186" s="202" t="s">
        <v>540</v>
      </c>
    </row>
    <row r="187" customFormat="false" ht="12.8" hidden="false" customHeight="false" outlineLevel="0" collapsed="false">
      <c r="A187" s="22"/>
      <c r="B187" s="23"/>
      <c r="C187" s="22"/>
      <c r="D187" s="204" t="s">
        <v>159</v>
      </c>
      <c r="E187" s="22"/>
      <c r="F187" s="205" t="s">
        <v>1306</v>
      </c>
      <c r="G187" s="22"/>
      <c r="H187" s="22"/>
      <c r="I187" s="117"/>
      <c r="J187" s="22"/>
      <c r="K187" s="22"/>
      <c r="L187" s="23"/>
      <c r="M187" s="206"/>
      <c r="N187" s="207"/>
      <c r="O187" s="60"/>
      <c r="P187" s="60"/>
      <c r="Q187" s="60"/>
      <c r="R187" s="60"/>
      <c r="S187" s="60"/>
      <c r="T187" s="61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T187" s="3" t="s">
        <v>159</v>
      </c>
      <c r="AU187" s="3" t="s">
        <v>88</v>
      </c>
    </row>
    <row r="188" customFormat="false" ht="16.5" hidden="false" customHeight="true" outlineLevel="0" collapsed="false">
      <c r="A188" s="22"/>
      <c r="B188" s="190"/>
      <c r="C188" s="191" t="s">
        <v>427</v>
      </c>
      <c r="D188" s="191" t="s">
        <v>154</v>
      </c>
      <c r="E188" s="192" t="s">
        <v>1307</v>
      </c>
      <c r="F188" s="193" t="s">
        <v>1308</v>
      </c>
      <c r="G188" s="194" t="s">
        <v>285</v>
      </c>
      <c r="H188" s="195" t="n">
        <v>5</v>
      </c>
      <c r="I188" s="196"/>
      <c r="J188" s="197" t="n">
        <f aca="false">ROUND(I188*H188,2)</f>
        <v>0</v>
      </c>
      <c r="K188" s="193" t="s">
        <v>257</v>
      </c>
      <c r="L188" s="23"/>
      <c r="M188" s="198"/>
      <c r="N188" s="199" t="s">
        <v>44</v>
      </c>
      <c r="O188" s="60"/>
      <c r="P188" s="200" t="n">
        <f aca="false">O188*H188</f>
        <v>0</v>
      </c>
      <c r="Q188" s="200" t="n">
        <v>0</v>
      </c>
      <c r="R188" s="200" t="n">
        <f aca="false">Q188*H188</f>
        <v>0</v>
      </c>
      <c r="S188" s="200" t="n">
        <v>0</v>
      </c>
      <c r="T188" s="20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202" t="s">
        <v>350</v>
      </c>
      <c r="AT188" s="202" t="s">
        <v>154</v>
      </c>
      <c r="AU188" s="202" t="s">
        <v>88</v>
      </c>
      <c r="AY188" s="3" t="s">
        <v>151</v>
      </c>
      <c r="BE188" s="203" t="n">
        <f aca="false">IF(N188="základní",J188,0)</f>
        <v>0</v>
      </c>
      <c r="BF188" s="203" t="n">
        <f aca="false">IF(N188="snížená",J188,0)</f>
        <v>0</v>
      </c>
      <c r="BG188" s="203" t="n">
        <f aca="false">IF(N188="zákl. přenesená",J188,0)</f>
        <v>0</v>
      </c>
      <c r="BH188" s="203" t="n">
        <f aca="false">IF(N188="sníž. přenesená",J188,0)</f>
        <v>0</v>
      </c>
      <c r="BI188" s="203" t="n">
        <f aca="false">IF(N188="nulová",J188,0)</f>
        <v>0</v>
      </c>
      <c r="BJ188" s="3" t="s">
        <v>86</v>
      </c>
      <c r="BK188" s="203" t="n">
        <f aca="false">ROUND(I188*H188,2)</f>
        <v>0</v>
      </c>
      <c r="BL188" s="3" t="s">
        <v>350</v>
      </c>
      <c r="BM188" s="202" t="s">
        <v>559</v>
      </c>
    </row>
    <row r="189" customFormat="false" ht="12.8" hidden="false" customHeight="false" outlineLevel="0" collapsed="false">
      <c r="A189" s="22"/>
      <c r="B189" s="23"/>
      <c r="C189" s="22"/>
      <c r="D189" s="204" t="s">
        <v>159</v>
      </c>
      <c r="E189" s="22"/>
      <c r="F189" s="205" t="s">
        <v>1309</v>
      </c>
      <c r="G189" s="22"/>
      <c r="H189" s="22"/>
      <c r="I189" s="117"/>
      <c r="J189" s="22"/>
      <c r="K189" s="22"/>
      <c r="L189" s="23"/>
      <c r="M189" s="206"/>
      <c r="N189" s="207"/>
      <c r="O189" s="60"/>
      <c r="P189" s="60"/>
      <c r="Q189" s="60"/>
      <c r="R189" s="60"/>
      <c r="S189" s="60"/>
      <c r="T189" s="61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T189" s="3" t="s">
        <v>159</v>
      </c>
      <c r="AU189" s="3" t="s">
        <v>88</v>
      </c>
    </row>
    <row r="190" customFormat="false" ht="21.75" hidden="false" customHeight="true" outlineLevel="0" collapsed="false">
      <c r="A190" s="22"/>
      <c r="B190" s="190"/>
      <c r="C190" s="191" t="s">
        <v>433</v>
      </c>
      <c r="D190" s="191" t="s">
        <v>154</v>
      </c>
      <c r="E190" s="192" t="s">
        <v>1310</v>
      </c>
      <c r="F190" s="193" t="s">
        <v>1311</v>
      </c>
      <c r="G190" s="194" t="s">
        <v>285</v>
      </c>
      <c r="H190" s="195" t="n">
        <v>2</v>
      </c>
      <c r="I190" s="196"/>
      <c r="J190" s="197" t="n">
        <f aca="false">ROUND(I190*H190,2)</f>
        <v>0</v>
      </c>
      <c r="K190" s="193" t="s">
        <v>257</v>
      </c>
      <c r="L190" s="23"/>
      <c r="M190" s="198"/>
      <c r="N190" s="199" t="s">
        <v>44</v>
      </c>
      <c r="O190" s="60"/>
      <c r="P190" s="200" t="n">
        <f aca="false">O190*H190</f>
        <v>0</v>
      </c>
      <c r="Q190" s="200" t="n">
        <v>5E-005</v>
      </c>
      <c r="R190" s="200" t="n">
        <f aca="false">Q190*H190</f>
        <v>0.0001</v>
      </c>
      <c r="S190" s="200" t="n">
        <v>0</v>
      </c>
      <c r="T190" s="20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202" t="s">
        <v>350</v>
      </c>
      <c r="AT190" s="202" t="s">
        <v>154</v>
      </c>
      <c r="AU190" s="202" t="s">
        <v>88</v>
      </c>
      <c r="AY190" s="3" t="s">
        <v>151</v>
      </c>
      <c r="BE190" s="203" t="n">
        <f aca="false">IF(N190="základní",J190,0)</f>
        <v>0</v>
      </c>
      <c r="BF190" s="203" t="n">
        <f aca="false">IF(N190="snížená",J190,0)</f>
        <v>0</v>
      </c>
      <c r="BG190" s="203" t="n">
        <f aca="false">IF(N190="zákl. přenesená",J190,0)</f>
        <v>0</v>
      </c>
      <c r="BH190" s="203" t="n">
        <f aca="false">IF(N190="sníž. přenesená",J190,0)</f>
        <v>0</v>
      </c>
      <c r="BI190" s="203" t="n">
        <f aca="false">IF(N190="nulová",J190,0)</f>
        <v>0</v>
      </c>
      <c r="BJ190" s="3" t="s">
        <v>86</v>
      </c>
      <c r="BK190" s="203" t="n">
        <f aca="false">ROUND(I190*H190,2)</f>
        <v>0</v>
      </c>
      <c r="BL190" s="3" t="s">
        <v>350</v>
      </c>
      <c r="BM190" s="202" t="s">
        <v>571</v>
      </c>
    </row>
    <row r="191" customFormat="false" ht="12.8" hidden="false" customHeight="false" outlineLevel="0" collapsed="false">
      <c r="A191" s="22"/>
      <c r="B191" s="23"/>
      <c r="C191" s="22"/>
      <c r="D191" s="204" t="s">
        <v>159</v>
      </c>
      <c r="E191" s="22"/>
      <c r="F191" s="205" t="s">
        <v>1312</v>
      </c>
      <c r="G191" s="22"/>
      <c r="H191" s="22"/>
      <c r="I191" s="117"/>
      <c r="J191" s="22"/>
      <c r="K191" s="22"/>
      <c r="L191" s="23"/>
      <c r="M191" s="206"/>
      <c r="N191" s="207"/>
      <c r="O191" s="60"/>
      <c r="P191" s="60"/>
      <c r="Q191" s="60"/>
      <c r="R191" s="60"/>
      <c r="S191" s="60"/>
      <c r="T191" s="61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T191" s="3" t="s">
        <v>159</v>
      </c>
      <c r="AU191" s="3" t="s">
        <v>88</v>
      </c>
    </row>
    <row r="192" customFormat="false" ht="21.75" hidden="false" customHeight="true" outlineLevel="0" collapsed="false">
      <c r="A192" s="22"/>
      <c r="B192" s="190"/>
      <c r="C192" s="191" t="s">
        <v>438</v>
      </c>
      <c r="D192" s="191" t="s">
        <v>154</v>
      </c>
      <c r="E192" s="192" t="s">
        <v>1313</v>
      </c>
      <c r="F192" s="193" t="s">
        <v>1314</v>
      </c>
      <c r="G192" s="194" t="s">
        <v>285</v>
      </c>
      <c r="H192" s="195" t="n">
        <v>1</v>
      </c>
      <c r="I192" s="196"/>
      <c r="J192" s="197" t="n">
        <f aca="false">ROUND(I192*H192,2)</f>
        <v>0</v>
      </c>
      <c r="K192" s="193" t="s">
        <v>257</v>
      </c>
      <c r="L192" s="23"/>
      <c r="M192" s="198"/>
      <c r="N192" s="199" t="s">
        <v>44</v>
      </c>
      <c r="O192" s="60"/>
      <c r="P192" s="200" t="n">
        <f aca="false">O192*H192</f>
        <v>0</v>
      </c>
      <c r="Q192" s="200" t="n">
        <v>6E-005</v>
      </c>
      <c r="R192" s="200" t="n">
        <f aca="false">Q192*H192</f>
        <v>6E-005</v>
      </c>
      <c r="S192" s="200" t="n">
        <v>0</v>
      </c>
      <c r="T192" s="20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202" t="s">
        <v>350</v>
      </c>
      <c r="AT192" s="202" t="s">
        <v>154</v>
      </c>
      <c r="AU192" s="202" t="s">
        <v>88</v>
      </c>
      <c r="AY192" s="3" t="s">
        <v>151</v>
      </c>
      <c r="BE192" s="203" t="n">
        <f aca="false">IF(N192="základní",J192,0)</f>
        <v>0</v>
      </c>
      <c r="BF192" s="203" t="n">
        <f aca="false">IF(N192="snížená",J192,0)</f>
        <v>0</v>
      </c>
      <c r="BG192" s="203" t="n">
        <f aca="false">IF(N192="zákl. přenesená",J192,0)</f>
        <v>0</v>
      </c>
      <c r="BH192" s="203" t="n">
        <f aca="false">IF(N192="sníž. přenesená",J192,0)</f>
        <v>0</v>
      </c>
      <c r="BI192" s="203" t="n">
        <f aca="false">IF(N192="nulová",J192,0)</f>
        <v>0</v>
      </c>
      <c r="BJ192" s="3" t="s">
        <v>86</v>
      </c>
      <c r="BK192" s="203" t="n">
        <f aca="false">ROUND(I192*H192,2)</f>
        <v>0</v>
      </c>
      <c r="BL192" s="3" t="s">
        <v>350</v>
      </c>
      <c r="BM192" s="202" t="s">
        <v>583</v>
      </c>
    </row>
    <row r="193" customFormat="false" ht="12.8" hidden="false" customHeight="false" outlineLevel="0" collapsed="false">
      <c r="A193" s="22"/>
      <c r="B193" s="23"/>
      <c r="C193" s="22"/>
      <c r="D193" s="204" t="s">
        <v>159</v>
      </c>
      <c r="E193" s="22"/>
      <c r="F193" s="205" t="s">
        <v>1315</v>
      </c>
      <c r="G193" s="22"/>
      <c r="H193" s="22"/>
      <c r="I193" s="117"/>
      <c r="J193" s="22"/>
      <c r="K193" s="22"/>
      <c r="L193" s="23"/>
      <c r="M193" s="206"/>
      <c r="N193" s="207"/>
      <c r="O193" s="60"/>
      <c r="P193" s="60"/>
      <c r="Q193" s="60"/>
      <c r="R193" s="60"/>
      <c r="S193" s="60"/>
      <c r="T193" s="61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T193" s="3" t="s">
        <v>159</v>
      </c>
      <c r="AU193" s="3" t="s">
        <v>88</v>
      </c>
    </row>
    <row r="194" customFormat="false" ht="21.75" hidden="false" customHeight="true" outlineLevel="0" collapsed="false">
      <c r="A194" s="22"/>
      <c r="B194" s="190"/>
      <c r="C194" s="191" t="s">
        <v>448</v>
      </c>
      <c r="D194" s="191" t="s">
        <v>154</v>
      </c>
      <c r="E194" s="192" t="s">
        <v>1316</v>
      </c>
      <c r="F194" s="193" t="s">
        <v>1317</v>
      </c>
      <c r="G194" s="194" t="s">
        <v>285</v>
      </c>
      <c r="H194" s="195" t="n">
        <v>4</v>
      </c>
      <c r="I194" s="196"/>
      <c r="J194" s="197" t="n">
        <f aca="false">ROUND(I194*H194,2)</f>
        <v>0</v>
      </c>
      <c r="K194" s="193" t="s">
        <v>257</v>
      </c>
      <c r="L194" s="23"/>
      <c r="M194" s="198"/>
      <c r="N194" s="199" t="s">
        <v>44</v>
      </c>
      <c r="O194" s="60"/>
      <c r="P194" s="200" t="n">
        <f aca="false">O194*H194</f>
        <v>0</v>
      </c>
      <c r="Q194" s="200" t="n">
        <v>4E-005</v>
      </c>
      <c r="R194" s="200" t="n">
        <f aca="false">Q194*H194</f>
        <v>0.00016</v>
      </c>
      <c r="S194" s="200" t="n">
        <v>0</v>
      </c>
      <c r="T194" s="20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202" t="s">
        <v>350</v>
      </c>
      <c r="AT194" s="202" t="s">
        <v>154</v>
      </c>
      <c r="AU194" s="202" t="s">
        <v>88</v>
      </c>
      <c r="AY194" s="3" t="s">
        <v>151</v>
      </c>
      <c r="BE194" s="203" t="n">
        <f aca="false">IF(N194="základní",J194,0)</f>
        <v>0</v>
      </c>
      <c r="BF194" s="203" t="n">
        <f aca="false">IF(N194="snížená",J194,0)</f>
        <v>0</v>
      </c>
      <c r="BG194" s="203" t="n">
        <f aca="false">IF(N194="zákl. přenesená",J194,0)</f>
        <v>0</v>
      </c>
      <c r="BH194" s="203" t="n">
        <f aca="false">IF(N194="sníž. přenesená",J194,0)</f>
        <v>0</v>
      </c>
      <c r="BI194" s="203" t="n">
        <f aca="false">IF(N194="nulová",J194,0)</f>
        <v>0</v>
      </c>
      <c r="BJ194" s="3" t="s">
        <v>86</v>
      </c>
      <c r="BK194" s="203" t="n">
        <f aca="false">ROUND(I194*H194,2)</f>
        <v>0</v>
      </c>
      <c r="BL194" s="3" t="s">
        <v>350</v>
      </c>
      <c r="BM194" s="202" t="s">
        <v>594</v>
      </c>
    </row>
    <row r="195" customFormat="false" ht="12.8" hidden="false" customHeight="false" outlineLevel="0" collapsed="false">
      <c r="A195" s="22"/>
      <c r="B195" s="23"/>
      <c r="C195" s="22"/>
      <c r="D195" s="204" t="s">
        <v>159</v>
      </c>
      <c r="E195" s="22"/>
      <c r="F195" s="205" t="s">
        <v>1318</v>
      </c>
      <c r="G195" s="22"/>
      <c r="H195" s="22"/>
      <c r="I195" s="117"/>
      <c r="J195" s="22"/>
      <c r="K195" s="22"/>
      <c r="L195" s="23"/>
      <c r="M195" s="206"/>
      <c r="N195" s="207"/>
      <c r="O195" s="60"/>
      <c r="P195" s="60"/>
      <c r="Q195" s="60"/>
      <c r="R195" s="60"/>
      <c r="S195" s="60"/>
      <c r="T195" s="61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T195" s="3" t="s">
        <v>159</v>
      </c>
      <c r="AU195" s="3" t="s">
        <v>88</v>
      </c>
    </row>
    <row r="196" customFormat="false" ht="21.75" hidden="false" customHeight="true" outlineLevel="0" collapsed="false">
      <c r="A196" s="22"/>
      <c r="B196" s="190"/>
      <c r="C196" s="191" t="s">
        <v>454</v>
      </c>
      <c r="D196" s="191" t="s">
        <v>154</v>
      </c>
      <c r="E196" s="192" t="s">
        <v>1319</v>
      </c>
      <c r="F196" s="193" t="s">
        <v>1320</v>
      </c>
      <c r="G196" s="194" t="s">
        <v>295</v>
      </c>
      <c r="H196" s="195" t="n">
        <v>17</v>
      </c>
      <c r="I196" s="196"/>
      <c r="J196" s="197" t="n">
        <f aca="false">ROUND(I196*H196,2)</f>
        <v>0</v>
      </c>
      <c r="K196" s="193" t="s">
        <v>257</v>
      </c>
      <c r="L196" s="23"/>
      <c r="M196" s="198"/>
      <c r="N196" s="199" t="s">
        <v>44</v>
      </c>
      <c r="O196" s="60"/>
      <c r="P196" s="200" t="n">
        <f aca="false">O196*H196</f>
        <v>0</v>
      </c>
      <c r="Q196" s="200" t="n">
        <v>0.00116</v>
      </c>
      <c r="R196" s="200" t="n">
        <f aca="false">Q196*H196</f>
        <v>0.01972</v>
      </c>
      <c r="S196" s="200" t="n">
        <v>0</v>
      </c>
      <c r="T196" s="20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202" t="s">
        <v>350</v>
      </c>
      <c r="AT196" s="202" t="s">
        <v>154</v>
      </c>
      <c r="AU196" s="202" t="s">
        <v>88</v>
      </c>
      <c r="AY196" s="3" t="s">
        <v>151</v>
      </c>
      <c r="BE196" s="203" t="n">
        <f aca="false">IF(N196="základní",J196,0)</f>
        <v>0</v>
      </c>
      <c r="BF196" s="203" t="n">
        <f aca="false">IF(N196="snížená",J196,0)</f>
        <v>0</v>
      </c>
      <c r="BG196" s="203" t="n">
        <f aca="false">IF(N196="zákl. přenesená",J196,0)</f>
        <v>0</v>
      </c>
      <c r="BH196" s="203" t="n">
        <f aca="false">IF(N196="sníž. přenesená",J196,0)</f>
        <v>0</v>
      </c>
      <c r="BI196" s="203" t="n">
        <f aca="false">IF(N196="nulová",J196,0)</f>
        <v>0</v>
      </c>
      <c r="BJ196" s="3" t="s">
        <v>86</v>
      </c>
      <c r="BK196" s="203" t="n">
        <f aca="false">ROUND(I196*H196,2)</f>
        <v>0</v>
      </c>
      <c r="BL196" s="3" t="s">
        <v>350</v>
      </c>
      <c r="BM196" s="202" t="s">
        <v>605</v>
      </c>
    </row>
    <row r="197" customFormat="false" ht="12.8" hidden="false" customHeight="false" outlineLevel="0" collapsed="false">
      <c r="A197" s="22"/>
      <c r="B197" s="23"/>
      <c r="C197" s="22"/>
      <c r="D197" s="204" t="s">
        <v>159</v>
      </c>
      <c r="E197" s="22"/>
      <c r="F197" s="205" t="s">
        <v>1321</v>
      </c>
      <c r="G197" s="22"/>
      <c r="H197" s="22"/>
      <c r="I197" s="117"/>
      <c r="J197" s="22"/>
      <c r="K197" s="22"/>
      <c r="L197" s="23"/>
      <c r="M197" s="206"/>
      <c r="N197" s="207"/>
      <c r="O197" s="60"/>
      <c r="P197" s="60"/>
      <c r="Q197" s="60"/>
      <c r="R197" s="60"/>
      <c r="S197" s="60"/>
      <c r="T197" s="61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T197" s="3" t="s">
        <v>159</v>
      </c>
      <c r="AU197" s="3" t="s">
        <v>88</v>
      </c>
    </row>
    <row r="198" s="212" customFormat="true" ht="12.8" hidden="false" customHeight="false" outlineLevel="0" collapsed="false">
      <c r="B198" s="213"/>
      <c r="D198" s="204" t="s">
        <v>260</v>
      </c>
      <c r="E198" s="214"/>
      <c r="F198" s="215" t="s">
        <v>1322</v>
      </c>
      <c r="H198" s="214"/>
      <c r="I198" s="216"/>
      <c r="L198" s="213"/>
      <c r="M198" s="217"/>
      <c r="N198" s="218"/>
      <c r="O198" s="218"/>
      <c r="P198" s="218"/>
      <c r="Q198" s="218"/>
      <c r="R198" s="218"/>
      <c r="S198" s="218"/>
      <c r="T198" s="219"/>
      <c r="AT198" s="214" t="s">
        <v>260</v>
      </c>
      <c r="AU198" s="214" t="s">
        <v>88</v>
      </c>
      <c r="AV198" s="212" t="s">
        <v>86</v>
      </c>
      <c r="AW198" s="212" t="s">
        <v>34</v>
      </c>
      <c r="AX198" s="212" t="s">
        <v>79</v>
      </c>
      <c r="AY198" s="214" t="s">
        <v>151</v>
      </c>
    </row>
    <row r="199" s="220" customFormat="true" ht="12.8" hidden="false" customHeight="false" outlineLevel="0" collapsed="false">
      <c r="B199" s="221"/>
      <c r="D199" s="204" t="s">
        <v>260</v>
      </c>
      <c r="E199" s="222"/>
      <c r="F199" s="223" t="s">
        <v>1323</v>
      </c>
      <c r="H199" s="224" t="n">
        <v>17</v>
      </c>
      <c r="I199" s="225"/>
      <c r="L199" s="221"/>
      <c r="M199" s="226"/>
      <c r="N199" s="227"/>
      <c r="O199" s="227"/>
      <c r="P199" s="227"/>
      <c r="Q199" s="227"/>
      <c r="R199" s="227"/>
      <c r="S199" s="227"/>
      <c r="T199" s="228"/>
      <c r="AT199" s="222" t="s">
        <v>260</v>
      </c>
      <c r="AU199" s="222" t="s">
        <v>88</v>
      </c>
      <c r="AV199" s="220" t="s">
        <v>88</v>
      </c>
      <c r="AW199" s="220" t="s">
        <v>34</v>
      </c>
      <c r="AX199" s="220" t="s">
        <v>79</v>
      </c>
      <c r="AY199" s="222" t="s">
        <v>151</v>
      </c>
    </row>
    <row r="200" s="229" customFormat="true" ht="12.8" hidden="false" customHeight="false" outlineLevel="0" collapsed="false">
      <c r="B200" s="230"/>
      <c r="D200" s="204" t="s">
        <v>260</v>
      </c>
      <c r="E200" s="231"/>
      <c r="F200" s="232" t="s">
        <v>263</v>
      </c>
      <c r="H200" s="233" t="n">
        <v>17</v>
      </c>
      <c r="I200" s="234"/>
      <c r="L200" s="230"/>
      <c r="M200" s="235"/>
      <c r="N200" s="236"/>
      <c r="O200" s="236"/>
      <c r="P200" s="236"/>
      <c r="Q200" s="236"/>
      <c r="R200" s="236"/>
      <c r="S200" s="236"/>
      <c r="T200" s="237"/>
      <c r="AT200" s="231" t="s">
        <v>260</v>
      </c>
      <c r="AU200" s="231" t="s">
        <v>88</v>
      </c>
      <c r="AV200" s="229" t="s">
        <v>150</v>
      </c>
      <c r="AW200" s="229" t="s">
        <v>34</v>
      </c>
      <c r="AX200" s="229" t="s">
        <v>86</v>
      </c>
      <c r="AY200" s="231" t="s">
        <v>151</v>
      </c>
    </row>
    <row r="201" s="27" customFormat="true" ht="21.75" hidden="false" customHeight="true" outlineLevel="0" collapsed="false">
      <c r="A201" s="22"/>
      <c r="B201" s="190"/>
      <c r="C201" s="191" t="s">
        <v>461</v>
      </c>
      <c r="D201" s="191" t="s">
        <v>154</v>
      </c>
      <c r="E201" s="192" t="s">
        <v>1324</v>
      </c>
      <c r="F201" s="193" t="s">
        <v>1325</v>
      </c>
      <c r="G201" s="194" t="s">
        <v>295</v>
      </c>
      <c r="H201" s="195" t="n">
        <v>42</v>
      </c>
      <c r="I201" s="196"/>
      <c r="J201" s="197" t="n">
        <f aca="false">ROUND(I201*H201,2)</f>
        <v>0</v>
      </c>
      <c r="K201" s="193" t="s">
        <v>257</v>
      </c>
      <c r="L201" s="23"/>
      <c r="M201" s="198"/>
      <c r="N201" s="199" t="s">
        <v>44</v>
      </c>
      <c r="O201" s="60"/>
      <c r="P201" s="200" t="n">
        <f aca="false">O201*H201</f>
        <v>0</v>
      </c>
      <c r="Q201" s="200" t="n">
        <v>0.00144</v>
      </c>
      <c r="R201" s="200" t="n">
        <f aca="false">Q201*H201</f>
        <v>0.06048</v>
      </c>
      <c r="S201" s="200" t="n">
        <v>0</v>
      </c>
      <c r="T201" s="20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202" t="s">
        <v>350</v>
      </c>
      <c r="AT201" s="202" t="s">
        <v>154</v>
      </c>
      <c r="AU201" s="202" t="s">
        <v>88</v>
      </c>
      <c r="AY201" s="3" t="s">
        <v>151</v>
      </c>
      <c r="BE201" s="203" t="n">
        <f aca="false">IF(N201="základní",J201,0)</f>
        <v>0</v>
      </c>
      <c r="BF201" s="203" t="n">
        <f aca="false">IF(N201="snížená",J201,0)</f>
        <v>0</v>
      </c>
      <c r="BG201" s="203" t="n">
        <f aca="false">IF(N201="zákl. přenesená",J201,0)</f>
        <v>0</v>
      </c>
      <c r="BH201" s="203" t="n">
        <f aca="false">IF(N201="sníž. přenesená",J201,0)</f>
        <v>0</v>
      </c>
      <c r="BI201" s="203" t="n">
        <f aca="false">IF(N201="nulová",J201,0)</f>
        <v>0</v>
      </c>
      <c r="BJ201" s="3" t="s">
        <v>86</v>
      </c>
      <c r="BK201" s="203" t="n">
        <f aca="false">ROUND(I201*H201,2)</f>
        <v>0</v>
      </c>
      <c r="BL201" s="3" t="s">
        <v>350</v>
      </c>
      <c r="BM201" s="202" t="s">
        <v>620</v>
      </c>
    </row>
    <row r="202" customFormat="false" ht="12.8" hidden="false" customHeight="false" outlineLevel="0" collapsed="false">
      <c r="A202" s="22"/>
      <c r="B202" s="23"/>
      <c r="C202" s="22"/>
      <c r="D202" s="204" t="s">
        <v>159</v>
      </c>
      <c r="E202" s="22"/>
      <c r="F202" s="205" t="s">
        <v>1326</v>
      </c>
      <c r="G202" s="22"/>
      <c r="H202" s="22"/>
      <c r="I202" s="117"/>
      <c r="J202" s="22"/>
      <c r="K202" s="22"/>
      <c r="L202" s="23"/>
      <c r="M202" s="206"/>
      <c r="N202" s="207"/>
      <c r="O202" s="60"/>
      <c r="P202" s="60"/>
      <c r="Q202" s="60"/>
      <c r="R202" s="60"/>
      <c r="S202" s="60"/>
      <c r="T202" s="61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T202" s="3" t="s">
        <v>159</v>
      </c>
      <c r="AU202" s="3" t="s">
        <v>88</v>
      </c>
    </row>
    <row r="203" s="212" customFormat="true" ht="12.8" hidden="false" customHeight="false" outlineLevel="0" collapsed="false">
      <c r="B203" s="213"/>
      <c r="D203" s="204" t="s">
        <v>260</v>
      </c>
      <c r="E203" s="214"/>
      <c r="F203" s="215" t="s">
        <v>1327</v>
      </c>
      <c r="H203" s="214"/>
      <c r="I203" s="216"/>
      <c r="L203" s="213"/>
      <c r="M203" s="217"/>
      <c r="N203" s="218"/>
      <c r="O203" s="218"/>
      <c r="P203" s="218"/>
      <c r="Q203" s="218"/>
      <c r="R203" s="218"/>
      <c r="S203" s="218"/>
      <c r="T203" s="219"/>
      <c r="AT203" s="214" t="s">
        <v>260</v>
      </c>
      <c r="AU203" s="214" t="s">
        <v>88</v>
      </c>
      <c r="AV203" s="212" t="s">
        <v>86</v>
      </c>
      <c r="AW203" s="212" t="s">
        <v>34</v>
      </c>
      <c r="AX203" s="212" t="s">
        <v>79</v>
      </c>
      <c r="AY203" s="214" t="s">
        <v>151</v>
      </c>
    </row>
    <row r="204" s="220" customFormat="true" ht="12.8" hidden="false" customHeight="false" outlineLevel="0" collapsed="false">
      <c r="B204" s="221"/>
      <c r="D204" s="204" t="s">
        <v>260</v>
      </c>
      <c r="E204" s="222"/>
      <c r="F204" s="223" t="s">
        <v>1328</v>
      </c>
      <c r="H204" s="224" t="n">
        <v>42</v>
      </c>
      <c r="I204" s="225"/>
      <c r="L204" s="221"/>
      <c r="M204" s="226"/>
      <c r="N204" s="227"/>
      <c r="O204" s="227"/>
      <c r="P204" s="227"/>
      <c r="Q204" s="227"/>
      <c r="R204" s="227"/>
      <c r="S204" s="227"/>
      <c r="T204" s="228"/>
      <c r="AT204" s="222" t="s">
        <v>260</v>
      </c>
      <c r="AU204" s="222" t="s">
        <v>88</v>
      </c>
      <c r="AV204" s="220" t="s">
        <v>88</v>
      </c>
      <c r="AW204" s="220" t="s">
        <v>34</v>
      </c>
      <c r="AX204" s="220" t="s">
        <v>79</v>
      </c>
      <c r="AY204" s="222" t="s">
        <v>151</v>
      </c>
    </row>
    <row r="205" s="229" customFormat="true" ht="12.8" hidden="false" customHeight="false" outlineLevel="0" collapsed="false">
      <c r="B205" s="230"/>
      <c r="D205" s="204" t="s">
        <v>260</v>
      </c>
      <c r="E205" s="231"/>
      <c r="F205" s="232" t="s">
        <v>263</v>
      </c>
      <c r="H205" s="233" t="n">
        <v>42</v>
      </c>
      <c r="I205" s="234"/>
      <c r="L205" s="230"/>
      <c r="M205" s="235"/>
      <c r="N205" s="236"/>
      <c r="O205" s="236"/>
      <c r="P205" s="236"/>
      <c r="Q205" s="236"/>
      <c r="R205" s="236"/>
      <c r="S205" s="236"/>
      <c r="T205" s="237"/>
      <c r="AT205" s="231" t="s">
        <v>260</v>
      </c>
      <c r="AU205" s="231" t="s">
        <v>88</v>
      </c>
      <c r="AV205" s="229" t="s">
        <v>150</v>
      </c>
      <c r="AW205" s="229" t="s">
        <v>34</v>
      </c>
      <c r="AX205" s="229" t="s">
        <v>86</v>
      </c>
      <c r="AY205" s="231" t="s">
        <v>151</v>
      </c>
    </row>
    <row r="206" s="27" customFormat="true" ht="21.75" hidden="false" customHeight="true" outlineLevel="0" collapsed="false">
      <c r="A206" s="22"/>
      <c r="B206" s="190"/>
      <c r="C206" s="191" t="s">
        <v>469</v>
      </c>
      <c r="D206" s="191" t="s">
        <v>154</v>
      </c>
      <c r="E206" s="192" t="s">
        <v>1329</v>
      </c>
      <c r="F206" s="193" t="s">
        <v>1330</v>
      </c>
      <c r="G206" s="194" t="s">
        <v>295</v>
      </c>
      <c r="H206" s="195" t="n">
        <v>16</v>
      </c>
      <c r="I206" s="196"/>
      <c r="J206" s="197" t="n">
        <f aca="false">ROUND(I206*H206,2)</f>
        <v>0</v>
      </c>
      <c r="K206" s="193" t="s">
        <v>257</v>
      </c>
      <c r="L206" s="23"/>
      <c r="M206" s="198"/>
      <c r="N206" s="199" t="s">
        <v>44</v>
      </c>
      <c r="O206" s="60"/>
      <c r="P206" s="200" t="n">
        <f aca="false">O206*H206</f>
        <v>0</v>
      </c>
      <c r="Q206" s="200" t="n">
        <v>0.00281</v>
      </c>
      <c r="R206" s="200" t="n">
        <f aca="false">Q206*H206</f>
        <v>0.04496</v>
      </c>
      <c r="S206" s="200" t="n">
        <v>0</v>
      </c>
      <c r="T206" s="20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202" t="s">
        <v>350</v>
      </c>
      <c r="AT206" s="202" t="s">
        <v>154</v>
      </c>
      <c r="AU206" s="202" t="s">
        <v>88</v>
      </c>
      <c r="AY206" s="3" t="s">
        <v>151</v>
      </c>
      <c r="BE206" s="203" t="n">
        <f aca="false">IF(N206="základní",J206,0)</f>
        <v>0</v>
      </c>
      <c r="BF206" s="203" t="n">
        <f aca="false">IF(N206="snížená",J206,0)</f>
        <v>0</v>
      </c>
      <c r="BG206" s="203" t="n">
        <f aca="false">IF(N206="zákl. přenesená",J206,0)</f>
        <v>0</v>
      </c>
      <c r="BH206" s="203" t="n">
        <f aca="false">IF(N206="sníž. přenesená",J206,0)</f>
        <v>0</v>
      </c>
      <c r="BI206" s="203" t="n">
        <f aca="false">IF(N206="nulová",J206,0)</f>
        <v>0</v>
      </c>
      <c r="BJ206" s="3" t="s">
        <v>86</v>
      </c>
      <c r="BK206" s="203" t="n">
        <f aca="false">ROUND(I206*H206,2)</f>
        <v>0</v>
      </c>
      <c r="BL206" s="3" t="s">
        <v>350</v>
      </c>
      <c r="BM206" s="202" t="s">
        <v>638</v>
      </c>
    </row>
    <row r="207" s="27" customFormat="true" ht="12.8" hidden="false" customHeight="false" outlineLevel="0" collapsed="false">
      <c r="A207" s="22"/>
      <c r="B207" s="23"/>
      <c r="C207" s="22"/>
      <c r="D207" s="204" t="s">
        <v>159</v>
      </c>
      <c r="E207" s="22"/>
      <c r="F207" s="205" t="s">
        <v>1331</v>
      </c>
      <c r="G207" s="22"/>
      <c r="H207" s="22"/>
      <c r="I207" s="117"/>
      <c r="J207" s="22"/>
      <c r="K207" s="22"/>
      <c r="L207" s="23"/>
      <c r="M207" s="206"/>
      <c r="N207" s="207"/>
      <c r="O207" s="60"/>
      <c r="P207" s="60"/>
      <c r="Q207" s="60"/>
      <c r="R207" s="60"/>
      <c r="S207" s="60"/>
      <c r="T207" s="61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0"/>
      <c r="AT207" s="3" t="s">
        <v>159</v>
      </c>
      <c r="AU207" s="3" t="s">
        <v>88</v>
      </c>
      <c r="AY207" s="0"/>
      <c r="BE207" s="0"/>
      <c r="BF207" s="0"/>
      <c r="BG207" s="0"/>
      <c r="BH207" s="0"/>
      <c r="BI207" s="0"/>
      <c r="BJ207" s="0"/>
      <c r="BK207" s="0"/>
      <c r="BL207" s="0"/>
      <c r="BM207" s="0"/>
    </row>
    <row r="208" s="27" customFormat="true" ht="21.75" hidden="false" customHeight="true" outlineLevel="0" collapsed="false">
      <c r="A208" s="22"/>
      <c r="B208" s="190"/>
      <c r="C208" s="191" t="s">
        <v>474</v>
      </c>
      <c r="D208" s="191" t="s">
        <v>154</v>
      </c>
      <c r="E208" s="192" t="s">
        <v>1332</v>
      </c>
      <c r="F208" s="193" t="s">
        <v>1333</v>
      </c>
      <c r="G208" s="194" t="s">
        <v>295</v>
      </c>
      <c r="H208" s="195" t="n">
        <v>23.5</v>
      </c>
      <c r="I208" s="196"/>
      <c r="J208" s="197" t="n">
        <f aca="false">ROUND(I208*H208,2)</f>
        <v>0</v>
      </c>
      <c r="K208" s="193" t="s">
        <v>257</v>
      </c>
      <c r="L208" s="23"/>
      <c r="M208" s="198"/>
      <c r="N208" s="199" t="s">
        <v>44</v>
      </c>
      <c r="O208" s="60"/>
      <c r="P208" s="200" t="n">
        <f aca="false">O208*H208</f>
        <v>0</v>
      </c>
      <c r="Q208" s="200" t="n">
        <v>0.00614</v>
      </c>
      <c r="R208" s="200" t="n">
        <f aca="false">Q208*H208</f>
        <v>0.14429</v>
      </c>
      <c r="S208" s="200" t="n">
        <v>0</v>
      </c>
      <c r="T208" s="20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202" t="s">
        <v>350</v>
      </c>
      <c r="AT208" s="202" t="s">
        <v>154</v>
      </c>
      <c r="AU208" s="202" t="s">
        <v>88</v>
      </c>
      <c r="AY208" s="3" t="s">
        <v>151</v>
      </c>
      <c r="BE208" s="203" t="n">
        <f aca="false">IF(N208="základní",J208,0)</f>
        <v>0</v>
      </c>
      <c r="BF208" s="203" t="n">
        <f aca="false">IF(N208="snížená",J208,0)</f>
        <v>0</v>
      </c>
      <c r="BG208" s="203" t="n">
        <f aca="false">IF(N208="zákl. přenesená",J208,0)</f>
        <v>0</v>
      </c>
      <c r="BH208" s="203" t="n">
        <f aca="false">IF(N208="sníž. přenesená",J208,0)</f>
        <v>0</v>
      </c>
      <c r="BI208" s="203" t="n">
        <f aca="false">IF(N208="nulová",J208,0)</f>
        <v>0</v>
      </c>
      <c r="BJ208" s="3" t="s">
        <v>86</v>
      </c>
      <c r="BK208" s="203" t="n">
        <f aca="false">ROUND(I208*H208,2)</f>
        <v>0</v>
      </c>
      <c r="BL208" s="3" t="s">
        <v>350</v>
      </c>
      <c r="BM208" s="202" t="s">
        <v>652</v>
      </c>
    </row>
    <row r="209" s="27" customFormat="true" ht="12.8" hidden="false" customHeight="false" outlineLevel="0" collapsed="false">
      <c r="A209" s="22"/>
      <c r="B209" s="23"/>
      <c r="C209" s="22"/>
      <c r="D209" s="204" t="s">
        <v>159</v>
      </c>
      <c r="E209" s="22"/>
      <c r="F209" s="205" t="s">
        <v>1334</v>
      </c>
      <c r="G209" s="22"/>
      <c r="H209" s="22"/>
      <c r="I209" s="117"/>
      <c r="J209" s="22"/>
      <c r="K209" s="22"/>
      <c r="L209" s="23"/>
      <c r="M209" s="206"/>
      <c r="N209" s="207"/>
      <c r="O209" s="60"/>
      <c r="P209" s="60"/>
      <c r="Q209" s="60"/>
      <c r="R209" s="60"/>
      <c r="S209" s="60"/>
      <c r="T209" s="61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0"/>
      <c r="AT209" s="3" t="s">
        <v>159</v>
      </c>
      <c r="AU209" s="3" t="s">
        <v>88</v>
      </c>
      <c r="AY209" s="0"/>
      <c r="BE209" s="0"/>
      <c r="BF209" s="0"/>
      <c r="BG209" s="0"/>
      <c r="BH209" s="0"/>
      <c r="BI209" s="0"/>
      <c r="BJ209" s="0"/>
      <c r="BK209" s="0"/>
      <c r="BL209" s="0"/>
      <c r="BM209" s="0"/>
    </row>
    <row r="210" s="27" customFormat="true" ht="21.75" hidden="false" customHeight="true" outlineLevel="0" collapsed="false">
      <c r="A210" s="22"/>
      <c r="B210" s="190"/>
      <c r="C210" s="191" t="s">
        <v>479</v>
      </c>
      <c r="D210" s="191" t="s">
        <v>154</v>
      </c>
      <c r="E210" s="192" t="s">
        <v>1335</v>
      </c>
      <c r="F210" s="193" t="s">
        <v>1336</v>
      </c>
      <c r="G210" s="194" t="s">
        <v>285</v>
      </c>
      <c r="H210" s="195" t="n">
        <v>2</v>
      </c>
      <c r="I210" s="196"/>
      <c r="J210" s="197" t="n">
        <f aca="false">ROUND(I210*H210,2)</f>
        <v>0</v>
      </c>
      <c r="K210" s="193" t="s">
        <v>257</v>
      </c>
      <c r="L210" s="23"/>
      <c r="M210" s="198"/>
      <c r="N210" s="199" t="s">
        <v>44</v>
      </c>
      <c r="O210" s="60"/>
      <c r="P210" s="200" t="n">
        <f aca="false">O210*H210</f>
        <v>0</v>
      </c>
      <c r="Q210" s="200" t="n">
        <v>0</v>
      </c>
      <c r="R210" s="200" t="n">
        <f aca="false">Q210*H210</f>
        <v>0</v>
      </c>
      <c r="S210" s="200" t="n">
        <v>0.02826</v>
      </c>
      <c r="T210" s="201" t="n">
        <f aca="false">S210*H210</f>
        <v>0.05652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202" t="s">
        <v>350</v>
      </c>
      <c r="AT210" s="202" t="s">
        <v>154</v>
      </c>
      <c r="AU210" s="202" t="s">
        <v>88</v>
      </c>
      <c r="AY210" s="3" t="s">
        <v>151</v>
      </c>
      <c r="BE210" s="203" t="n">
        <f aca="false">IF(N210="základní",J210,0)</f>
        <v>0</v>
      </c>
      <c r="BF210" s="203" t="n">
        <f aca="false">IF(N210="snížená",J210,0)</f>
        <v>0</v>
      </c>
      <c r="BG210" s="203" t="n">
        <f aca="false">IF(N210="zákl. přenesená",J210,0)</f>
        <v>0</v>
      </c>
      <c r="BH210" s="203" t="n">
        <f aca="false">IF(N210="sníž. přenesená",J210,0)</f>
        <v>0</v>
      </c>
      <c r="BI210" s="203" t="n">
        <f aca="false">IF(N210="nulová",J210,0)</f>
        <v>0</v>
      </c>
      <c r="BJ210" s="3" t="s">
        <v>86</v>
      </c>
      <c r="BK210" s="203" t="n">
        <f aca="false">ROUND(I210*H210,2)</f>
        <v>0</v>
      </c>
      <c r="BL210" s="3" t="s">
        <v>350</v>
      </c>
      <c r="BM210" s="202" t="s">
        <v>363</v>
      </c>
    </row>
    <row r="211" s="27" customFormat="true" ht="12.8" hidden="false" customHeight="false" outlineLevel="0" collapsed="false">
      <c r="A211" s="22"/>
      <c r="B211" s="23"/>
      <c r="C211" s="22"/>
      <c r="D211" s="204" t="s">
        <v>159</v>
      </c>
      <c r="E211" s="22"/>
      <c r="F211" s="205" t="s">
        <v>1337</v>
      </c>
      <c r="G211" s="22"/>
      <c r="H211" s="22"/>
      <c r="I211" s="117"/>
      <c r="J211" s="22"/>
      <c r="K211" s="22"/>
      <c r="L211" s="23"/>
      <c r="M211" s="206"/>
      <c r="N211" s="207"/>
      <c r="O211" s="60"/>
      <c r="P211" s="60"/>
      <c r="Q211" s="60"/>
      <c r="R211" s="60"/>
      <c r="S211" s="60"/>
      <c r="T211" s="61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0"/>
      <c r="AT211" s="3" t="s">
        <v>159</v>
      </c>
      <c r="AU211" s="3" t="s">
        <v>88</v>
      </c>
      <c r="AY211" s="0"/>
      <c r="BE211" s="0"/>
      <c r="BF211" s="0"/>
      <c r="BG211" s="0"/>
      <c r="BH211" s="0"/>
      <c r="BI211" s="0"/>
      <c r="BJ211" s="0"/>
      <c r="BK211" s="0"/>
      <c r="BL211" s="0"/>
      <c r="BM211" s="0"/>
    </row>
    <row r="212" s="27" customFormat="true" ht="21.75" hidden="false" customHeight="true" outlineLevel="0" collapsed="false">
      <c r="A212" s="22"/>
      <c r="B212" s="190"/>
      <c r="C212" s="191" t="s">
        <v>484</v>
      </c>
      <c r="D212" s="191" t="s">
        <v>154</v>
      </c>
      <c r="E212" s="192" t="s">
        <v>1338</v>
      </c>
      <c r="F212" s="193" t="s">
        <v>1339</v>
      </c>
      <c r="G212" s="194" t="s">
        <v>217</v>
      </c>
      <c r="H212" s="195" t="n">
        <v>1</v>
      </c>
      <c r="I212" s="196"/>
      <c r="J212" s="197" t="n">
        <f aca="false">ROUND(I212*H212,2)</f>
        <v>0</v>
      </c>
      <c r="K212" s="193" t="s">
        <v>257</v>
      </c>
      <c r="L212" s="23"/>
      <c r="M212" s="198"/>
      <c r="N212" s="199" t="s">
        <v>44</v>
      </c>
      <c r="O212" s="60"/>
      <c r="P212" s="200" t="n">
        <f aca="false">O212*H212</f>
        <v>0</v>
      </c>
      <c r="Q212" s="200" t="n">
        <v>0.0284</v>
      </c>
      <c r="R212" s="200" t="n">
        <f aca="false">Q212*H212</f>
        <v>0.0284</v>
      </c>
      <c r="S212" s="200" t="n">
        <v>0</v>
      </c>
      <c r="T212" s="20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202" t="s">
        <v>350</v>
      </c>
      <c r="AT212" s="202" t="s">
        <v>154</v>
      </c>
      <c r="AU212" s="202" t="s">
        <v>88</v>
      </c>
      <c r="AY212" s="3" t="s">
        <v>151</v>
      </c>
      <c r="BE212" s="203" t="n">
        <f aca="false">IF(N212="základní",J212,0)</f>
        <v>0</v>
      </c>
      <c r="BF212" s="203" t="n">
        <f aca="false">IF(N212="snížená",J212,0)</f>
        <v>0</v>
      </c>
      <c r="BG212" s="203" t="n">
        <f aca="false">IF(N212="zákl. přenesená",J212,0)</f>
        <v>0</v>
      </c>
      <c r="BH212" s="203" t="n">
        <f aca="false">IF(N212="sníž. přenesená",J212,0)</f>
        <v>0</v>
      </c>
      <c r="BI212" s="203" t="n">
        <f aca="false">IF(N212="nulová",J212,0)</f>
        <v>0</v>
      </c>
      <c r="BJ212" s="3" t="s">
        <v>86</v>
      </c>
      <c r="BK212" s="203" t="n">
        <f aca="false">ROUND(I212*H212,2)</f>
        <v>0</v>
      </c>
      <c r="BL212" s="3" t="s">
        <v>350</v>
      </c>
      <c r="BM212" s="202" t="s">
        <v>669</v>
      </c>
    </row>
    <row r="213" s="27" customFormat="true" ht="12.8" hidden="false" customHeight="false" outlineLevel="0" collapsed="false">
      <c r="A213" s="22"/>
      <c r="B213" s="23"/>
      <c r="C213" s="22"/>
      <c r="D213" s="204" t="s">
        <v>159</v>
      </c>
      <c r="E213" s="22"/>
      <c r="F213" s="205" t="s">
        <v>1340</v>
      </c>
      <c r="G213" s="22"/>
      <c r="H213" s="22"/>
      <c r="I213" s="117"/>
      <c r="J213" s="22"/>
      <c r="K213" s="22"/>
      <c r="L213" s="23"/>
      <c r="M213" s="206"/>
      <c r="N213" s="207"/>
      <c r="O213" s="60"/>
      <c r="P213" s="60"/>
      <c r="Q213" s="60"/>
      <c r="R213" s="60"/>
      <c r="S213" s="60"/>
      <c r="T213" s="61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0"/>
      <c r="AT213" s="3" t="s">
        <v>159</v>
      </c>
      <c r="AU213" s="3" t="s">
        <v>88</v>
      </c>
      <c r="AY213" s="0"/>
      <c r="BE213" s="0"/>
      <c r="BF213" s="0"/>
      <c r="BG213" s="0"/>
      <c r="BH213" s="0"/>
      <c r="BI213" s="0"/>
      <c r="BJ213" s="0"/>
      <c r="BK213" s="0"/>
      <c r="BL213" s="0"/>
      <c r="BM213" s="0"/>
    </row>
    <row r="214" s="27" customFormat="true" ht="16.5" hidden="false" customHeight="true" outlineLevel="0" collapsed="false">
      <c r="A214" s="22"/>
      <c r="B214" s="190"/>
      <c r="C214" s="191" t="s">
        <v>493</v>
      </c>
      <c r="D214" s="191" t="s">
        <v>154</v>
      </c>
      <c r="E214" s="192" t="s">
        <v>1341</v>
      </c>
      <c r="F214" s="193" t="s">
        <v>1342</v>
      </c>
      <c r="G214" s="194" t="s">
        <v>285</v>
      </c>
      <c r="H214" s="195" t="n">
        <v>20</v>
      </c>
      <c r="I214" s="196"/>
      <c r="J214" s="197" t="n">
        <f aca="false">ROUND(I214*H214,2)</f>
        <v>0</v>
      </c>
      <c r="K214" s="193" t="s">
        <v>257</v>
      </c>
      <c r="L214" s="23"/>
      <c r="M214" s="198"/>
      <c r="N214" s="199" t="s">
        <v>44</v>
      </c>
      <c r="O214" s="60"/>
      <c r="P214" s="200" t="n">
        <f aca="false">O214*H214</f>
        <v>0</v>
      </c>
      <c r="Q214" s="200" t="n">
        <v>0</v>
      </c>
      <c r="R214" s="200" t="n">
        <f aca="false">Q214*H214</f>
        <v>0</v>
      </c>
      <c r="S214" s="200" t="n">
        <v>0.00123</v>
      </c>
      <c r="T214" s="201" t="n">
        <f aca="false">S214*H214</f>
        <v>0.0246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202" t="s">
        <v>350</v>
      </c>
      <c r="AT214" s="202" t="s">
        <v>154</v>
      </c>
      <c r="AU214" s="202" t="s">
        <v>88</v>
      </c>
      <c r="AY214" s="3" t="s">
        <v>151</v>
      </c>
      <c r="BE214" s="203" t="n">
        <f aca="false">IF(N214="základní",J214,0)</f>
        <v>0</v>
      </c>
      <c r="BF214" s="203" t="n">
        <f aca="false">IF(N214="snížená",J214,0)</f>
        <v>0</v>
      </c>
      <c r="BG214" s="203" t="n">
        <f aca="false">IF(N214="zákl. přenesená",J214,0)</f>
        <v>0</v>
      </c>
      <c r="BH214" s="203" t="n">
        <f aca="false">IF(N214="sníž. přenesená",J214,0)</f>
        <v>0</v>
      </c>
      <c r="BI214" s="203" t="n">
        <f aca="false">IF(N214="nulová",J214,0)</f>
        <v>0</v>
      </c>
      <c r="BJ214" s="3" t="s">
        <v>86</v>
      </c>
      <c r="BK214" s="203" t="n">
        <f aca="false">ROUND(I214*H214,2)</f>
        <v>0</v>
      </c>
      <c r="BL214" s="3" t="s">
        <v>350</v>
      </c>
      <c r="BM214" s="202" t="s">
        <v>681</v>
      </c>
    </row>
    <row r="215" s="27" customFormat="true" ht="12.8" hidden="false" customHeight="false" outlineLevel="0" collapsed="false">
      <c r="A215" s="22"/>
      <c r="B215" s="23"/>
      <c r="C215" s="22"/>
      <c r="D215" s="204" t="s">
        <v>159</v>
      </c>
      <c r="E215" s="22"/>
      <c r="F215" s="205" t="s">
        <v>1343</v>
      </c>
      <c r="G215" s="22"/>
      <c r="H215" s="22"/>
      <c r="I215" s="117"/>
      <c r="J215" s="22"/>
      <c r="K215" s="22"/>
      <c r="L215" s="23"/>
      <c r="M215" s="206"/>
      <c r="N215" s="207"/>
      <c r="O215" s="60"/>
      <c r="P215" s="60"/>
      <c r="Q215" s="60"/>
      <c r="R215" s="60"/>
      <c r="S215" s="60"/>
      <c r="T215" s="61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0"/>
      <c r="AT215" s="3" t="s">
        <v>159</v>
      </c>
      <c r="AU215" s="3" t="s">
        <v>88</v>
      </c>
      <c r="AY215" s="0"/>
      <c r="BE215" s="0"/>
      <c r="BF215" s="0"/>
      <c r="BG215" s="0"/>
      <c r="BH215" s="0"/>
      <c r="BI215" s="0"/>
      <c r="BJ215" s="0"/>
      <c r="BK215" s="0"/>
      <c r="BL215" s="0"/>
      <c r="BM215" s="0"/>
    </row>
    <row r="216" s="27" customFormat="true" ht="16.5" hidden="false" customHeight="true" outlineLevel="0" collapsed="false">
      <c r="A216" s="22"/>
      <c r="B216" s="190"/>
      <c r="C216" s="191" t="s">
        <v>499</v>
      </c>
      <c r="D216" s="191" t="s">
        <v>154</v>
      </c>
      <c r="E216" s="192" t="s">
        <v>1344</v>
      </c>
      <c r="F216" s="193" t="s">
        <v>1345</v>
      </c>
      <c r="G216" s="194" t="s">
        <v>285</v>
      </c>
      <c r="H216" s="195" t="n">
        <v>2</v>
      </c>
      <c r="I216" s="196"/>
      <c r="J216" s="197" t="n">
        <f aca="false">ROUND(I216*H216,2)</f>
        <v>0</v>
      </c>
      <c r="K216" s="193" t="s">
        <v>257</v>
      </c>
      <c r="L216" s="23"/>
      <c r="M216" s="198"/>
      <c r="N216" s="199" t="s">
        <v>44</v>
      </c>
      <c r="O216" s="60"/>
      <c r="P216" s="200" t="n">
        <f aca="false">O216*H216</f>
        <v>0</v>
      </c>
      <c r="Q216" s="200" t="n">
        <v>0</v>
      </c>
      <c r="R216" s="200" t="n">
        <f aca="false">Q216*H216</f>
        <v>0</v>
      </c>
      <c r="S216" s="200" t="n">
        <v>0.01118</v>
      </c>
      <c r="T216" s="201" t="n">
        <f aca="false">S216*H216</f>
        <v>0.02236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202" t="s">
        <v>350</v>
      </c>
      <c r="AT216" s="202" t="s">
        <v>154</v>
      </c>
      <c r="AU216" s="202" t="s">
        <v>88</v>
      </c>
      <c r="AY216" s="3" t="s">
        <v>151</v>
      </c>
      <c r="BE216" s="203" t="n">
        <f aca="false">IF(N216="základní",J216,0)</f>
        <v>0</v>
      </c>
      <c r="BF216" s="203" t="n">
        <f aca="false">IF(N216="snížená",J216,0)</f>
        <v>0</v>
      </c>
      <c r="BG216" s="203" t="n">
        <f aca="false">IF(N216="zákl. přenesená",J216,0)</f>
        <v>0</v>
      </c>
      <c r="BH216" s="203" t="n">
        <f aca="false">IF(N216="sníž. přenesená",J216,0)</f>
        <v>0</v>
      </c>
      <c r="BI216" s="203" t="n">
        <f aca="false">IF(N216="nulová",J216,0)</f>
        <v>0</v>
      </c>
      <c r="BJ216" s="3" t="s">
        <v>86</v>
      </c>
      <c r="BK216" s="203" t="n">
        <f aca="false">ROUND(I216*H216,2)</f>
        <v>0</v>
      </c>
      <c r="BL216" s="3" t="s">
        <v>350</v>
      </c>
      <c r="BM216" s="202" t="s">
        <v>691</v>
      </c>
    </row>
    <row r="217" s="27" customFormat="true" ht="12.8" hidden="false" customHeight="false" outlineLevel="0" collapsed="false">
      <c r="A217" s="22"/>
      <c r="B217" s="23"/>
      <c r="C217" s="22"/>
      <c r="D217" s="204" t="s">
        <v>159</v>
      </c>
      <c r="E217" s="22"/>
      <c r="F217" s="205" t="s">
        <v>1346</v>
      </c>
      <c r="G217" s="22"/>
      <c r="H217" s="22"/>
      <c r="I217" s="117"/>
      <c r="J217" s="22"/>
      <c r="K217" s="22"/>
      <c r="L217" s="23"/>
      <c r="M217" s="206"/>
      <c r="N217" s="207"/>
      <c r="O217" s="60"/>
      <c r="P217" s="60"/>
      <c r="Q217" s="60"/>
      <c r="R217" s="60"/>
      <c r="S217" s="60"/>
      <c r="T217" s="61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0"/>
      <c r="AT217" s="3" t="s">
        <v>159</v>
      </c>
      <c r="AU217" s="3" t="s">
        <v>88</v>
      </c>
      <c r="AY217" s="0"/>
      <c r="BE217" s="0"/>
      <c r="BF217" s="0"/>
      <c r="BG217" s="0"/>
      <c r="BH217" s="0"/>
      <c r="BI217" s="0"/>
      <c r="BJ217" s="0"/>
      <c r="BK217" s="0"/>
      <c r="BL217" s="0"/>
      <c r="BM217" s="0"/>
    </row>
    <row r="218" customFormat="false" ht="21.75" hidden="false" customHeight="true" outlineLevel="0" collapsed="false">
      <c r="A218" s="22"/>
      <c r="B218" s="190"/>
      <c r="C218" s="191" t="s">
        <v>504</v>
      </c>
      <c r="D218" s="191" t="s">
        <v>154</v>
      </c>
      <c r="E218" s="192" t="s">
        <v>1347</v>
      </c>
      <c r="F218" s="193" t="s">
        <v>1348</v>
      </c>
      <c r="G218" s="194" t="s">
        <v>285</v>
      </c>
      <c r="H218" s="195" t="n">
        <v>5</v>
      </c>
      <c r="I218" s="196"/>
      <c r="J218" s="197" t="n">
        <f aca="false">ROUND(I218*H218,2)</f>
        <v>0</v>
      </c>
      <c r="K218" s="193" t="s">
        <v>257</v>
      </c>
      <c r="L218" s="23"/>
      <c r="M218" s="198"/>
      <c r="N218" s="199" t="s">
        <v>44</v>
      </c>
      <c r="O218" s="60"/>
      <c r="P218" s="200" t="n">
        <f aca="false">O218*H218</f>
        <v>0</v>
      </c>
      <c r="Q218" s="200" t="n">
        <v>0.00022</v>
      </c>
      <c r="R218" s="200" t="n">
        <f aca="false">Q218*H218</f>
        <v>0.0011</v>
      </c>
      <c r="S218" s="200" t="n">
        <v>0</v>
      </c>
      <c r="T218" s="20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02" t="s">
        <v>350</v>
      </c>
      <c r="AS218" s="27"/>
      <c r="AT218" s="202" t="s">
        <v>154</v>
      </c>
      <c r="AU218" s="202" t="s">
        <v>88</v>
      </c>
      <c r="AY218" s="3" t="s">
        <v>151</v>
      </c>
      <c r="BE218" s="203" t="n">
        <f aca="false">IF(N218="základní",J218,0)</f>
        <v>0</v>
      </c>
      <c r="BF218" s="203" t="n">
        <f aca="false">IF(N218="snížená",J218,0)</f>
        <v>0</v>
      </c>
      <c r="BG218" s="203" t="n">
        <f aca="false">IF(N218="zákl. přenesená",J218,0)</f>
        <v>0</v>
      </c>
      <c r="BH218" s="203" t="n">
        <f aca="false">IF(N218="sníž. přenesená",J218,0)</f>
        <v>0</v>
      </c>
      <c r="BI218" s="203" t="n">
        <f aca="false">IF(N218="nulová",J218,0)</f>
        <v>0</v>
      </c>
      <c r="BJ218" s="3" t="s">
        <v>86</v>
      </c>
      <c r="BK218" s="203" t="n">
        <f aca="false">ROUND(I218*H218,2)</f>
        <v>0</v>
      </c>
      <c r="BL218" s="3" t="s">
        <v>350</v>
      </c>
      <c r="BM218" s="202" t="s">
        <v>703</v>
      </c>
    </row>
    <row r="219" customFormat="false" ht="12.8" hidden="false" customHeight="false" outlineLevel="0" collapsed="false">
      <c r="A219" s="22"/>
      <c r="B219" s="23"/>
      <c r="C219" s="22"/>
      <c r="D219" s="204" t="s">
        <v>159</v>
      </c>
      <c r="E219" s="22"/>
      <c r="F219" s="205" t="s">
        <v>1349</v>
      </c>
      <c r="G219" s="22"/>
      <c r="H219" s="22"/>
      <c r="I219" s="117"/>
      <c r="J219" s="22"/>
      <c r="K219" s="22"/>
      <c r="L219" s="23"/>
      <c r="M219" s="206"/>
      <c r="N219" s="207"/>
      <c r="O219" s="60"/>
      <c r="P219" s="60"/>
      <c r="Q219" s="60"/>
      <c r="R219" s="60"/>
      <c r="S219" s="60"/>
      <c r="T219" s="61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S219" s="27"/>
      <c r="AT219" s="3" t="s">
        <v>159</v>
      </c>
      <c r="AU219" s="3" t="s">
        <v>88</v>
      </c>
    </row>
    <row r="220" customFormat="false" ht="21.75" hidden="false" customHeight="true" outlineLevel="0" collapsed="false">
      <c r="A220" s="22"/>
      <c r="B220" s="190"/>
      <c r="C220" s="191" t="s">
        <v>509</v>
      </c>
      <c r="D220" s="191" t="s">
        <v>154</v>
      </c>
      <c r="E220" s="192" t="s">
        <v>1350</v>
      </c>
      <c r="F220" s="193" t="s">
        <v>1351</v>
      </c>
      <c r="G220" s="194" t="s">
        <v>285</v>
      </c>
      <c r="H220" s="195" t="n">
        <v>3</v>
      </c>
      <c r="I220" s="196"/>
      <c r="J220" s="197" t="n">
        <f aca="false">ROUND(I220*H220,2)</f>
        <v>0</v>
      </c>
      <c r="K220" s="193" t="s">
        <v>257</v>
      </c>
      <c r="L220" s="23"/>
      <c r="M220" s="198"/>
      <c r="N220" s="199" t="s">
        <v>44</v>
      </c>
      <c r="O220" s="60"/>
      <c r="P220" s="200" t="n">
        <f aca="false">O220*H220</f>
        <v>0</v>
      </c>
      <c r="Q220" s="200" t="n">
        <v>0.00027</v>
      </c>
      <c r="R220" s="200" t="n">
        <f aca="false">Q220*H220</f>
        <v>0.00081</v>
      </c>
      <c r="S220" s="200" t="n">
        <v>0</v>
      </c>
      <c r="T220" s="20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02" t="s">
        <v>350</v>
      </c>
      <c r="AT220" s="202" t="s">
        <v>154</v>
      </c>
      <c r="AU220" s="202" t="s">
        <v>88</v>
      </c>
      <c r="AY220" s="3" t="s">
        <v>151</v>
      </c>
      <c r="BE220" s="203" t="n">
        <f aca="false">IF(N220="základní",J220,0)</f>
        <v>0</v>
      </c>
      <c r="BF220" s="203" t="n">
        <f aca="false">IF(N220="snížená",J220,0)</f>
        <v>0</v>
      </c>
      <c r="BG220" s="203" t="n">
        <f aca="false">IF(N220="zákl. přenesená",J220,0)</f>
        <v>0</v>
      </c>
      <c r="BH220" s="203" t="n">
        <f aca="false">IF(N220="sníž. přenesená",J220,0)</f>
        <v>0</v>
      </c>
      <c r="BI220" s="203" t="n">
        <f aca="false">IF(N220="nulová",J220,0)</f>
        <v>0</v>
      </c>
      <c r="BJ220" s="3" t="s">
        <v>86</v>
      </c>
      <c r="BK220" s="203" t="n">
        <f aca="false">ROUND(I220*H220,2)</f>
        <v>0</v>
      </c>
      <c r="BL220" s="3" t="s">
        <v>350</v>
      </c>
      <c r="BM220" s="202" t="s">
        <v>715</v>
      </c>
    </row>
    <row r="221" customFormat="false" ht="12.8" hidden="false" customHeight="false" outlineLevel="0" collapsed="false">
      <c r="A221" s="22"/>
      <c r="B221" s="23"/>
      <c r="C221" s="22"/>
      <c r="D221" s="204" t="s">
        <v>159</v>
      </c>
      <c r="E221" s="22"/>
      <c r="F221" s="205" t="s">
        <v>1352</v>
      </c>
      <c r="G221" s="22"/>
      <c r="H221" s="22"/>
      <c r="I221" s="117"/>
      <c r="J221" s="22"/>
      <c r="K221" s="22"/>
      <c r="L221" s="23"/>
      <c r="M221" s="206"/>
      <c r="N221" s="207"/>
      <c r="O221" s="60"/>
      <c r="P221" s="60"/>
      <c r="Q221" s="60"/>
      <c r="R221" s="60"/>
      <c r="S221" s="60"/>
      <c r="T221" s="61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T221" s="3" t="s">
        <v>159</v>
      </c>
      <c r="AU221" s="3" t="s">
        <v>88</v>
      </c>
    </row>
    <row r="222" customFormat="false" ht="16.5" hidden="false" customHeight="true" outlineLevel="0" collapsed="false">
      <c r="A222" s="22"/>
      <c r="B222" s="190"/>
      <c r="C222" s="191" t="s">
        <v>516</v>
      </c>
      <c r="D222" s="191" t="s">
        <v>154</v>
      </c>
      <c r="E222" s="192" t="s">
        <v>1353</v>
      </c>
      <c r="F222" s="193" t="s">
        <v>1354</v>
      </c>
      <c r="G222" s="194" t="s">
        <v>285</v>
      </c>
      <c r="H222" s="195" t="n">
        <v>1</v>
      </c>
      <c r="I222" s="196"/>
      <c r="J222" s="197" t="n">
        <f aca="false">ROUND(I222*H222,2)</f>
        <v>0</v>
      </c>
      <c r="K222" s="193"/>
      <c r="L222" s="23"/>
      <c r="M222" s="198"/>
      <c r="N222" s="199" t="s">
        <v>44</v>
      </c>
      <c r="O222" s="60"/>
      <c r="P222" s="200" t="n">
        <f aca="false">O222*H222</f>
        <v>0</v>
      </c>
      <c r="Q222" s="200" t="n">
        <v>0.00056</v>
      </c>
      <c r="R222" s="200" t="n">
        <f aca="false">Q222*H222</f>
        <v>0.00056</v>
      </c>
      <c r="S222" s="200" t="n">
        <v>0</v>
      </c>
      <c r="T222" s="20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202" t="s">
        <v>350</v>
      </c>
      <c r="AT222" s="202" t="s">
        <v>154</v>
      </c>
      <c r="AU222" s="202" t="s">
        <v>88</v>
      </c>
      <c r="AY222" s="3" t="s">
        <v>151</v>
      </c>
      <c r="BE222" s="203" t="n">
        <f aca="false">IF(N222="základní",J222,0)</f>
        <v>0</v>
      </c>
      <c r="BF222" s="203" t="n">
        <f aca="false">IF(N222="snížená",J222,0)</f>
        <v>0</v>
      </c>
      <c r="BG222" s="203" t="n">
        <f aca="false">IF(N222="zákl. přenesená",J222,0)</f>
        <v>0</v>
      </c>
      <c r="BH222" s="203" t="n">
        <f aca="false">IF(N222="sníž. přenesená",J222,0)</f>
        <v>0</v>
      </c>
      <c r="BI222" s="203" t="n">
        <f aca="false">IF(N222="nulová",J222,0)</f>
        <v>0</v>
      </c>
      <c r="BJ222" s="3" t="s">
        <v>86</v>
      </c>
      <c r="BK222" s="203" t="n">
        <f aca="false">ROUND(I222*H222,2)</f>
        <v>0</v>
      </c>
      <c r="BL222" s="3" t="s">
        <v>350</v>
      </c>
      <c r="BM222" s="202" t="s">
        <v>726</v>
      </c>
    </row>
    <row r="223" customFormat="false" ht="12.8" hidden="false" customHeight="false" outlineLevel="0" collapsed="false">
      <c r="A223" s="22"/>
      <c r="B223" s="23"/>
      <c r="C223" s="22"/>
      <c r="D223" s="204" t="s">
        <v>159</v>
      </c>
      <c r="E223" s="22"/>
      <c r="F223" s="205" t="s">
        <v>1354</v>
      </c>
      <c r="G223" s="22"/>
      <c r="H223" s="22"/>
      <c r="I223" s="117"/>
      <c r="J223" s="22"/>
      <c r="K223" s="22"/>
      <c r="L223" s="23"/>
      <c r="M223" s="206"/>
      <c r="N223" s="207"/>
      <c r="O223" s="60"/>
      <c r="P223" s="60"/>
      <c r="Q223" s="60"/>
      <c r="R223" s="60"/>
      <c r="S223" s="60"/>
      <c r="T223" s="61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T223" s="3" t="s">
        <v>159</v>
      </c>
      <c r="AU223" s="3" t="s">
        <v>88</v>
      </c>
    </row>
    <row r="224" customFormat="false" ht="16.5" hidden="false" customHeight="true" outlineLevel="0" collapsed="false">
      <c r="A224" s="22"/>
      <c r="B224" s="190"/>
      <c r="C224" s="191" t="s">
        <v>522</v>
      </c>
      <c r="D224" s="191" t="s">
        <v>154</v>
      </c>
      <c r="E224" s="192" t="s">
        <v>1355</v>
      </c>
      <c r="F224" s="193" t="s">
        <v>1356</v>
      </c>
      <c r="G224" s="194" t="s">
        <v>285</v>
      </c>
      <c r="H224" s="195" t="n">
        <v>2</v>
      </c>
      <c r="I224" s="196"/>
      <c r="J224" s="197" t="n">
        <f aca="false">ROUND(I224*H224,2)</f>
        <v>0</v>
      </c>
      <c r="K224" s="193"/>
      <c r="L224" s="23"/>
      <c r="M224" s="198"/>
      <c r="N224" s="199" t="s">
        <v>44</v>
      </c>
      <c r="O224" s="60"/>
      <c r="P224" s="200" t="n">
        <f aca="false">O224*H224</f>
        <v>0</v>
      </c>
      <c r="Q224" s="200" t="n">
        <v>0.00223</v>
      </c>
      <c r="R224" s="200" t="n">
        <f aca="false">Q224*H224</f>
        <v>0.00446</v>
      </c>
      <c r="S224" s="200" t="n">
        <v>0</v>
      </c>
      <c r="T224" s="20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202" t="s">
        <v>350</v>
      </c>
      <c r="AT224" s="202" t="s">
        <v>154</v>
      </c>
      <c r="AU224" s="202" t="s">
        <v>88</v>
      </c>
      <c r="AY224" s="3" t="s">
        <v>151</v>
      </c>
      <c r="BE224" s="203" t="n">
        <f aca="false">IF(N224="základní",J224,0)</f>
        <v>0</v>
      </c>
      <c r="BF224" s="203" t="n">
        <f aca="false">IF(N224="snížená",J224,0)</f>
        <v>0</v>
      </c>
      <c r="BG224" s="203" t="n">
        <f aca="false">IF(N224="zákl. přenesená",J224,0)</f>
        <v>0</v>
      </c>
      <c r="BH224" s="203" t="n">
        <f aca="false">IF(N224="sníž. přenesená",J224,0)</f>
        <v>0</v>
      </c>
      <c r="BI224" s="203" t="n">
        <f aca="false">IF(N224="nulová",J224,0)</f>
        <v>0</v>
      </c>
      <c r="BJ224" s="3" t="s">
        <v>86</v>
      </c>
      <c r="BK224" s="203" t="n">
        <f aca="false">ROUND(I224*H224,2)</f>
        <v>0</v>
      </c>
      <c r="BL224" s="3" t="s">
        <v>350</v>
      </c>
      <c r="BM224" s="202" t="s">
        <v>737</v>
      </c>
    </row>
    <row r="225" customFormat="false" ht="12.8" hidden="false" customHeight="false" outlineLevel="0" collapsed="false">
      <c r="A225" s="22"/>
      <c r="B225" s="23"/>
      <c r="C225" s="22"/>
      <c r="D225" s="204" t="s">
        <v>159</v>
      </c>
      <c r="E225" s="22"/>
      <c r="F225" s="205" t="s">
        <v>1356</v>
      </c>
      <c r="G225" s="22"/>
      <c r="H225" s="22"/>
      <c r="I225" s="117"/>
      <c r="J225" s="22"/>
      <c r="K225" s="22"/>
      <c r="L225" s="23"/>
      <c r="M225" s="206"/>
      <c r="N225" s="207"/>
      <c r="O225" s="60"/>
      <c r="P225" s="60"/>
      <c r="Q225" s="60"/>
      <c r="R225" s="60"/>
      <c r="S225" s="60"/>
      <c r="T225" s="61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T225" s="3" t="s">
        <v>159</v>
      </c>
      <c r="AU225" s="3" t="s">
        <v>88</v>
      </c>
    </row>
    <row r="226" customFormat="false" ht="16.5" hidden="false" customHeight="true" outlineLevel="0" collapsed="false">
      <c r="A226" s="22"/>
      <c r="B226" s="190"/>
      <c r="C226" s="191" t="s">
        <v>529</v>
      </c>
      <c r="D226" s="191" t="s">
        <v>154</v>
      </c>
      <c r="E226" s="192" t="s">
        <v>1357</v>
      </c>
      <c r="F226" s="193" t="s">
        <v>1013</v>
      </c>
      <c r="G226" s="194" t="s">
        <v>285</v>
      </c>
      <c r="H226" s="195" t="n">
        <v>2</v>
      </c>
      <c r="I226" s="196"/>
      <c r="J226" s="197" t="n">
        <f aca="false">ROUND(I226*H226,2)</f>
        <v>0</v>
      </c>
      <c r="K226" s="193" t="s">
        <v>257</v>
      </c>
      <c r="L226" s="23"/>
      <c r="M226" s="198"/>
      <c r="N226" s="199" t="s">
        <v>44</v>
      </c>
      <c r="O226" s="60"/>
      <c r="P226" s="200" t="n">
        <f aca="false">O226*H226</f>
        <v>0</v>
      </c>
      <c r="Q226" s="200" t="n">
        <v>0.00034</v>
      </c>
      <c r="R226" s="200" t="n">
        <f aca="false">Q226*H226</f>
        <v>0.00068</v>
      </c>
      <c r="S226" s="200" t="n">
        <v>0</v>
      </c>
      <c r="T226" s="20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202" t="s">
        <v>350</v>
      </c>
      <c r="AT226" s="202" t="s">
        <v>154</v>
      </c>
      <c r="AU226" s="202" t="s">
        <v>88</v>
      </c>
      <c r="AY226" s="3" t="s">
        <v>151</v>
      </c>
      <c r="BE226" s="203" t="n">
        <f aca="false">IF(N226="základní",J226,0)</f>
        <v>0</v>
      </c>
      <c r="BF226" s="203" t="n">
        <f aca="false">IF(N226="snížená",J226,0)</f>
        <v>0</v>
      </c>
      <c r="BG226" s="203" t="n">
        <f aca="false">IF(N226="zákl. přenesená",J226,0)</f>
        <v>0</v>
      </c>
      <c r="BH226" s="203" t="n">
        <f aca="false">IF(N226="sníž. přenesená",J226,0)</f>
        <v>0</v>
      </c>
      <c r="BI226" s="203" t="n">
        <f aca="false">IF(N226="nulová",J226,0)</f>
        <v>0</v>
      </c>
      <c r="BJ226" s="3" t="s">
        <v>86</v>
      </c>
      <c r="BK226" s="203" t="n">
        <f aca="false">ROUND(I226*H226,2)</f>
        <v>0</v>
      </c>
      <c r="BL226" s="3" t="s">
        <v>350</v>
      </c>
      <c r="BM226" s="202" t="s">
        <v>747</v>
      </c>
    </row>
    <row r="227" customFormat="false" ht="12.8" hidden="false" customHeight="false" outlineLevel="0" collapsed="false">
      <c r="A227" s="22"/>
      <c r="B227" s="23"/>
      <c r="C227" s="22"/>
      <c r="D227" s="204" t="s">
        <v>159</v>
      </c>
      <c r="E227" s="22"/>
      <c r="F227" s="205" t="s">
        <v>1358</v>
      </c>
      <c r="G227" s="22"/>
      <c r="H227" s="22"/>
      <c r="I227" s="117"/>
      <c r="J227" s="22"/>
      <c r="K227" s="22"/>
      <c r="L227" s="23"/>
      <c r="M227" s="206"/>
      <c r="N227" s="207"/>
      <c r="O227" s="60"/>
      <c r="P227" s="60"/>
      <c r="Q227" s="60"/>
      <c r="R227" s="60"/>
      <c r="S227" s="60"/>
      <c r="T227" s="61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T227" s="3" t="s">
        <v>159</v>
      </c>
      <c r="AU227" s="3" t="s">
        <v>88</v>
      </c>
    </row>
    <row r="228" customFormat="false" ht="16.5" hidden="false" customHeight="true" outlineLevel="0" collapsed="false">
      <c r="A228" s="22"/>
      <c r="B228" s="190"/>
      <c r="C228" s="191" t="s">
        <v>534</v>
      </c>
      <c r="D228" s="191" t="s">
        <v>154</v>
      </c>
      <c r="E228" s="192" t="s">
        <v>1359</v>
      </c>
      <c r="F228" s="193" t="s">
        <v>1360</v>
      </c>
      <c r="G228" s="194" t="s">
        <v>285</v>
      </c>
      <c r="H228" s="195" t="n">
        <v>3</v>
      </c>
      <c r="I228" s="196"/>
      <c r="J228" s="197" t="n">
        <f aca="false">ROUND(I228*H228,2)</f>
        <v>0</v>
      </c>
      <c r="K228" s="193" t="s">
        <v>257</v>
      </c>
      <c r="L228" s="23"/>
      <c r="M228" s="198"/>
      <c r="N228" s="199" t="s">
        <v>44</v>
      </c>
      <c r="O228" s="60"/>
      <c r="P228" s="200" t="n">
        <f aca="false">O228*H228</f>
        <v>0</v>
      </c>
      <c r="Q228" s="200" t="n">
        <v>0.0005</v>
      </c>
      <c r="R228" s="200" t="n">
        <f aca="false">Q228*H228</f>
        <v>0.0015</v>
      </c>
      <c r="S228" s="200" t="n">
        <v>0</v>
      </c>
      <c r="T228" s="20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202" t="s">
        <v>350</v>
      </c>
      <c r="AT228" s="202" t="s">
        <v>154</v>
      </c>
      <c r="AU228" s="202" t="s">
        <v>88</v>
      </c>
      <c r="AY228" s="3" t="s">
        <v>151</v>
      </c>
      <c r="BE228" s="203" t="n">
        <f aca="false">IF(N228="základní",J228,0)</f>
        <v>0</v>
      </c>
      <c r="BF228" s="203" t="n">
        <f aca="false">IF(N228="snížená",J228,0)</f>
        <v>0</v>
      </c>
      <c r="BG228" s="203" t="n">
        <f aca="false">IF(N228="zákl. přenesená",J228,0)</f>
        <v>0</v>
      </c>
      <c r="BH228" s="203" t="n">
        <f aca="false">IF(N228="sníž. přenesená",J228,0)</f>
        <v>0</v>
      </c>
      <c r="BI228" s="203" t="n">
        <f aca="false">IF(N228="nulová",J228,0)</f>
        <v>0</v>
      </c>
      <c r="BJ228" s="3" t="s">
        <v>86</v>
      </c>
      <c r="BK228" s="203" t="n">
        <f aca="false">ROUND(I228*H228,2)</f>
        <v>0</v>
      </c>
      <c r="BL228" s="3" t="s">
        <v>350</v>
      </c>
      <c r="BM228" s="202" t="s">
        <v>760</v>
      </c>
    </row>
    <row r="229" customFormat="false" ht="12.8" hidden="false" customHeight="false" outlineLevel="0" collapsed="false">
      <c r="A229" s="22"/>
      <c r="B229" s="23"/>
      <c r="C229" s="22"/>
      <c r="D229" s="204" t="s">
        <v>159</v>
      </c>
      <c r="E229" s="22"/>
      <c r="F229" s="205" t="s">
        <v>1361</v>
      </c>
      <c r="G229" s="22"/>
      <c r="H229" s="22"/>
      <c r="I229" s="117"/>
      <c r="J229" s="22"/>
      <c r="K229" s="22"/>
      <c r="L229" s="23"/>
      <c r="M229" s="206"/>
      <c r="N229" s="207"/>
      <c r="O229" s="60"/>
      <c r="P229" s="60"/>
      <c r="Q229" s="60"/>
      <c r="R229" s="60"/>
      <c r="S229" s="60"/>
      <c r="T229" s="61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T229" s="3" t="s">
        <v>159</v>
      </c>
      <c r="AU229" s="3" t="s">
        <v>88</v>
      </c>
    </row>
    <row r="230" customFormat="false" ht="16.5" hidden="false" customHeight="true" outlineLevel="0" collapsed="false">
      <c r="A230" s="22"/>
      <c r="B230" s="190"/>
      <c r="C230" s="191" t="s">
        <v>540</v>
      </c>
      <c r="D230" s="191" t="s">
        <v>154</v>
      </c>
      <c r="E230" s="192" t="s">
        <v>1362</v>
      </c>
      <c r="F230" s="193" t="s">
        <v>1363</v>
      </c>
      <c r="G230" s="194" t="s">
        <v>285</v>
      </c>
      <c r="H230" s="195" t="n">
        <v>1</v>
      </c>
      <c r="I230" s="196"/>
      <c r="J230" s="197" t="n">
        <f aca="false">ROUND(I230*H230,2)</f>
        <v>0</v>
      </c>
      <c r="K230" s="193" t="s">
        <v>257</v>
      </c>
      <c r="L230" s="23"/>
      <c r="M230" s="198"/>
      <c r="N230" s="199" t="s">
        <v>44</v>
      </c>
      <c r="O230" s="60"/>
      <c r="P230" s="200" t="n">
        <f aca="false">O230*H230</f>
        <v>0</v>
      </c>
      <c r="Q230" s="200" t="n">
        <v>0.0007</v>
      </c>
      <c r="R230" s="200" t="n">
        <f aca="false">Q230*H230</f>
        <v>0.0007</v>
      </c>
      <c r="S230" s="200" t="n">
        <v>0</v>
      </c>
      <c r="T230" s="20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202" t="s">
        <v>350</v>
      </c>
      <c r="AT230" s="202" t="s">
        <v>154</v>
      </c>
      <c r="AU230" s="202" t="s">
        <v>88</v>
      </c>
      <c r="AY230" s="3" t="s">
        <v>151</v>
      </c>
      <c r="BE230" s="203" t="n">
        <f aca="false">IF(N230="základní",J230,0)</f>
        <v>0</v>
      </c>
      <c r="BF230" s="203" t="n">
        <f aca="false">IF(N230="snížená",J230,0)</f>
        <v>0</v>
      </c>
      <c r="BG230" s="203" t="n">
        <f aca="false">IF(N230="zákl. přenesená",J230,0)</f>
        <v>0</v>
      </c>
      <c r="BH230" s="203" t="n">
        <f aca="false">IF(N230="sníž. přenesená",J230,0)</f>
        <v>0</v>
      </c>
      <c r="BI230" s="203" t="n">
        <f aca="false">IF(N230="nulová",J230,0)</f>
        <v>0</v>
      </c>
      <c r="BJ230" s="3" t="s">
        <v>86</v>
      </c>
      <c r="BK230" s="203" t="n">
        <f aca="false">ROUND(I230*H230,2)</f>
        <v>0</v>
      </c>
      <c r="BL230" s="3" t="s">
        <v>350</v>
      </c>
      <c r="BM230" s="202" t="s">
        <v>1101</v>
      </c>
    </row>
    <row r="231" customFormat="false" ht="12.8" hidden="false" customHeight="false" outlineLevel="0" collapsed="false">
      <c r="A231" s="22"/>
      <c r="B231" s="23"/>
      <c r="C231" s="22"/>
      <c r="D231" s="204" t="s">
        <v>159</v>
      </c>
      <c r="E231" s="22"/>
      <c r="F231" s="205" t="s">
        <v>1364</v>
      </c>
      <c r="G231" s="22"/>
      <c r="H231" s="22"/>
      <c r="I231" s="117"/>
      <c r="J231" s="22"/>
      <c r="K231" s="22"/>
      <c r="L231" s="23"/>
      <c r="M231" s="206"/>
      <c r="N231" s="207"/>
      <c r="O231" s="60"/>
      <c r="P231" s="60"/>
      <c r="Q231" s="60"/>
      <c r="R231" s="60"/>
      <c r="S231" s="60"/>
      <c r="T231" s="61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T231" s="3" t="s">
        <v>159</v>
      </c>
      <c r="AU231" s="3" t="s">
        <v>88</v>
      </c>
    </row>
    <row r="232" customFormat="false" ht="16.5" hidden="false" customHeight="true" outlineLevel="0" collapsed="false">
      <c r="A232" s="22"/>
      <c r="B232" s="190"/>
      <c r="C232" s="191" t="s">
        <v>545</v>
      </c>
      <c r="D232" s="191" t="s">
        <v>154</v>
      </c>
      <c r="E232" s="192" t="s">
        <v>1365</v>
      </c>
      <c r="F232" s="193" t="s">
        <v>1366</v>
      </c>
      <c r="G232" s="194" t="s">
        <v>285</v>
      </c>
      <c r="H232" s="195" t="n">
        <v>4</v>
      </c>
      <c r="I232" s="196"/>
      <c r="J232" s="197" t="n">
        <f aca="false">ROUND(I232*H232,2)</f>
        <v>0</v>
      </c>
      <c r="K232" s="193" t="s">
        <v>257</v>
      </c>
      <c r="L232" s="23"/>
      <c r="M232" s="198"/>
      <c r="N232" s="199" t="s">
        <v>44</v>
      </c>
      <c r="O232" s="60"/>
      <c r="P232" s="200" t="n">
        <f aca="false">O232*H232</f>
        <v>0</v>
      </c>
      <c r="Q232" s="200" t="n">
        <v>0.00168</v>
      </c>
      <c r="R232" s="200" t="n">
        <f aca="false">Q232*H232</f>
        <v>0.00672</v>
      </c>
      <c r="S232" s="200" t="n">
        <v>0</v>
      </c>
      <c r="T232" s="20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202" t="s">
        <v>350</v>
      </c>
      <c r="AT232" s="202" t="s">
        <v>154</v>
      </c>
      <c r="AU232" s="202" t="s">
        <v>88</v>
      </c>
      <c r="AY232" s="3" t="s">
        <v>151</v>
      </c>
      <c r="BE232" s="203" t="n">
        <f aca="false">IF(N232="základní",J232,0)</f>
        <v>0</v>
      </c>
      <c r="BF232" s="203" t="n">
        <f aca="false">IF(N232="snížená",J232,0)</f>
        <v>0</v>
      </c>
      <c r="BG232" s="203" t="n">
        <f aca="false">IF(N232="zákl. přenesená",J232,0)</f>
        <v>0</v>
      </c>
      <c r="BH232" s="203" t="n">
        <f aca="false">IF(N232="sníž. přenesená",J232,0)</f>
        <v>0</v>
      </c>
      <c r="BI232" s="203" t="n">
        <f aca="false">IF(N232="nulová",J232,0)</f>
        <v>0</v>
      </c>
      <c r="BJ232" s="3" t="s">
        <v>86</v>
      </c>
      <c r="BK232" s="203" t="n">
        <f aca="false">ROUND(I232*H232,2)</f>
        <v>0</v>
      </c>
      <c r="BL232" s="3" t="s">
        <v>350</v>
      </c>
      <c r="BM232" s="202" t="s">
        <v>1111</v>
      </c>
    </row>
    <row r="233" customFormat="false" ht="12.8" hidden="false" customHeight="false" outlineLevel="0" collapsed="false">
      <c r="A233" s="22"/>
      <c r="B233" s="23"/>
      <c r="C233" s="22"/>
      <c r="D233" s="204" t="s">
        <v>159</v>
      </c>
      <c r="E233" s="22"/>
      <c r="F233" s="205" t="s">
        <v>1367</v>
      </c>
      <c r="G233" s="22"/>
      <c r="H233" s="22"/>
      <c r="I233" s="117"/>
      <c r="J233" s="22"/>
      <c r="K233" s="22"/>
      <c r="L233" s="23"/>
      <c r="M233" s="206"/>
      <c r="N233" s="207"/>
      <c r="O233" s="60"/>
      <c r="P233" s="60"/>
      <c r="Q233" s="60"/>
      <c r="R233" s="60"/>
      <c r="S233" s="60"/>
      <c r="T233" s="61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T233" s="3" t="s">
        <v>159</v>
      </c>
      <c r="AU233" s="3" t="s">
        <v>88</v>
      </c>
    </row>
    <row r="234" customFormat="false" ht="21.75" hidden="false" customHeight="true" outlineLevel="0" collapsed="false">
      <c r="A234" s="22"/>
      <c r="B234" s="190"/>
      <c r="C234" s="191" t="s">
        <v>559</v>
      </c>
      <c r="D234" s="191" t="s">
        <v>154</v>
      </c>
      <c r="E234" s="192" t="s">
        <v>1368</v>
      </c>
      <c r="F234" s="193" t="s">
        <v>1369</v>
      </c>
      <c r="G234" s="194" t="s">
        <v>285</v>
      </c>
      <c r="H234" s="195" t="n">
        <v>1</v>
      </c>
      <c r="I234" s="196"/>
      <c r="J234" s="197" t="n">
        <f aca="false">ROUND(I234*H234,2)</f>
        <v>0</v>
      </c>
      <c r="K234" s="193" t="s">
        <v>257</v>
      </c>
      <c r="L234" s="23"/>
      <c r="M234" s="198"/>
      <c r="N234" s="199" t="s">
        <v>44</v>
      </c>
      <c r="O234" s="60"/>
      <c r="P234" s="200" t="n">
        <f aca="false">O234*H234</f>
        <v>0</v>
      </c>
      <c r="Q234" s="200" t="n">
        <v>0.00182</v>
      </c>
      <c r="R234" s="200" t="n">
        <f aca="false">Q234*H234</f>
        <v>0.00182</v>
      </c>
      <c r="S234" s="200" t="n">
        <v>0</v>
      </c>
      <c r="T234" s="20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202" t="s">
        <v>350</v>
      </c>
      <c r="AT234" s="202" t="s">
        <v>154</v>
      </c>
      <c r="AU234" s="202" t="s">
        <v>88</v>
      </c>
      <c r="AY234" s="3" t="s">
        <v>151</v>
      </c>
      <c r="BE234" s="203" t="n">
        <f aca="false">IF(N234="základní",J234,0)</f>
        <v>0</v>
      </c>
      <c r="BF234" s="203" t="n">
        <f aca="false">IF(N234="snížená",J234,0)</f>
        <v>0</v>
      </c>
      <c r="BG234" s="203" t="n">
        <f aca="false">IF(N234="zákl. přenesená",J234,0)</f>
        <v>0</v>
      </c>
      <c r="BH234" s="203" t="n">
        <f aca="false">IF(N234="sníž. přenesená",J234,0)</f>
        <v>0</v>
      </c>
      <c r="BI234" s="203" t="n">
        <f aca="false">IF(N234="nulová",J234,0)</f>
        <v>0</v>
      </c>
      <c r="BJ234" s="3" t="s">
        <v>86</v>
      </c>
      <c r="BK234" s="203" t="n">
        <f aca="false">ROUND(I234*H234,2)</f>
        <v>0</v>
      </c>
      <c r="BL234" s="3" t="s">
        <v>350</v>
      </c>
      <c r="BM234" s="202" t="s">
        <v>1119</v>
      </c>
    </row>
    <row r="235" customFormat="false" ht="12.8" hidden="false" customHeight="false" outlineLevel="0" collapsed="false">
      <c r="A235" s="22"/>
      <c r="B235" s="23"/>
      <c r="C235" s="22"/>
      <c r="D235" s="204" t="s">
        <v>159</v>
      </c>
      <c r="E235" s="22"/>
      <c r="F235" s="205" t="s">
        <v>1370</v>
      </c>
      <c r="G235" s="22"/>
      <c r="H235" s="22"/>
      <c r="I235" s="117"/>
      <c r="J235" s="22"/>
      <c r="K235" s="22"/>
      <c r="L235" s="23"/>
      <c r="M235" s="206"/>
      <c r="N235" s="207"/>
      <c r="O235" s="60"/>
      <c r="P235" s="60"/>
      <c r="Q235" s="60"/>
      <c r="R235" s="60"/>
      <c r="S235" s="60"/>
      <c r="T235" s="61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T235" s="3" t="s">
        <v>159</v>
      </c>
      <c r="AU235" s="3" t="s">
        <v>88</v>
      </c>
    </row>
    <row r="236" customFormat="false" ht="16.5" hidden="false" customHeight="true" outlineLevel="0" collapsed="false">
      <c r="A236" s="22"/>
      <c r="B236" s="190"/>
      <c r="C236" s="191" t="s">
        <v>564</v>
      </c>
      <c r="D236" s="191" t="s">
        <v>154</v>
      </c>
      <c r="E236" s="192" t="s">
        <v>1371</v>
      </c>
      <c r="F236" s="193" t="s">
        <v>1372</v>
      </c>
      <c r="G236" s="194" t="s">
        <v>285</v>
      </c>
      <c r="H236" s="195" t="n">
        <v>1</v>
      </c>
      <c r="I236" s="196"/>
      <c r="J236" s="197" t="n">
        <f aca="false">ROUND(I236*H236,2)</f>
        <v>0</v>
      </c>
      <c r="K236" s="193" t="s">
        <v>257</v>
      </c>
      <c r="L236" s="23"/>
      <c r="M236" s="198"/>
      <c r="N236" s="199" t="s">
        <v>44</v>
      </c>
      <c r="O236" s="60"/>
      <c r="P236" s="200" t="n">
        <f aca="false">O236*H236</f>
        <v>0</v>
      </c>
      <c r="Q236" s="200" t="n">
        <v>2E-005</v>
      </c>
      <c r="R236" s="200" t="n">
        <f aca="false">Q236*H236</f>
        <v>2E-005</v>
      </c>
      <c r="S236" s="200" t="n">
        <v>0</v>
      </c>
      <c r="T236" s="20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202" t="s">
        <v>350</v>
      </c>
      <c r="AT236" s="202" t="s">
        <v>154</v>
      </c>
      <c r="AU236" s="202" t="s">
        <v>88</v>
      </c>
      <c r="AY236" s="3" t="s">
        <v>151</v>
      </c>
      <c r="BE236" s="203" t="n">
        <f aca="false">IF(N236="základní",J236,0)</f>
        <v>0</v>
      </c>
      <c r="BF236" s="203" t="n">
        <f aca="false">IF(N236="snížená",J236,0)</f>
        <v>0</v>
      </c>
      <c r="BG236" s="203" t="n">
        <f aca="false">IF(N236="zákl. přenesená",J236,0)</f>
        <v>0</v>
      </c>
      <c r="BH236" s="203" t="n">
        <f aca="false">IF(N236="sníž. přenesená",J236,0)</f>
        <v>0</v>
      </c>
      <c r="BI236" s="203" t="n">
        <f aca="false">IF(N236="nulová",J236,0)</f>
        <v>0</v>
      </c>
      <c r="BJ236" s="3" t="s">
        <v>86</v>
      </c>
      <c r="BK236" s="203" t="n">
        <f aca="false">ROUND(I236*H236,2)</f>
        <v>0</v>
      </c>
      <c r="BL236" s="3" t="s">
        <v>350</v>
      </c>
      <c r="BM236" s="202" t="s">
        <v>1132</v>
      </c>
    </row>
    <row r="237" customFormat="false" ht="12.8" hidden="false" customHeight="false" outlineLevel="0" collapsed="false">
      <c r="A237" s="22"/>
      <c r="B237" s="23"/>
      <c r="C237" s="22"/>
      <c r="D237" s="204" t="s">
        <v>159</v>
      </c>
      <c r="E237" s="22"/>
      <c r="F237" s="205" t="s">
        <v>1373</v>
      </c>
      <c r="G237" s="22"/>
      <c r="H237" s="22"/>
      <c r="I237" s="117"/>
      <c r="J237" s="22"/>
      <c r="K237" s="22"/>
      <c r="L237" s="23"/>
      <c r="M237" s="206"/>
      <c r="N237" s="207"/>
      <c r="O237" s="60"/>
      <c r="P237" s="60"/>
      <c r="Q237" s="60"/>
      <c r="R237" s="60"/>
      <c r="S237" s="60"/>
      <c r="T237" s="61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T237" s="3" t="s">
        <v>159</v>
      </c>
      <c r="AU237" s="3" t="s">
        <v>88</v>
      </c>
    </row>
    <row r="238" customFormat="false" ht="21.75" hidden="false" customHeight="true" outlineLevel="0" collapsed="false">
      <c r="A238" s="22"/>
      <c r="B238" s="190"/>
      <c r="C238" s="238" t="s">
        <v>571</v>
      </c>
      <c r="D238" s="238" t="s">
        <v>462</v>
      </c>
      <c r="E238" s="239" t="s">
        <v>1374</v>
      </c>
      <c r="F238" s="240" t="s">
        <v>1375</v>
      </c>
      <c r="G238" s="241" t="s">
        <v>285</v>
      </c>
      <c r="H238" s="242" t="n">
        <v>1</v>
      </c>
      <c r="I238" s="243"/>
      <c r="J238" s="244" t="n">
        <f aca="false">ROUND(I238*H238,2)</f>
        <v>0</v>
      </c>
      <c r="K238" s="240"/>
      <c r="L238" s="245"/>
      <c r="M238" s="246"/>
      <c r="N238" s="247" t="s">
        <v>44</v>
      </c>
      <c r="O238" s="60"/>
      <c r="P238" s="200" t="n">
        <f aca="false">O238*H238</f>
        <v>0</v>
      </c>
      <c r="Q238" s="200" t="n">
        <v>0.0001</v>
      </c>
      <c r="R238" s="200" t="n">
        <f aca="false">Q238*H238</f>
        <v>0.0001</v>
      </c>
      <c r="S238" s="200" t="n">
        <v>0</v>
      </c>
      <c r="T238" s="20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202" t="s">
        <v>469</v>
      </c>
      <c r="AT238" s="202" t="s">
        <v>462</v>
      </c>
      <c r="AU238" s="202" t="s">
        <v>88</v>
      </c>
      <c r="AY238" s="3" t="s">
        <v>151</v>
      </c>
      <c r="BE238" s="203" t="n">
        <f aca="false">IF(N238="základní",J238,0)</f>
        <v>0</v>
      </c>
      <c r="BF238" s="203" t="n">
        <f aca="false">IF(N238="snížená",J238,0)</f>
        <v>0</v>
      </c>
      <c r="BG238" s="203" t="n">
        <f aca="false">IF(N238="zákl. přenesená",J238,0)</f>
        <v>0</v>
      </c>
      <c r="BH238" s="203" t="n">
        <f aca="false">IF(N238="sníž. přenesená",J238,0)</f>
        <v>0</v>
      </c>
      <c r="BI238" s="203" t="n">
        <f aca="false">IF(N238="nulová",J238,0)</f>
        <v>0</v>
      </c>
      <c r="BJ238" s="3" t="s">
        <v>86</v>
      </c>
      <c r="BK238" s="203" t="n">
        <f aca="false">ROUND(I238*H238,2)</f>
        <v>0</v>
      </c>
      <c r="BL238" s="3" t="s">
        <v>350</v>
      </c>
      <c r="BM238" s="202" t="s">
        <v>1376</v>
      </c>
    </row>
    <row r="239" customFormat="false" ht="12.8" hidden="false" customHeight="false" outlineLevel="0" collapsed="false">
      <c r="A239" s="22"/>
      <c r="B239" s="23"/>
      <c r="C239" s="22"/>
      <c r="D239" s="204" t="s">
        <v>159</v>
      </c>
      <c r="E239" s="22"/>
      <c r="F239" s="205" t="s">
        <v>1375</v>
      </c>
      <c r="G239" s="22"/>
      <c r="H239" s="22"/>
      <c r="I239" s="117"/>
      <c r="J239" s="22"/>
      <c r="K239" s="22"/>
      <c r="L239" s="23"/>
      <c r="M239" s="206"/>
      <c r="N239" s="207"/>
      <c r="O239" s="60"/>
      <c r="P239" s="60"/>
      <c r="Q239" s="60"/>
      <c r="R239" s="60"/>
      <c r="S239" s="60"/>
      <c r="T239" s="61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T239" s="3" t="s">
        <v>159</v>
      </c>
      <c r="AU239" s="3" t="s">
        <v>88</v>
      </c>
    </row>
    <row r="240" customFormat="false" ht="16.5" hidden="false" customHeight="true" outlineLevel="0" collapsed="false">
      <c r="A240" s="22"/>
      <c r="B240" s="190"/>
      <c r="C240" s="191" t="s">
        <v>578</v>
      </c>
      <c r="D240" s="191" t="s">
        <v>154</v>
      </c>
      <c r="E240" s="192" t="s">
        <v>1377</v>
      </c>
      <c r="F240" s="193" t="s">
        <v>1378</v>
      </c>
      <c r="G240" s="194" t="s">
        <v>285</v>
      </c>
      <c r="H240" s="195" t="n">
        <v>1</v>
      </c>
      <c r="I240" s="196"/>
      <c r="J240" s="197" t="n">
        <f aca="false">ROUND(I240*H240,2)</f>
        <v>0</v>
      </c>
      <c r="K240" s="193" t="s">
        <v>257</v>
      </c>
      <c r="L240" s="23"/>
      <c r="M240" s="198"/>
      <c r="N240" s="199" t="s">
        <v>44</v>
      </c>
      <c r="O240" s="60"/>
      <c r="P240" s="200" t="n">
        <f aca="false">O240*H240</f>
        <v>0</v>
      </c>
      <c r="Q240" s="200" t="n">
        <v>2E-005</v>
      </c>
      <c r="R240" s="200" t="n">
        <f aca="false">Q240*H240</f>
        <v>2E-005</v>
      </c>
      <c r="S240" s="200" t="n">
        <v>0</v>
      </c>
      <c r="T240" s="20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202" t="s">
        <v>350</v>
      </c>
      <c r="AT240" s="202" t="s">
        <v>154</v>
      </c>
      <c r="AU240" s="202" t="s">
        <v>88</v>
      </c>
      <c r="AY240" s="3" t="s">
        <v>151</v>
      </c>
      <c r="BE240" s="203" t="n">
        <f aca="false">IF(N240="základní",J240,0)</f>
        <v>0</v>
      </c>
      <c r="BF240" s="203" t="n">
        <f aca="false">IF(N240="snížená",J240,0)</f>
        <v>0</v>
      </c>
      <c r="BG240" s="203" t="n">
        <f aca="false">IF(N240="zákl. přenesená",J240,0)</f>
        <v>0</v>
      </c>
      <c r="BH240" s="203" t="n">
        <f aca="false">IF(N240="sníž. přenesená",J240,0)</f>
        <v>0</v>
      </c>
      <c r="BI240" s="203" t="n">
        <f aca="false">IF(N240="nulová",J240,0)</f>
        <v>0</v>
      </c>
      <c r="BJ240" s="3" t="s">
        <v>86</v>
      </c>
      <c r="BK240" s="203" t="n">
        <f aca="false">ROUND(I240*H240,2)</f>
        <v>0</v>
      </c>
      <c r="BL240" s="3" t="s">
        <v>350</v>
      </c>
      <c r="BM240" s="202" t="s">
        <v>1379</v>
      </c>
    </row>
    <row r="241" customFormat="false" ht="12.8" hidden="false" customHeight="false" outlineLevel="0" collapsed="false">
      <c r="A241" s="22"/>
      <c r="B241" s="23"/>
      <c r="C241" s="22"/>
      <c r="D241" s="204" t="s">
        <v>159</v>
      </c>
      <c r="E241" s="22"/>
      <c r="F241" s="205" t="s">
        <v>1380</v>
      </c>
      <c r="G241" s="22"/>
      <c r="H241" s="22"/>
      <c r="I241" s="117"/>
      <c r="J241" s="22"/>
      <c r="K241" s="22"/>
      <c r="L241" s="23"/>
      <c r="M241" s="206"/>
      <c r="N241" s="207"/>
      <c r="O241" s="60"/>
      <c r="P241" s="60"/>
      <c r="Q241" s="60"/>
      <c r="R241" s="60"/>
      <c r="S241" s="60"/>
      <c r="T241" s="61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T241" s="3" t="s">
        <v>159</v>
      </c>
      <c r="AU241" s="3" t="s">
        <v>88</v>
      </c>
    </row>
    <row r="242" customFormat="false" ht="16.5" hidden="false" customHeight="true" outlineLevel="0" collapsed="false">
      <c r="A242" s="22"/>
      <c r="B242" s="190"/>
      <c r="C242" s="238" t="s">
        <v>583</v>
      </c>
      <c r="D242" s="238" t="s">
        <v>462</v>
      </c>
      <c r="E242" s="239" t="s">
        <v>1381</v>
      </c>
      <c r="F242" s="240" t="s">
        <v>1382</v>
      </c>
      <c r="G242" s="241" t="s">
        <v>285</v>
      </c>
      <c r="H242" s="242" t="n">
        <v>1</v>
      </c>
      <c r="I242" s="243"/>
      <c r="J242" s="244" t="n">
        <f aca="false">ROUND(I242*H242,2)</f>
        <v>0</v>
      </c>
      <c r="K242" s="240"/>
      <c r="L242" s="245"/>
      <c r="M242" s="246"/>
      <c r="N242" s="247" t="s">
        <v>44</v>
      </c>
      <c r="O242" s="60"/>
      <c r="P242" s="200" t="n">
        <f aca="false">O242*H242</f>
        <v>0</v>
      </c>
      <c r="Q242" s="200" t="n">
        <v>0</v>
      </c>
      <c r="R242" s="200" t="n">
        <f aca="false">Q242*H242</f>
        <v>0</v>
      </c>
      <c r="S242" s="200" t="n">
        <v>0</v>
      </c>
      <c r="T242" s="20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202" t="s">
        <v>469</v>
      </c>
      <c r="AT242" s="202" t="s">
        <v>462</v>
      </c>
      <c r="AU242" s="202" t="s">
        <v>88</v>
      </c>
      <c r="AY242" s="3" t="s">
        <v>151</v>
      </c>
      <c r="BE242" s="203" t="n">
        <f aca="false">IF(N242="základní",J242,0)</f>
        <v>0</v>
      </c>
      <c r="BF242" s="203" t="n">
        <f aca="false">IF(N242="snížená",J242,0)</f>
        <v>0</v>
      </c>
      <c r="BG242" s="203" t="n">
        <f aca="false">IF(N242="zákl. přenesená",J242,0)</f>
        <v>0</v>
      </c>
      <c r="BH242" s="203" t="n">
        <f aca="false">IF(N242="sníž. přenesená",J242,0)</f>
        <v>0</v>
      </c>
      <c r="BI242" s="203" t="n">
        <f aca="false">IF(N242="nulová",J242,0)</f>
        <v>0</v>
      </c>
      <c r="BJ242" s="3" t="s">
        <v>86</v>
      </c>
      <c r="BK242" s="203" t="n">
        <f aca="false">ROUND(I242*H242,2)</f>
        <v>0</v>
      </c>
      <c r="BL242" s="3" t="s">
        <v>350</v>
      </c>
      <c r="BM242" s="202" t="s">
        <v>419</v>
      </c>
    </row>
    <row r="243" customFormat="false" ht="12.8" hidden="false" customHeight="false" outlineLevel="0" collapsed="false">
      <c r="A243" s="22"/>
      <c r="B243" s="23"/>
      <c r="C243" s="22"/>
      <c r="D243" s="204" t="s">
        <v>159</v>
      </c>
      <c r="E243" s="22"/>
      <c r="F243" s="205" t="s">
        <v>1383</v>
      </c>
      <c r="G243" s="22"/>
      <c r="H243" s="22"/>
      <c r="I243" s="117"/>
      <c r="J243" s="22"/>
      <c r="K243" s="22"/>
      <c r="L243" s="23"/>
      <c r="M243" s="206"/>
      <c r="N243" s="207"/>
      <c r="O243" s="60"/>
      <c r="P243" s="60"/>
      <c r="Q243" s="60"/>
      <c r="R243" s="60"/>
      <c r="S243" s="60"/>
      <c r="T243" s="61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T243" s="3" t="s">
        <v>159</v>
      </c>
      <c r="AU243" s="3" t="s">
        <v>88</v>
      </c>
    </row>
    <row r="244" customFormat="false" ht="21.75" hidden="false" customHeight="true" outlineLevel="0" collapsed="false">
      <c r="A244" s="22"/>
      <c r="B244" s="190"/>
      <c r="C244" s="191" t="s">
        <v>588</v>
      </c>
      <c r="D244" s="191" t="s">
        <v>154</v>
      </c>
      <c r="E244" s="192" t="s">
        <v>1384</v>
      </c>
      <c r="F244" s="193" t="s">
        <v>1385</v>
      </c>
      <c r="G244" s="194" t="s">
        <v>217</v>
      </c>
      <c r="H244" s="195" t="n">
        <v>1</v>
      </c>
      <c r="I244" s="196"/>
      <c r="J244" s="197" t="n">
        <f aca="false">ROUND(I244*H244,2)</f>
        <v>0</v>
      </c>
      <c r="K244" s="193" t="s">
        <v>257</v>
      </c>
      <c r="L244" s="23"/>
      <c r="M244" s="198"/>
      <c r="N244" s="199" t="s">
        <v>44</v>
      </c>
      <c r="O244" s="60"/>
      <c r="P244" s="200" t="n">
        <f aca="false">O244*H244</f>
        <v>0</v>
      </c>
      <c r="Q244" s="200" t="n">
        <v>0.0292</v>
      </c>
      <c r="R244" s="200" t="n">
        <f aca="false">Q244*H244</f>
        <v>0.0292</v>
      </c>
      <c r="S244" s="200" t="n">
        <v>0</v>
      </c>
      <c r="T244" s="20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202" t="s">
        <v>350</v>
      </c>
      <c r="AT244" s="202" t="s">
        <v>154</v>
      </c>
      <c r="AU244" s="202" t="s">
        <v>88</v>
      </c>
      <c r="AY244" s="3" t="s">
        <v>151</v>
      </c>
      <c r="BE244" s="203" t="n">
        <f aca="false">IF(N244="základní",J244,0)</f>
        <v>0</v>
      </c>
      <c r="BF244" s="203" t="n">
        <f aca="false">IF(N244="snížená",J244,0)</f>
        <v>0</v>
      </c>
      <c r="BG244" s="203" t="n">
        <f aca="false">IF(N244="zákl. přenesená",J244,0)</f>
        <v>0</v>
      </c>
      <c r="BH244" s="203" t="n">
        <f aca="false">IF(N244="sníž. přenesená",J244,0)</f>
        <v>0</v>
      </c>
      <c r="BI244" s="203" t="n">
        <f aca="false">IF(N244="nulová",J244,0)</f>
        <v>0</v>
      </c>
      <c r="BJ244" s="3" t="s">
        <v>86</v>
      </c>
      <c r="BK244" s="203" t="n">
        <f aca="false">ROUND(I244*H244,2)</f>
        <v>0</v>
      </c>
      <c r="BL244" s="3" t="s">
        <v>350</v>
      </c>
      <c r="BM244" s="202" t="s">
        <v>467</v>
      </c>
    </row>
    <row r="245" customFormat="false" ht="12.8" hidden="false" customHeight="false" outlineLevel="0" collapsed="false">
      <c r="A245" s="22"/>
      <c r="B245" s="23"/>
      <c r="C245" s="22"/>
      <c r="D245" s="204" t="s">
        <v>159</v>
      </c>
      <c r="E245" s="22"/>
      <c r="F245" s="205" t="s">
        <v>1386</v>
      </c>
      <c r="G245" s="22"/>
      <c r="H245" s="22"/>
      <c r="I245" s="117"/>
      <c r="J245" s="22"/>
      <c r="K245" s="22"/>
      <c r="L245" s="23"/>
      <c r="M245" s="206"/>
      <c r="N245" s="207"/>
      <c r="O245" s="60"/>
      <c r="P245" s="60"/>
      <c r="Q245" s="60"/>
      <c r="R245" s="60"/>
      <c r="S245" s="60"/>
      <c r="T245" s="61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T245" s="3" t="s">
        <v>159</v>
      </c>
      <c r="AU245" s="3" t="s">
        <v>88</v>
      </c>
    </row>
    <row r="246" customFormat="false" ht="16.5" hidden="false" customHeight="true" outlineLevel="0" collapsed="false">
      <c r="A246" s="22"/>
      <c r="B246" s="190"/>
      <c r="C246" s="191" t="s">
        <v>594</v>
      </c>
      <c r="D246" s="191" t="s">
        <v>154</v>
      </c>
      <c r="E246" s="192" t="s">
        <v>1387</v>
      </c>
      <c r="F246" s="193" t="s">
        <v>1388</v>
      </c>
      <c r="G246" s="194" t="s">
        <v>285</v>
      </c>
      <c r="H246" s="195" t="n">
        <v>1</v>
      </c>
      <c r="I246" s="196"/>
      <c r="J246" s="197" t="n">
        <f aca="false">ROUND(I246*H246,2)</f>
        <v>0</v>
      </c>
      <c r="K246" s="193" t="s">
        <v>257</v>
      </c>
      <c r="L246" s="23"/>
      <c r="M246" s="198"/>
      <c r="N246" s="199" t="s">
        <v>44</v>
      </c>
      <c r="O246" s="60"/>
      <c r="P246" s="200" t="n">
        <f aca="false">O246*H246</f>
        <v>0</v>
      </c>
      <c r="Q246" s="200" t="n">
        <v>0</v>
      </c>
      <c r="R246" s="200" t="n">
        <f aca="false">Q246*H246</f>
        <v>0</v>
      </c>
      <c r="S246" s="200" t="n">
        <v>0.02284</v>
      </c>
      <c r="T246" s="201" t="n">
        <f aca="false">S246*H246</f>
        <v>0.02284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202" t="s">
        <v>350</v>
      </c>
      <c r="AT246" s="202" t="s">
        <v>154</v>
      </c>
      <c r="AU246" s="202" t="s">
        <v>88</v>
      </c>
      <c r="AY246" s="3" t="s">
        <v>151</v>
      </c>
      <c r="BE246" s="203" t="n">
        <f aca="false">IF(N246="základní",J246,0)</f>
        <v>0</v>
      </c>
      <c r="BF246" s="203" t="n">
        <f aca="false">IF(N246="snížená",J246,0)</f>
        <v>0</v>
      </c>
      <c r="BG246" s="203" t="n">
        <f aca="false">IF(N246="zákl. přenesená",J246,0)</f>
        <v>0</v>
      </c>
      <c r="BH246" s="203" t="n">
        <f aca="false">IF(N246="sníž. přenesená",J246,0)</f>
        <v>0</v>
      </c>
      <c r="BI246" s="203" t="n">
        <f aca="false">IF(N246="nulová",J246,0)</f>
        <v>0</v>
      </c>
      <c r="BJ246" s="3" t="s">
        <v>86</v>
      </c>
      <c r="BK246" s="203" t="n">
        <f aca="false">ROUND(I246*H246,2)</f>
        <v>0</v>
      </c>
      <c r="BL246" s="3" t="s">
        <v>350</v>
      </c>
      <c r="BM246" s="202" t="s">
        <v>1389</v>
      </c>
    </row>
    <row r="247" customFormat="false" ht="12.8" hidden="false" customHeight="false" outlineLevel="0" collapsed="false">
      <c r="A247" s="22"/>
      <c r="B247" s="23"/>
      <c r="C247" s="22"/>
      <c r="D247" s="204" t="s">
        <v>159</v>
      </c>
      <c r="E247" s="22"/>
      <c r="F247" s="205" t="s">
        <v>1390</v>
      </c>
      <c r="G247" s="22"/>
      <c r="H247" s="22"/>
      <c r="I247" s="117"/>
      <c r="J247" s="22"/>
      <c r="K247" s="22"/>
      <c r="L247" s="23"/>
      <c r="M247" s="206"/>
      <c r="N247" s="207"/>
      <c r="O247" s="60"/>
      <c r="P247" s="60"/>
      <c r="Q247" s="60"/>
      <c r="R247" s="60"/>
      <c r="S247" s="60"/>
      <c r="T247" s="61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T247" s="3" t="s">
        <v>159</v>
      </c>
      <c r="AU247" s="3" t="s">
        <v>88</v>
      </c>
    </row>
    <row r="248" customFormat="false" ht="21.75" hidden="false" customHeight="true" outlineLevel="0" collapsed="false">
      <c r="A248" s="22"/>
      <c r="B248" s="190"/>
      <c r="C248" s="191" t="s">
        <v>599</v>
      </c>
      <c r="D248" s="191" t="s">
        <v>154</v>
      </c>
      <c r="E248" s="192" t="s">
        <v>1391</v>
      </c>
      <c r="F248" s="193" t="s">
        <v>1392</v>
      </c>
      <c r="G248" s="194" t="s">
        <v>285</v>
      </c>
      <c r="H248" s="195" t="n">
        <v>1</v>
      </c>
      <c r="I248" s="196"/>
      <c r="J248" s="197" t="n">
        <f aca="false">ROUND(I248*H248,2)</f>
        <v>0</v>
      </c>
      <c r="K248" s="193" t="s">
        <v>257</v>
      </c>
      <c r="L248" s="23"/>
      <c r="M248" s="198"/>
      <c r="N248" s="199" t="s">
        <v>44</v>
      </c>
      <c r="O248" s="60"/>
      <c r="P248" s="200" t="n">
        <f aca="false">O248*H248</f>
        <v>0</v>
      </c>
      <c r="Q248" s="200" t="n">
        <v>0.02106</v>
      </c>
      <c r="R248" s="200" t="n">
        <f aca="false">Q248*H248</f>
        <v>0.02106</v>
      </c>
      <c r="S248" s="200" t="n">
        <v>0</v>
      </c>
      <c r="T248" s="20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202" t="s">
        <v>350</v>
      </c>
      <c r="AT248" s="202" t="s">
        <v>154</v>
      </c>
      <c r="AU248" s="202" t="s">
        <v>88</v>
      </c>
      <c r="AY248" s="3" t="s">
        <v>151</v>
      </c>
      <c r="BE248" s="203" t="n">
        <f aca="false">IF(N248="základní",J248,0)</f>
        <v>0</v>
      </c>
      <c r="BF248" s="203" t="n">
        <f aca="false">IF(N248="snížená",J248,0)</f>
        <v>0</v>
      </c>
      <c r="BG248" s="203" t="n">
        <f aca="false">IF(N248="zákl. přenesená",J248,0)</f>
        <v>0</v>
      </c>
      <c r="BH248" s="203" t="n">
        <f aca="false">IF(N248="sníž. přenesená",J248,0)</f>
        <v>0</v>
      </c>
      <c r="BI248" s="203" t="n">
        <f aca="false">IF(N248="nulová",J248,0)</f>
        <v>0</v>
      </c>
      <c r="BJ248" s="3" t="s">
        <v>86</v>
      </c>
      <c r="BK248" s="203" t="n">
        <f aca="false">ROUND(I248*H248,2)</f>
        <v>0</v>
      </c>
      <c r="BL248" s="3" t="s">
        <v>350</v>
      </c>
      <c r="BM248" s="202" t="s">
        <v>1393</v>
      </c>
    </row>
    <row r="249" customFormat="false" ht="12.8" hidden="false" customHeight="false" outlineLevel="0" collapsed="false">
      <c r="A249" s="22"/>
      <c r="B249" s="23"/>
      <c r="C249" s="22"/>
      <c r="D249" s="204" t="s">
        <v>159</v>
      </c>
      <c r="E249" s="22"/>
      <c r="F249" s="205" t="s">
        <v>1394</v>
      </c>
      <c r="G249" s="22"/>
      <c r="H249" s="22"/>
      <c r="I249" s="117"/>
      <c r="J249" s="22"/>
      <c r="K249" s="22"/>
      <c r="L249" s="23"/>
      <c r="M249" s="206"/>
      <c r="N249" s="207"/>
      <c r="O249" s="60"/>
      <c r="P249" s="60"/>
      <c r="Q249" s="60"/>
      <c r="R249" s="60"/>
      <c r="S249" s="60"/>
      <c r="T249" s="61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T249" s="3" t="s">
        <v>159</v>
      </c>
      <c r="AU249" s="3" t="s">
        <v>88</v>
      </c>
    </row>
    <row r="250" customFormat="false" ht="21.75" hidden="false" customHeight="true" outlineLevel="0" collapsed="false">
      <c r="A250" s="22"/>
      <c r="B250" s="190"/>
      <c r="C250" s="191" t="s">
        <v>605</v>
      </c>
      <c r="D250" s="191" t="s">
        <v>154</v>
      </c>
      <c r="E250" s="192" t="s">
        <v>1395</v>
      </c>
      <c r="F250" s="193" t="s">
        <v>1396</v>
      </c>
      <c r="G250" s="194" t="s">
        <v>285</v>
      </c>
      <c r="H250" s="195" t="n">
        <v>2</v>
      </c>
      <c r="I250" s="196"/>
      <c r="J250" s="197" t="n">
        <f aca="false">ROUND(I250*H250,2)</f>
        <v>0</v>
      </c>
      <c r="K250" s="193" t="s">
        <v>257</v>
      </c>
      <c r="L250" s="23"/>
      <c r="M250" s="198"/>
      <c r="N250" s="199" t="s">
        <v>44</v>
      </c>
      <c r="O250" s="60"/>
      <c r="P250" s="200" t="n">
        <f aca="false">O250*H250</f>
        <v>0</v>
      </c>
      <c r="Q250" s="200" t="n">
        <v>0.00167</v>
      </c>
      <c r="R250" s="200" t="n">
        <f aca="false">Q250*H250</f>
        <v>0.00334</v>
      </c>
      <c r="S250" s="200" t="n">
        <v>0</v>
      </c>
      <c r="T250" s="20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202" t="s">
        <v>350</v>
      </c>
      <c r="AT250" s="202" t="s">
        <v>154</v>
      </c>
      <c r="AU250" s="202" t="s">
        <v>88</v>
      </c>
      <c r="AY250" s="3" t="s">
        <v>151</v>
      </c>
      <c r="BE250" s="203" t="n">
        <f aca="false">IF(N250="základní",J250,0)</f>
        <v>0</v>
      </c>
      <c r="BF250" s="203" t="n">
        <f aca="false">IF(N250="snížená",J250,0)</f>
        <v>0</v>
      </c>
      <c r="BG250" s="203" t="n">
        <f aca="false">IF(N250="zákl. přenesená",J250,0)</f>
        <v>0</v>
      </c>
      <c r="BH250" s="203" t="n">
        <f aca="false">IF(N250="sníž. přenesená",J250,0)</f>
        <v>0</v>
      </c>
      <c r="BI250" s="203" t="n">
        <f aca="false">IF(N250="nulová",J250,0)</f>
        <v>0</v>
      </c>
      <c r="BJ250" s="3" t="s">
        <v>86</v>
      </c>
      <c r="BK250" s="203" t="n">
        <f aca="false">ROUND(I250*H250,2)</f>
        <v>0</v>
      </c>
      <c r="BL250" s="3" t="s">
        <v>350</v>
      </c>
      <c r="BM250" s="202" t="s">
        <v>1397</v>
      </c>
    </row>
    <row r="251" customFormat="false" ht="12.8" hidden="false" customHeight="false" outlineLevel="0" collapsed="false">
      <c r="A251" s="22"/>
      <c r="B251" s="23"/>
      <c r="C251" s="22"/>
      <c r="D251" s="204" t="s">
        <v>159</v>
      </c>
      <c r="E251" s="22"/>
      <c r="F251" s="205" t="s">
        <v>1398</v>
      </c>
      <c r="G251" s="22"/>
      <c r="H251" s="22"/>
      <c r="I251" s="117"/>
      <c r="J251" s="22"/>
      <c r="K251" s="22"/>
      <c r="L251" s="23"/>
      <c r="M251" s="206"/>
      <c r="N251" s="207"/>
      <c r="O251" s="60"/>
      <c r="P251" s="60"/>
      <c r="Q251" s="60"/>
      <c r="R251" s="60"/>
      <c r="S251" s="60"/>
      <c r="T251" s="61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T251" s="3" t="s">
        <v>159</v>
      </c>
      <c r="AU251" s="3" t="s">
        <v>88</v>
      </c>
    </row>
    <row r="252" customFormat="false" ht="16.5" hidden="false" customHeight="true" outlineLevel="0" collapsed="false">
      <c r="A252" s="22"/>
      <c r="B252" s="190"/>
      <c r="C252" s="238" t="s">
        <v>613</v>
      </c>
      <c r="D252" s="238" t="s">
        <v>462</v>
      </c>
      <c r="E252" s="239" t="s">
        <v>1399</v>
      </c>
      <c r="F252" s="240" t="s">
        <v>1400</v>
      </c>
      <c r="G252" s="241" t="s">
        <v>285</v>
      </c>
      <c r="H252" s="242" t="n">
        <v>1</v>
      </c>
      <c r="I252" s="243"/>
      <c r="J252" s="244" t="n">
        <f aca="false">ROUND(I252*H252,2)</f>
        <v>0</v>
      </c>
      <c r="K252" s="240"/>
      <c r="L252" s="245"/>
      <c r="M252" s="246"/>
      <c r="N252" s="247" t="s">
        <v>44</v>
      </c>
      <c r="O252" s="60"/>
      <c r="P252" s="200" t="n">
        <f aca="false">O252*H252</f>
        <v>0</v>
      </c>
      <c r="Q252" s="200" t="n">
        <v>0</v>
      </c>
      <c r="R252" s="200" t="n">
        <f aca="false">Q252*H252</f>
        <v>0</v>
      </c>
      <c r="S252" s="200" t="n">
        <v>0</v>
      </c>
      <c r="T252" s="20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202" t="s">
        <v>469</v>
      </c>
      <c r="AT252" s="202" t="s">
        <v>462</v>
      </c>
      <c r="AU252" s="202" t="s">
        <v>88</v>
      </c>
      <c r="AY252" s="3" t="s">
        <v>151</v>
      </c>
      <c r="BE252" s="203" t="n">
        <f aca="false">IF(N252="základní",J252,0)</f>
        <v>0</v>
      </c>
      <c r="BF252" s="203" t="n">
        <f aca="false">IF(N252="snížená",J252,0)</f>
        <v>0</v>
      </c>
      <c r="BG252" s="203" t="n">
        <f aca="false">IF(N252="zákl. přenesená",J252,0)</f>
        <v>0</v>
      </c>
      <c r="BH252" s="203" t="n">
        <f aca="false">IF(N252="sníž. přenesená",J252,0)</f>
        <v>0</v>
      </c>
      <c r="BI252" s="203" t="n">
        <f aca="false">IF(N252="nulová",J252,0)</f>
        <v>0</v>
      </c>
      <c r="BJ252" s="3" t="s">
        <v>86</v>
      </c>
      <c r="BK252" s="203" t="n">
        <f aca="false">ROUND(I252*H252,2)</f>
        <v>0</v>
      </c>
      <c r="BL252" s="3" t="s">
        <v>350</v>
      </c>
      <c r="BM252" s="202" t="s">
        <v>1401</v>
      </c>
    </row>
    <row r="253" customFormat="false" ht="12.8" hidden="false" customHeight="false" outlineLevel="0" collapsed="false">
      <c r="A253" s="22"/>
      <c r="B253" s="23"/>
      <c r="C253" s="22"/>
      <c r="D253" s="204" t="s">
        <v>159</v>
      </c>
      <c r="E253" s="22"/>
      <c r="F253" s="205" t="s">
        <v>1400</v>
      </c>
      <c r="G253" s="22"/>
      <c r="H253" s="22"/>
      <c r="I253" s="117"/>
      <c r="J253" s="22"/>
      <c r="K253" s="22"/>
      <c r="L253" s="23"/>
      <c r="M253" s="206"/>
      <c r="N253" s="207"/>
      <c r="O253" s="60"/>
      <c r="P253" s="60"/>
      <c r="Q253" s="60"/>
      <c r="R253" s="60"/>
      <c r="S253" s="60"/>
      <c r="T253" s="61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T253" s="3" t="s">
        <v>159</v>
      </c>
      <c r="AU253" s="3" t="s">
        <v>88</v>
      </c>
    </row>
    <row r="254" customFormat="false" ht="16.5" hidden="false" customHeight="true" outlineLevel="0" collapsed="false">
      <c r="A254" s="22"/>
      <c r="B254" s="190"/>
      <c r="C254" s="238" t="s">
        <v>620</v>
      </c>
      <c r="D254" s="238" t="s">
        <v>462</v>
      </c>
      <c r="E254" s="239" t="s">
        <v>1402</v>
      </c>
      <c r="F254" s="240" t="s">
        <v>1403</v>
      </c>
      <c r="G254" s="241" t="s">
        <v>285</v>
      </c>
      <c r="H254" s="242" t="n">
        <v>1</v>
      </c>
      <c r="I254" s="243"/>
      <c r="J254" s="244" t="n">
        <f aca="false">ROUND(I254*H254,2)</f>
        <v>0</v>
      </c>
      <c r="K254" s="240"/>
      <c r="L254" s="245"/>
      <c r="M254" s="246"/>
      <c r="N254" s="247" t="s">
        <v>44</v>
      </c>
      <c r="O254" s="60"/>
      <c r="P254" s="200" t="n">
        <f aca="false">O254*H254</f>
        <v>0</v>
      </c>
      <c r="Q254" s="200" t="n">
        <v>0</v>
      </c>
      <c r="R254" s="200" t="n">
        <f aca="false">Q254*H254</f>
        <v>0</v>
      </c>
      <c r="S254" s="200" t="n">
        <v>0</v>
      </c>
      <c r="T254" s="20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202" t="s">
        <v>469</v>
      </c>
      <c r="AT254" s="202" t="s">
        <v>462</v>
      </c>
      <c r="AU254" s="202" t="s">
        <v>88</v>
      </c>
      <c r="AY254" s="3" t="s">
        <v>151</v>
      </c>
      <c r="BE254" s="203" t="n">
        <f aca="false">IF(N254="základní",J254,0)</f>
        <v>0</v>
      </c>
      <c r="BF254" s="203" t="n">
        <f aca="false">IF(N254="snížená",J254,0)</f>
        <v>0</v>
      </c>
      <c r="BG254" s="203" t="n">
        <f aca="false">IF(N254="zákl. přenesená",J254,0)</f>
        <v>0</v>
      </c>
      <c r="BH254" s="203" t="n">
        <f aca="false">IF(N254="sníž. přenesená",J254,0)</f>
        <v>0</v>
      </c>
      <c r="BI254" s="203" t="n">
        <f aca="false">IF(N254="nulová",J254,0)</f>
        <v>0</v>
      </c>
      <c r="BJ254" s="3" t="s">
        <v>86</v>
      </c>
      <c r="BK254" s="203" t="n">
        <f aca="false">ROUND(I254*H254,2)</f>
        <v>0</v>
      </c>
      <c r="BL254" s="3" t="s">
        <v>350</v>
      </c>
      <c r="BM254" s="202" t="s">
        <v>1404</v>
      </c>
    </row>
    <row r="255" customFormat="false" ht="12.8" hidden="false" customHeight="false" outlineLevel="0" collapsed="false">
      <c r="A255" s="22"/>
      <c r="B255" s="23"/>
      <c r="C255" s="22"/>
      <c r="D255" s="204" t="s">
        <v>159</v>
      </c>
      <c r="E255" s="22"/>
      <c r="F255" s="205" t="s">
        <v>1403</v>
      </c>
      <c r="G255" s="22"/>
      <c r="H255" s="22"/>
      <c r="I255" s="117"/>
      <c r="J255" s="22"/>
      <c r="K255" s="22"/>
      <c r="L255" s="23"/>
      <c r="M255" s="206"/>
      <c r="N255" s="207"/>
      <c r="O255" s="60"/>
      <c r="P255" s="60"/>
      <c r="Q255" s="60"/>
      <c r="R255" s="60"/>
      <c r="S255" s="60"/>
      <c r="T255" s="61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T255" s="3" t="s">
        <v>159</v>
      </c>
      <c r="AU255" s="3" t="s">
        <v>88</v>
      </c>
    </row>
    <row r="256" customFormat="false" ht="21.75" hidden="false" customHeight="true" outlineLevel="0" collapsed="false">
      <c r="A256" s="22"/>
      <c r="B256" s="190"/>
      <c r="C256" s="191" t="s">
        <v>629</v>
      </c>
      <c r="D256" s="191" t="s">
        <v>154</v>
      </c>
      <c r="E256" s="192" t="s">
        <v>1405</v>
      </c>
      <c r="F256" s="193" t="s">
        <v>1406</v>
      </c>
      <c r="G256" s="194" t="s">
        <v>285</v>
      </c>
      <c r="H256" s="195" t="n">
        <v>9</v>
      </c>
      <c r="I256" s="196"/>
      <c r="J256" s="197" t="n">
        <f aca="false">ROUND(I256*H256,2)</f>
        <v>0</v>
      </c>
      <c r="K256" s="193" t="s">
        <v>257</v>
      </c>
      <c r="L256" s="23"/>
      <c r="M256" s="198"/>
      <c r="N256" s="199" t="s">
        <v>44</v>
      </c>
      <c r="O256" s="60"/>
      <c r="P256" s="200" t="n">
        <f aca="false">O256*H256</f>
        <v>0</v>
      </c>
      <c r="Q256" s="200" t="n">
        <v>0.00167</v>
      </c>
      <c r="R256" s="200" t="n">
        <f aca="false">Q256*H256</f>
        <v>0.01503</v>
      </c>
      <c r="S256" s="200" t="n">
        <v>0</v>
      </c>
      <c r="T256" s="20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202" t="s">
        <v>350</v>
      </c>
      <c r="AT256" s="202" t="s">
        <v>154</v>
      </c>
      <c r="AU256" s="202" t="s">
        <v>88</v>
      </c>
      <c r="AY256" s="3" t="s">
        <v>151</v>
      </c>
      <c r="BE256" s="203" t="n">
        <f aca="false">IF(N256="základní",J256,0)</f>
        <v>0</v>
      </c>
      <c r="BF256" s="203" t="n">
        <f aca="false">IF(N256="snížená",J256,0)</f>
        <v>0</v>
      </c>
      <c r="BG256" s="203" t="n">
        <f aca="false">IF(N256="zákl. přenesená",J256,0)</f>
        <v>0</v>
      </c>
      <c r="BH256" s="203" t="n">
        <f aca="false">IF(N256="sníž. přenesená",J256,0)</f>
        <v>0</v>
      </c>
      <c r="BI256" s="203" t="n">
        <f aca="false">IF(N256="nulová",J256,0)</f>
        <v>0</v>
      </c>
      <c r="BJ256" s="3" t="s">
        <v>86</v>
      </c>
      <c r="BK256" s="203" t="n">
        <f aca="false">ROUND(I256*H256,2)</f>
        <v>0</v>
      </c>
      <c r="BL256" s="3" t="s">
        <v>350</v>
      </c>
      <c r="BM256" s="202" t="s">
        <v>1407</v>
      </c>
    </row>
    <row r="257" customFormat="false" ht="12.8" hidden="false" customHeight="false" outlineLevel="0" collapsed="false">
      <c r="A257" s="22"/>
      <c r="B257" s="23"/>
      <c r="C257" s="22"/>
      <c r="D257" s="204" t="s">
        <v>159</v>
      </c>
      <c r="E257" s="22"/>
      <c r="F257" s="205" t="s">
        <v>1408</v>
      </c>
      <c r="G257" s="22"/>
      <c r="H257" s="22"/>
      <c r="I257" s="117"/>
      <c r="J257" s="22"/>
      <c r="K257" s="22"/>
      <c r="L257" s="23"/>
      <c r="M257" s="206"/>
      <c r="N257" s="207"/>
      <c r="O257" s="60"/>
      <c r="P257" s="60"/>
      <c r="Q257" s="60"/>
      <c r="R257" s="60"/>
      <c r="S257" s="60"/>
      <c r="T257" s="61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T257" s="3" t="s">
        <v>159</v>
      </c>
      <c r="AU257" s="3" t="s">
        <v>88</v>
      </c>
    </row>
    <row r="258" customFormat="false" ht="16.5" hidden="false" customHeight="true" outlineLevel="0" collapsed="false">
      <c r="A258" s="22"/>
      <c r="B258" s="190"/>
      <c r="C258" s="238" t="s">
        <v>638</v>
      </c>
      <c r="D258" s="238" t="s">
        <v>462</v>
      </c>
      <c r="E258" s="239" t="s">
        <v>1409</v>
      </c>
      <c r="F258" s="240" t="s">
        <v>1410</v>
      </c>
      <c r="G258" s="241" t="s">
        <v>285</v>
      </c>
      <c r="H258" s="242" t="n">
        <v>2</v>
      </c>
      <c r="I258" s="243"/>
      <c r="J258" s="244" t="n">
        <f aca="false">ROUND(I258*H258,2)</f>
        <v>0</v>
      </c>
      <c r="K258" s="240"/>
      <c r="L258" s="245"/>
      <c r="M258" s="246"/>
      <c r="N258" s="247" t="s">
        <v>44</v>
      </c>
      <c r="O258" s="60"/>
      <c r="P258" s="200" t="n">
        <f aca="false">O258*H258</f>
        <v>0</v>
      </c>
      <c r="Q258" s="200" t="n">
        <v>0</v>
      </c>
      <c r="R258" s="200" t="n">
        <f aca="false">Q258*H258</f>
        <v>0</v>
      </c>
      <c r="S258" s="200" t="n">
        <v>0</v>
      </c>
      <c r="T258" s="20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202" t="s">
        <v>469</v>
      </c>
      <c r="AT258" s="202" t="s">
        <v>462</v>
      </c>
      <c r="AU258" s="202" t="s">
        <v>88</v>
      </c>
      <c r="AY258" s="3" t="s">
        <v>151</v>
      </c>
      <c r="BE258" s="203" t="n">
        <f aca="false">IF(N258="základní",J258,0)</f>
        <v>0</v>
      </c>
      <c r="BF258" s="203" t="n">
        <f aca="false">IF(N258="snížená",J258,0)</f>
        <v>0</v>
      </c>
      <c r="BG258" s="203" t="n">
        <f aca="false">IF(N258="zákl. přenesená",J258,0)</f>
        <v>0</v>
      </c>
      <c r="BH258" s="203" t="n">
        <f aca="false">IF(N258="sníž. přenesená",J258,0)</f>
        <v>0</v>
      </c>
      <c r="BI258" s="203" t="n">
        <f aca="false">IF(N258="nulová",J258,0)</f>
        <v>0</v>
      </c>
      <c r="BJ258" s="3" t="s">
        <v>86</v>
      </c>
      <c r="BK258" s="203" t="n">
        <f aca="false">ROUND(I258*H258,2)</f>
        <v>0</v>
      </c>
      <c r="BL258" s="3" t="s">
        <v>350</v>
      </c>
      <c r="BM258" s="202" t="s">
        <v>1411</v>
      </c>
    </row>
    <row r="259" customFormat="false" ht="12.8" hidden="false" customHeight="false" outlineLevel="0" collapsed="false">
      <c r="A259" s="22"/>
      <c r="B259" s="23"/>
      <c r="C259" s="22"/>
      <c r="D259" s="204" t="s">
        <v>159</v>
      </c>
      <c r="E259" s="22"/>
      <c r="F259" s="205" t="s">
        <v>1410</v>
      </c>
      <c r="G259" s="22"/>
      <c r="H259" s="22"/>
      <c r="I259" s="117"/>
      <c r="J259" s="22"/>
      <c r="K259" s="22"/>
      <c r="L259" s="23"/>
      <c r="M259" s="206"/>
      <c r="N259" s="207"/>
      <c r="O259" s="60"/>
      <c r="P259" s="60"/>
      <c r="Q259" s="60"/>
      <c r="R259" s="60"/>
      <c r="S259" s="60"/>
      <c r="T259" s="61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T259" s="3" t="s">
        <v>159</v>
      </c>
      <c r="AU259" s="3" t="s">
        <v>88</v>
      </c>
    </row>
    <row r="260" customFormat="false" ht="16.5" hidden="false" customHeight="true" outlineLevel="0" collapsed="false">
      <c r="A260" s="22"/>
      <c r="B260" s="190"/>
      <c r="C260" s="238" t="s">
        <v>647</v>
      </c>
      <c r="D260" s="238" t="s">
        <v>462</v>
      </c>
      <c r="E260" s="239" t="s">
        <v>1412</v>
      </c>
      <c r="F260" s="240" t="s">
        <v>1413</v>
      </c>
      <c r="G260" s="241" t="s">
        <v>285</v>
      </c>
      <c r="H260" s="242" t="n">
        <v>2</v>
      </c>
      <c r="I260" s="243"/>
      <c r="J260" s="244" t="n">
        <f aca="false">ROUND(I260*H260,2)</f>
        <v>0</v>
      </c>
      <c r="K260" s="240"/>
      <c r="L260" s="245"/>
      <c r="M260" s="246"/>
      <c r="N260" s="247" t="s">
        <v>44</v>
      </c>
      <c r="O260" s="60"/>
      <c r="P260" s="200" t="n">
        <f aca="false">O260*H260</f>
        <v>0</v>
      </c>
      <c r="Q260" s="200" t="n">
        <v>0</v>
      </c>
      <c r="R260" s="200" t="n">
        <f aca="false">Q260*H260</f>
        <v>0</v>
      </c>
      <c r="S260" s="200" t="n">
        <v>0</v>
      </c>
      <c r="T260" s="20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202" t="s">
        <v>469</v>
      </c>
      <c r="AT260" s="202" t="s">
        <v>462</v>
      </c>
      <c r="AU260" s="202" t="s">
        <v>88</v>
      </c>
      <c r="AY260" s="3" t="s">
        <v>151</v>
      </c>
      <c r="BE260" s="203" t="n">
        <f aca="false">IF(N260="základní",J260,0)</f>
        <v>0</v>
      </c>
      <c r="BF260" s="203" t="n">
        <f aca="false">IF(N260="snížená",J260,0)</f>
        <v>0</v>
      </c>
      <c r="BG260" s="203" t="n">
        <f aca="false">IF(N260="zákl. přenesená",J260,0)</f>
        <v>0</v>
      </c>
      <c r="BH260" s="203" t="n">
        <f aca="false">IF(N260="sníž. přenesená",J260,0)</f>
        <v>0</v>
      </c>
      <c r="BI260" s="203" t="n">
        <f aca="false">IF(N260="nulová",J260,0)</f>
        <v>0</v>
      </c>
      <c r="BJ260" s="3" t="s">
        <v>86</v>
      </c>
      <c r="BK260" s="203" t="n">
        <f aca="false">ROUND(I260*H260,2)</f>
        <v>0</v>
      </c>
      <c r="BL260" s="3" t="s">
        <v>350</v>
      </c>
      <c r="BM260" s="202" t="s">
        <v>1414</v>
      </c>
    </row>
    <row r="261" customFormat="false" ht="12.8" hidden="false" customHeight="false" outlineLevel="0" collapsed="false">
      <c r="A261" s="22"/>
      <c r="B261" s="23"/>
      <c r="C261" s="22"/>
      <c r="D261" s="204" t="s">
        <v>159</v>
      </c>
      <c r="E261" s="22"/>
      <c r="F261" s="205" t="s">
        <v>1413</v>
      </c>
      <c r="G261" s="22"/>
      <c r="H261" s="22"/>
      <c r="I261" s="117"/>
      <c r="J261" s="22"/>
      <c r="K261" s="22"/>
      <c r="L261" s="23"/>
      <c r="M261" s="206"/>
      <c r="N261" s="207"/>
      <c r="O261" s="60"/>
      <c r="P261" s="60"/>
      <c r="Q261" s="60"/>
      <c r="R261" s="60"/>
      <c r="S261" s="60"/>
      <c r="T261" s="61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T261" s="3" t="s">
        <v>159</v>
      </c>
      <c r="AU261" s="3" t="s">
        <v>88</v>
      </c>
    </row>
    <row r="262" customFormat="false" ht="16.5" hidden="false" customHeight="true" outlineLevel="0" collapsed="false">
      <c r="A262" s="22"/>
      <c r="B262" s="190"/>
      <c r="C262" s="238" t="s">
        <v>652</v>
      </c>
      <c r="D262" s="238" t="s">
        <v>462</v>
      </c>
      <c r="E262" s="239" t="s">
        <v>1415</v>
      </c>
      <c r="F262" s="240" t="s">
        <v>1416</v>
      </c>
      <c r="G262" s="241" t="s">
        <v>285</v>
      </c>
      <c r="H262" s="242" t="n">
        <v>2</v>
      </c>
      <c r="I262" s="243"/>
      <c r="J262" s="244" t="n">
        <f aca="false">ROUND(I262*H262,2)</f>
        <v>0</v>
      </c>
      <c r="K262" s="240"/>
      <c r="L262" s="245"/>
      <c r="M262" s="246"/>
      <c r="N262" s="247" t="s">
        <v>44</v>
      </c>
      <c r="O262" s="60"/>
      <c r="P262" s="200" t="n">
        <f aca="false">O262*H262</f>
        <v>0</v>
      </c>
      <c r="Q262" s="200" t="n">
        <v>0</v>
      </c>
      <c r="R262" s="200" t="n">
        <f aca="false">Q262*H262</f>
        <v>0</v>
      </c>
      <c r="S262" s="200" t="n">
        <v>0</v>
      </c>
      <c r="T262" s="20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202" t="s">
        <v>469</v>
      </c>
      <c r="AT262" s="202" t="s">
        <v>462</v>
      </c>
      <c r="AU262" s="202" t="s">
        <v>88</v>
      </c>
      <c r="AY262" s="3" t="s">
        <v>151</v>
      </c>
      <c r="BE262" s="203" t="n">
        <f aca="false">IF(N262="základní",J262,0)</f>
        <v>0</v>
      </c>
      <c r="BF262" s="203" t="n">
        <f aca="false">IF(N262="snížená",J262,0)</f>
        <v>0</v>
      </c>
      <c r="BG262" s="203" t="n">
        <f aca="false">IF(N262="zákl. přenesená",J262,0)</f>
        <v>0</v>
      </c>
      <c r="BH262" s="203" t="n">
        <f aca="false">IF(N262="sníž. přenesená",J262,0)</f>
        <v>0</v>
      </c>
      <c r="BI262" s="203" t="n">
        <f aca="false">IF(N262="nulová",J262,0)</f>
        <v>0</v>
      </c>
      <c r="BJ262" s="3" t="s">
        <v>86</v>
      </c>
      <c r="BK262" s="203" t="n">
        <f aca="false">ROUND(I262*H262,2)</f>
        <v>0</v>
      </c>
      <c r="BL262" s="3" t="s">
        <v>350</v>
      </c>
      <c r="BM262" s="202" t="s">
        <v>1417</v>
      </c>
    </row>
    <row r="263" customFormat="false" ht="12.8" hidden="false" customHeight="false" outlineLevel="0" collapsed="false">
      <c r="A263" s="22"/>
      <c r="B263" s="23"/>
      <c r="C263" s="22"/>
      <c r="D263" s="204" t="s">
        <v>159</v>
      </c>
      <c r="E263" s="22"/>
      <c r="F263" s="205" t="s">
        <v>1416</v>
      </c>
      <c r="G263" s="22"/>
      <c r="H263" s="22"/>
      <c r="I263" s="117"/>
      <c r="J263" s="22"/>
      <c r="K263" s="22"/>
      <c r="L263" s="23"/>
      <c r="M263" s="206"/>
      <c r="N263" s="207"/>
      <c r="O263" s="60"/>
      <c r="P263" s="60"/>
      <c r="Q263" s="60"/>
      <c r="R263" s="60"/>
      <c r="S263" s="60"/>
      <c r="T263" s="61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T263" s="3" t="s">
        <v>159</v>
      </c>
      <c r="AU263" s="3" t="s">
        <v>88</v>
      </c>
    </row>
    <row r="264" customFormat="false" ht="16.5" hidden="false" customHeight="true" outlineLevel="0" collapsed="false">
      <c r="A264" s="22"/>
      <c r="B264" s="190"/>
      <c r="C264" s="238" t="s">
        <v>306</v>
      </c>
      <c r="D264" s="238" t="s">
        <v>462</v>
      </c>
      <c r="E264" s="239" t="s">
        <v>1418</v>
      </c>
      <c r="F264" s="240" t="s">
        <v>1419</v>
      </c>
      <c r="G264" s="241" t="s">
        <v>285</v>
      </c>
      <c r="H264" s="242" t="n">
        <v>1</v>
      </c>
      <c r="I264" s="243"/>
      <c r="J264" s="244" t="n">
        <f aca="false">ROUND(I264*H264,2)</f>
        <v>0</v>
      </c>
      <c r="K264" s="240"/>
      <c r="L264" s="245"/>
      <c r="M264" s="246"/>
      <c r="N264" s="247" t="s">
        <v>44</v>
      </c>
      <c r="O264" s="60"/>
      <c r="P264" s="200" t="n">
        <f aca="false">O264*H264</f>
        <v>0</v>
      </c>
      <c r="Q264" s="200" t="n">
        <v>0</v>
      </c>
      <c r="R264" s="200" t="n">
        <f aca="false">Q264*H264</f>
        <v>0</v>
      </c>
      <c r="S264" s="200" t="n">
        <v>0</v>
      </c>
      <c r="T264" s="20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202" t="s">
        <v>469</v>
      </c>
      <c r="AT264" s="202" t="s">
        <v>462</v>
      </c>
      <c r="AU264" s="202" t="s">
        <v>88</v>
      </c>
      <c r="AY264" s="3" t="s">
        <v>151</v>
      </c>
      <c r="BE264" s="203" t="n">
        <f aca="false">IF(N264="základní",J264,0)</f>
        <v>0</v>
      </c>
      <c r="BF264" s="203" t="n">
        <f aca="false">IF(N264="snížená",J264,0)</f>
        <v>0</v>
      </c>
      <c r="BG264" s="203" t="n">
        <f aca="false">IF(N264="zákl. přenesená",J264,0)</f>
        <v>0</v>
      </c>
      <c r="BH264" s="203" t="n">
        <f aca="false">IF(N264="sníž. přenesená",J264,0)</f>
        <v>0</v>
      </c>
      <c r="BI264" s="203" t="n">
        <f aca="false">IF(N264="nulová",J264,0)</f>
        <v>0</v>
      </c>
      <c r="BJ264" s="3" t="s">
        <v>86</v>
      </c>
      <c r="BK264" s="203" t="n">
        <f aca="false">ROUND(I264*H264,2)</f>
        <v>0</v>
      </c>
      <c r="BL264" s="3" t="s">
        <v>350</v>
      </c>
      <c r="BM264" s="202" t="s">
        <v>1420</v>
      </c>
    </row>
    <row r="265" customFormat="false" ht="12.8" hidden="false" customHeight="false" outlineLevel="0" collapsed="false">
      <c r="A265" s="22"/>
      <c r="B265" s="23"/>
      <c r="C265" s="22"/>
      <c r="D265" s="204" t="s">
        <v>159</v>
      </c>
      <c r="E265" s="22"/>
      <c r="F265" s="205" t="s">
        <v>1419</v>
      </c>
      <c r="G265" s="22"/>
      <c r="H265" s="22"/>
      <c r="I265" s="117"/>
      <c r="J265" s="22"/>
      <c r="K265" s="22"/>
      <c r="L265" s="23"/>
      <c r="M265" s="206"/>
      <c r="N265" s="207"/>
      <c r="O265" s="60"/>
      <c r="P265" s="60"/>
      <c r="Q265" s="60"/>
      <c r="R265" s="60"/>
      <c r="S265" s="60"/>
      <c r="T265" s="61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T265" s="3" t="s">
        <v>159</v>
      </c>
      <c r="AU265" s="3" t="s">
        <v>88</v>
      </c>
    </row>
    <row r="266" customFormat="false" ht="16.5" hidden="false" customHeight="true" outlineLevel="0" collapsed="false">
      <c r="A266" s="22"/>
      <c r="B266" s="190"/>
      <c r="C266" s="238" t="s">
        <v>363</v>
      </c>
      <c r="D266" s="238" t="s">
        <v>462</v>
      </c>
      <c r="E266" s="239" t="s">
        <v>1421</v>
      </c>
      <c r="F266" s="240" t="s">
        <v>1422</v>
      </c>
      <c r="G266" s="241" t="s">
        <v>285</v>
      </c>
      <c r="H266" s="242" t="n">
        <v>1</v>
      </c>
      <c r="I266" s="243"/>
      <c r="J266" s="244" t="n">
        <f aca="false">ROUND(I266*H266,2)</f>
        <v>0</v>
      </c>
      <c r="K266" s="240"/>
      <c r="L266" s="245"/>
      <c r="M266" s="246"/>
      <c r="N266" s="247" t="s">
        <v>44</v>
      </c>
      <c r="O266" s="60"/>
      <c r="P266" s="200" t="n">
        <f aca="false">O266*H266</f>
        <v>0</v>
      </c>
      <c r="Q266" s="200" t="n">
        <v>0</v>
      </c>
      <c r="R266" s="200" t="n">
        <f aca="false">Q266*H266</f>
        <v>0</v>
      </c>
      <c r="S266" s="200" t="n">
        <v>0</v>
      </c>
      <c r="T266" s="20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202" t="s">
        <v>469</v>
      </c>
      <c r="AT266" s="202" t="s">
        <v>462</v>
      </c>
      <c r="AU266" s="202" t="s">
        <v>88</v>
      </c>
      <c r="AY266" s="3" t="s">
        <v>151</v>
      </c>
      <c r="BE266" s="203" t="n">
        <f aca="false">IF(N266="základní",J266,0)</f>
        <v>0</v>
      </c>
      <c r="BF266" s="203" t="n">
        <f aca="false">IF(N266="snížená",J266,0)</f>
        <v>0</v>
      </c>
      <c r="BG266" s="203" t="n">
        <f aca="false">IF(N266="zákl. přenesená",J266,0)</f>
        <v>0</v>
      </c>
      <c r="BH266" s="203" t="n">
        <f aca="false">IF(N266="sníž. přenesená",J266,0)</f>
        <v>0</v>
      </c>
      <c r="BI266" s="203" t="n">
        <f aca="false">IF(N266="nulová",J266,0)</f>
        <v>0</v>
      </c>
      <c r="BJ266" s="3" t="s">
        <v>86</v>
      </c>
      <c r="BK266" s="203" t="n">
        <f aca="false">ROUND(I266*H266,2)</f>
        <v>0</v>
      </c>
      <c r="BL266" s="3" t="s">
        <v>350</v>
      </c>
      <c r="BM266" s="202" t="s">
        <v>1423</v>
      </c>
    </row>
    <row r="267" customFormat="false" ht="12.8" hidden="false" customHeight="false" outlineLevel="0" collapsed="false">
      <c r="A267" s="22"/>
      <c r="B267" s="23"/>
      <c r="C267" s="22"/>
      <c r="D267" s="204" t="s">
        <v>159</v>
      </c>
      <c r="E267" s="22"/>
      <c r="F267" s="205" t="s">
        <v>1422</v>
      </c>
      <c r="G267" s="22"/>
      <c r="H267" s="22"/>
      <c r="I267" s="117"/>
      <c r="J267" s="22"/>
      <c r="K267" s="22"/>
      <c r="L267" s="23"/>
      <c r="M267" s="206"/>
      <c r="N267" s="207"/>
      <c r="O267" s="60"/>
      <c r="P267" s="60"/>
      <c r="Q267" s="60"/>
      <c r="R267" s="60"/>
      <c r="S267" s="60"/>
      <c r="T267" s="61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T267" s="3" t="s">
        <v>159</v>
      </c>
      <c r="AU267" s="3" t="s">
        <v>88</v>
      </c>
    </row>
    <row r="268" customFormat="false" ht="16.5" hidden="false" customHeight="true" outlineLevel="0" collapsed="false">
      <c r="A268" s="22"/>
      <c r="B268" s="190"/>
      <c r="C268" s="238" t="s">
        <v>386</v>
      </c>
      <c r="D268" s="238" t="s">
        <v>462</v>
      </c>
      <c r="E268" s="239" t="s">
        <v>1424</v>
      </c>
      <c r="F268" s="240" t="s">
        <v>1425</v>
      </c>
      <c r="G268" s="241" t="s">
        <v>285</v>
      </c>
      <c r="H268" s="242" t="n">
        <v>1</v>
      </c>
      <c r="I268" s="243"/>
      <c r="J268" s="244" t="n">
        <f aca="false">ROUND(I268*H268,2)</f>
        <v>0</v>
      </c>
      <c r="K268" s="240"/>
      <c r="L268" s="245"/>
      <c r="M268" s="246"/>
      <c r="N268" s="247" t="s">
        <v>44</v>
      </c>
      <c r="O268" s="60"/>
      <c r="P268" s="200" t="n">
        <f aca="false">O268*H268</f>
        <v>0</v>
      </c>
      <c r="Q268" s="200" t="n">
        <v>0</v>
      </c>
      <c r="R268" s="200" t="n">
        <f aca="false">Q268*H268</f>
        <v>0</v>
      </c>
      <c r="S268" s="200" t="n">
        <v>0</v>
      </c>
      <c r="T268" s="20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202" t="s">
        <v>469</v>
      </c>
      <c r="AT268" s="202" t="s">
        <v>462</v>
      </c>
      <c r="AU268" s="202" t="s">
        <v>88</v>
      </c>
      <c r="AY268" s="3" t="s">
        <v>151</v>
      </c>
      <c r="BE268" s="203" t="n">
        <f aca="false">IF(N268="základní",J268,0)</f>
        <v>0</v>
      </c>
      <c r="BF268" s="203" t="n">
        <f aca="false">IF(N268="snížená",J268,0)</f>
        <v>0</v>
      </c>
      <c r="BG268" s="203" t="n">
        <f aca="false">IF(N268="zákl. přenesená",J268,0)</f>
        <v>0</v>
      </c>
      <c r="BH268" s="203" t="n">
        <f aca="false">IF(N268="sníž. přenesená",J268,0)</f>
        <v>0</v>
      </c>
      <c r="BI268" s="203" t="n">
        <f aca="false">IF(N268="nulová",J268,0)</f>
        <v>0</v>
      </c>
      <c r="BJ268" s="3" t="s">
        <v>86</v>
      </c>
      <c r="BK268" s="203" t="n">
        <f aca="false">ROUND(I268*H268,2)</f>
        <v>0</v>
      </c>
      <c r="BL268" s="3" t="s">
        <v>350</v>
      </c>
      <c r="BM268" s="202" t="s">
        <v>1426</v>
      </c>
    </row>
    <row r="269" customFormat="false" ht="12.8" hidden="false" customHeight="false" outlineLevel="0" collapsed="false">
      <c r="A269" s="22"/>
      <c r="B269" s="23"/>
      <c r="C269" s="22"/>
      <c r="D269" s="204" t="s">
        <v>159</v>
      </c>
      <c r="E269" s="22"/>
      <c r="F269" s="205" t="s">
        <v>1425</v>
      </c>
      <c r="G269" s="22"/>
      <c r="H269" s="22"/>
      <c r="I269" s="117"/>
      <c r="J269" s="22"/>
      <c r="K269" s="22"/>
      <c r="L269" s="23"/>
      <c r="M269" s="206"/>
      <c r="N269" s="207"/>
      <c r="O269" s="60"/>
      <c r="P269" s="60"/>
      <c r="Q269" s="60"/>
      <c r="R269" s="60"/>
      <c r="S269" s="60"/>
      <c r="T269" s="61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T269" s="3" t="s">
        <v>159</v>
      </c>
      <c r="AU269" s="3" t="s">
        <v>88</v>
      </c>
    </row>
    <row r="270" customFormat="false" ht="21.75" hidden="false" customHeight="true" outlineLevel="0" collapsed="false">
      <c r="A270" s="22"/>
      <c r="B270" s="190"/>
      <c r="C270" s="191" t="s">
        <v>669</v>
      </c>
      <c r="D270" s="191" t="s">
        <v>154</v>
      </c>
      <c r="E270" s="192" t="s">
        <v>1427</v>
      </c>
      <c r="F270" s="193" t="s">
        <v>1428</v>
      </c>
      <c r="G270" s="194" t="s">
        <v>285</v>
      </c>
      <c r="H270" s="195" t="n">
        <v>1</v>
      </c>
      <c r="I270" s="196"/>
      <c r="J270" s="197" t="n">
        <f aca="false">ROUND(I270*H270,2)</f>
        <v>0</v>
      </c>
      <c r="K270" s="193" t="s">
        <v>257</v>
      </c>
      <c r="L270" s="23"/>
      <c r="M270" s="198"/>
      <c r="N270" s="199" t="s">
        <v>44</v>
      </c>
      <c r="O270" s="60"/>
      <c r="P270" s="200" t="n">
        <f aca="false">O270*H270</f>
        <v>0</v>
      </c>
      <c r="Q270" s="200" t="n">
        <v>0.00171</v>
      </c>
      <c r="R270" s="200" t="n">
        <f aca="false">Q270*H270</f>
        <v>0.00171</v>
      </c>
      <c r="S270" s="200" t="n">
        <v>0</v>
      </c>
      <c r="T270" s="20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202" t="s">
        <v>350</v>
      </c>
      <c r="AT270" s="202" t="s">
        <v>154</v>
      </c>
      <c r="AU270" s="202" t="s">
        <v>88</v>
      </c>
      <c r="AY270" s="3" t="s">
        <v>151</v>
      </c>
      <c r="BE270" s="203" t="n">
        <f aca="false">IF(N270="základní",J270,0)</f>
        <v>0</v>
      </c>
      <c r="BF270" s="203" t="n">
        <f aca="false">IF(N270="snížená",J270,0)</f>
        <v>0</v>
      </c>
      <c r="BG270" s="203" t="n">
        <f aca="false">IF(N270="zákl. přenesená",J270,0)</f>
        <v>0</v>
      </c>
      <c r="BH270" s="203" t="n">
        <f aca="false">IF(N270="sníž. přenesená",J270,0)</f>
        <v>0</v>
      </c>
      <c r="BI270" s="203" t="n">
        <f aca="false">IF(N270="nulová",J270,0)</f>
        <v>0</v>
      </c>
      <c r="BJ270" s="3" t="s">
        <v>86</v>
      </c>
      <c r="BK270" s="203" t="n">
        <f aca="false">ROUND(I270*H270,2)</f>
        <v>0</v>
      </c>
      <c r="BL270" s="3" t="s">
        <v>350</v>
      </c>
      <c r="BM270" s="202" t="s">
        <v>1429</v>
      </c>
    </row>
    <row r="271" customFormat="false" ht="12.8" hidden="false" customHeight="false" outlineLevel="0" collapsed="false">
      <c r="A271" s="22"/>
      <c r="B271" s="23"/>
      <c r="C271" s="22"/>
      <c r="D271" s="204" t="s">
        <v>159</v>
      </c>
      <c r="E271" s="22"/>
      <c r="F271" s="205" t="s">
        <v>1430</v>
      </c>
      <c r="G271" s="22"/>
      <c r="H271" s="22"/>
      <c r="I271" s="117"/>
      <c r="J271" s="22"/>
      <c r="K271" s="22"/>
      <c r="L271" s="23"/>
      <c r="M271" s="206"/>
      <c r="N271" s="207"/>
      <c r="O271" s="60"/>
      <c r="P271" s="60"/>
      <c r="Q271" s="60"/>
      <c r="R271" s="60"/>
      <c r="S271" s="60"/>
      <c r="T271" s="61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T271" s="3" t="s">
        <v>159</v>
      </c>
      <c r="AU271" s="3" t="s">
        <v>88</v>
      </c>
    </row>
    <row r="272" customFormat="false" ht="16.5" hidden="false" customHeight="true" outlineLevel="0" collapsed="false">
      <c r="A272" s="22"/>
      <c r="B272" s="190"/>
      <c r="C272" s="238" t="s">
        <v>674</v>
      </c>
      <c r="D272" s="238" t="s">
        <v>462</v>
      </c>
      <c r="E272" s="239" t="s">
        <v>1431</v>
      </c>
      <c r="F272" s="240" t="s">
        <v>1432</v>
      </c>
      <c r="G272" s="241" t="s">
        <v>285</v>
      </c>
      <c r="H272" s="242" t="n">
        <v>1</v>
      </c>
      <c r="I272" s="243"/>
      <c r="J272" s="244" t="n">
        <f aca="false">ROUND(I272*H272,2)</f>
        <v>0</v>
      </c>
      <c r="K272" s="240"/>
      <c r="L272" s="245"/>
      <c r="M272" s="246"/>
      <c r="N272" s="247" t="s">
        <v>44</v>
      </c>
      <c r="O272" s="60"/>
      <c r="P272" s="200" t="n">
        <f aca="false">O272*H272</f>
        <v>0</v>
      </c>
      <c r="Q272" s="200" t="n">
        <v>0</v>
      </c>
      <c r="R272" s="200" t="n">
        <f aca="false">Q272*H272</f>
        <v>0</v>
      </c>
      <c r="S272" s="200" t="n">
        <v>0</v>
      </c>
      <c r="T272" s="20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202" t="s">
        <v>469</v>
      </c>
      <c r="AT272" s="202" t="s">
        <v>462</v>
      </c>
      <c r="AU272" s="202" t="s">
        <v>88</v>
      </c>
      <c r="AY272" s="3" t="s">
        <v>151</v>
      </c>
      <c r="BE272" s="203" t="n">
        <f aca="false">IF(N272="základní",J272,0)</f>
        <v>0</v>
      </c>
      <c r="BF272" s="203" t="n">
        <f aca="false">IF(N272="snížená",J272,0)</f>
        <v>0</v>
      </c>
      <c r="BG272" s="203" t="n">
        <f aca="false">IF(N272="zákl. přenesená",J272,0)</f>
        <v>0</v>
      </c>
      <c r="BH272" s="203" t="n">
        <f aca="false">IF(N272="sníž. přenesená",J272,0)</f>
        <v>0</v>
      </c>
      <c r="BI272" s="203" t="n">
        <f aca="false">IF(N272="nulová",J272,0)</f>
        <v>0</v>
      </c>
      <c r="BJ272" s="3" t="s">
        <v>86</v>
      </c>
      <c r="BK272" s="203" t="n">
        <f aca="false">ROUND(I272*H272,2)</f>
        <v>0</v>
      </c>
      <c r="BL272" s="3" t="s">
        <v>350</v>
      </c>
      <c r="BM272" s="202" t="s">
        <v>1433</v>
      </c>
    </row>
    <row r="273" customFormat="false" ht="12.8" hidden="false" customHeight="false" outlineLevel="0" collapsed="false">
      <c r="A273" s="22"/>
      <c r="B273" s="23"/>
      <c r="C273" s="22"/>
      <c r="D273" s="204" t="s">
        <v>159</v>
      </c>
      <c r="E273" s="22"/>
      <c r="F273" s="205" t="s">
        <v>1432</v>
      </c>
      <c r="G273" s="22"/>
      <c r="H273" s="22"/>
      <c r="I273" s="117"/>
      <c r="J273" s="22"/>
      <c r="K273" s="22"/>
      <c r="L273" s="23"/>
      <c r="M273" s="206"/>
      <c r="N273" s="207"/>
      <c r="O273" s="60"/>
      <c r="P273" s="60"/>
      <c r="Q273" s="60"/>
      <c r="R273" s="60"/>
      <c r="S273" s="60"/>
      <c r="T273" s="61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T273" s="3" t="s">
        <v>159</v>
      </c>
      <c r="AU273" s="3" t="s">
        <v>88</v>
      </c>
    </row>
    <row r="274" customFormat="false" ht="21.75" hidden="false" customHeight="true" outlineLevel="0" collapsed="false">
      <c r="A274" s="22"/>
      <c r="B274" s="190"/>
      <c r="C274" s="191" t="s">
        <v>681</v>
      </c>
      <c r="D274" s="191" t="s">
        <v>154</v>
      </c>
      <c r="E274" s="192" t="s">
        <v>1434</v>
      </c>
      <c r="F274" s="193" t="s">
        <v>1435</v>
      </c>
      <c r="G274" s="194" t="s">
        <v>285</v>
      </c>
      <c r="H274" s="195" t="n">
        <v>1</v>
      </c>
      <c r="I274" s="196"/>
      <c r="J274" s="197" t="n">
        <f aca="false">ROUND(I274*H274,2)</f>
        <v>0</v>
      </c>
      <c r="K274" s="193" t="s">
        <v>257</v>
      </c>
      <c r="L274" s="23"/>
      <c r="M274" s="198"/>
      <c r="N274" s="199" t="s">
        <v>44</v>
      </c>
      <c r="O274" s="60"/>
      <c r="P274" s="200" t="n">
        <f aca="false">O274*H274</f>
        <v>0</v>
      </c>
      <c r="Q274" s="200" t="n">
        <v>0.00162</v>
      </c>
      <c r="R274" s="200" t="n">
        <f aca="false">Q274*H274</f>
        <v>0.00162</v>
      </c>
      <c r="S274" s="200" t="n">
        <v>0</v>
      </c>
      <c r="T274" s="20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202" t="s">
        <v>350</v>
      </c>
      <c r="AT274" s="202" t="s">
        <v>154</v>
      </c>
      <c r="AU274" s="202" t="s">
        <v>88</v>
      </c>
      <c r="AY274" s="3" t="s">
        <v>151</v>
      </c>
      <c r="BE274" s="203" t="n">
        <f aca="false">IF(N274="základní",J274,0)</f>
        <v>0</v>
      </c>
      <c r="BF274" s="203" t="n">
        <f aca="false">IF(N274="snížená",J274,0)</f>
        <v>0</v>
      </c>
      <c r="BG274" s="203" t="n">
        <f aca="false">IF(N274="zákl. přenesená",J274,0)</f>
        <v>0</v>
      </c>
      <c r="BH274" s="203" t="n">
        <f aca="false">IF(N274="sníž. přenesená",J274,0)</f>
        <v>0</v>
      </c>
      <c r="BI274" s="203" t="n">
        <f aca="false">IF(N274="nulová",J274,0)</f>
        <v>0</v>
      </c>
      <c r="BJ274" s="3" t="s">
        <v>86</v>
      </c>
      <c r="BK274" s="203" t="n">
        <f aca="false">ROUND(I274*H274,2)</f>
        <v>0</v>
      </c>
      <c r="BL274" s="3" t="s">
        <v>350</v>
      </c>
      <c r="BM274" s="202" t="s">
        <v>1436</v>
      </c>
    </row>
    <row r="275" customFormat="false" ht="12.8" hidden="false" customHeight="false" outlineLevel="0" collapsed="false">
      <c r="A275" s="22"/>
      <c r="B275" s="23"/>
      <c r="C275" s="22"/>
      <c r="D275" s="204" t="s">
        <v>159</v>
      </c>
      <c r="E275" s="22"/>
      <c r="F275" s="205" t="s">
        <v>1437</v>
      </c>
      <c r="G275" s="22"/>
      <c r="H275" s="22"/>
      <c r="I275" s="117"/>
      <c r="J275" s="22"/>
      <c r="K275" s="22"/>
      <c r="L275" s="23"/>
      <c r="M275" s="206"/>
      <c r="N275" s="207"/>
      <c r="O275" s="60"/>
      <c r="P275" s="60"/>
      <c r="Q275" s="60"/>
      <c r="R275" s="60"/>
      <c r="S275" s="60"/>
      <c r="T275" s="61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T275" s="3" t="s">
        <v>159</v>
      </c>
      <c r="AU275" s="3" t="s">
        <v>88</v>
      </c>
    </row>
    <row r="276" customFormat="false" ht="16.5" hidden="false" customHeight="true" outlineLevel="0" collapsed="false">
      <c r="A276" s="22"/>
      <c r="B276" s="190"/>
      <c r="C276" s="238" t="s">
        <v>686</v>
      </c>
      <c r="D276" s="238" t="s">
        <v>462</v>
      </c>
      <c r="E276" s="239" t="s">
        <v>1438</v>
      </c>
      <c r="F276" s="240" t="s">
        <v>1439</v>
      </c>
      <c r="G276" s="241" t="s">
        <v>285</v>
      </c>
      <c r="H276" s="242" t="n">
        <v>1</v>
      </c>
      <c r="I276" s="243"/>
      <c r="J276" s="244" t="n">
        <f aca="false">ROUND(I276*H276,2)</f>
        <v>0</v>
      </c>
      <c r="K276" s="240"/>
      <c r="L276" s="245"/>
      <c r="M276" s="246"/>
      <c r="N276" s="247" t="s">
        <v>44</v>
      </c>
      <c r="O276" s="60"/>
      <c r="P276" s="200" t="n">
        <f aca="false">O276*H276</f>
        <v>0</v>
      </c>
      <c r="Q276" s="200" t="n">
        <v>0.0185</v>
      </c>
      <c r="R276" s="200" t="n">
        <f aca="false">Q276*H276</f>
        <v>0.0185</v>
      </c>
      <c r="S276" s="200" t="n">
        <v>0</v>
      </c>
      <c r="T276" s="20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202" t="s">
        <v>469</v>
      </c>
      <c r="AT276" s="202" t="s">
        <v>462</v>
      </c>
      <c r="AU276" s="202" t="s">
        <v>88</v>
      </c>
      <c r="AY276" s="3" t="s">
        <v>151</v>
      </c>
      <c r="BE276" s="203" t="n">
        <f aca="false">IF(N276="základní",J276,0)</f>
        <v>0</v>
      </c>
      <c r="BF276" s="203" t="n">
        <f aca="false">IF(N276="snížená",J276,0)</f>
        <v>0</v>
      </c>
      <c r="BG276" s="203" t="n">
        <f aca="false">IF(N276="zákl. přenesená",J276,0)</f>
        <v>0</v>
      </c>
      <c r="BH276" s="203" t="n">
        <f aca="false">IF(N276="sníž. přenesená",J276,0)</f>
        <v>0</v>
      </c>
      <c r="BI276" s="203" t="n">
        <f aca="false">IF(N276="nulová",J276,0)</f>
        <v>0</v>
      </c>
      <c r="BJ276" s="3" t="s">
        <v>86</v>
      </c>
      <c r="BK276" s="203" t="n">
        <f aca="false">ROUND(I276*H276,2)</f>
        <v>0</v>
      </c>
      <c r="BL276" s="3" t="s">
        <v>350</v>
      </c>
      <c r="BM276" s="202" t="s">
        <v>1440</v>
      </c>
    </row>
    <row r="277" customFormat="false" ht="12.8" hidden="false" customHeight="false" outlineLevel="0" collapsed="false">
      <c r="A277" s="22"/>
      <c r="B277" s="23"/>
      <c r="C277" s="22"/>
      <c r="D277" s="204" t="s">
        <v>159</v>
      </c>
      <c r="E277" s="22"/>
      <c r="F277" s="205" t="s">
        <v>1439</v>
      </c>
      <c r="G277" s="22"/>
      <c r="H277" s="22"/>
      <c r="I277" s="117"/>
      <c r="J277" s="22"/>
      <c r="K277" s="22"/>
      <c r="L277" s="23"/>
      <c r="M277" s="206"/>
      <c r="N277" s="207"/>
      <c r="O277" s="60"/>
      <c r="P277" s="60"/>
      <c r="Q277" s="60"/>
      <c r="R277" s="60"/>
      <c r="S277" s="60"/>
      <c r="T277" s="61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T277" s="3" t="s">
        <v>159</v>
      </c>
      <c r="AU277" s="3" t="s">
        <v>88</v>
      </c>
    </row>
    <row r="278" customFormat="false" ht="16.5" hidden="false" customHeight="true" outlineLevel="0" collapsed="false">
      <c r="A278" s="22"/>
      <c r="B278" s="190"/>
      <c r="C278" s="238" t="s">
        <v>691</v>
      </c>
      <c r="D278" s="238" t="s">
        <v>462</v>
      </c>
      <c r="E278" s="239" t="s">
        <v>1441</v>
      </c>
      <c r="F278" s="240" t="s">
        <v>1442</v>
      </c>
      <c r="G278" s="241" t="s">
        <v>285</v>
      </c>
      <c r="H278" s="242" t="n">
        <v>1</v>
      </c>
      <c r="I278" s="243"/>
      <c r="J278" s="244" t="n">
        <f aca="false">ROUND(I278*H278,2)</f>
        <v>0</v>
      </c>
      <c r="K278" s="240"/>
      <c r="L278" s="245"/>
      <c r="M278" s="246"/>
      <c r="N278" s="247" t="s">
        <v>44</v>
      </c>
      <c r="O278" s="60"/>
      <c r="P278" s="200" t="n">
        <f aca="false">O278*H278</f>
        <v>0</v>
      </c>
      <c r="Q278" s="200" t="n">
        <v>0</v>
      </c>
      <c r="R278" s="200" t="n">
        <f aca="false">Q278*H278</f>
        <v>0</v>
      </c>
      <c r="S278" s="200" t="n">
        <v>0</v>
      </c>
      <c r="T278" s="20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202" t="s">
        <v>469</v>
      </c>
      <c r="AT278" s="202" t="s">
        <v>462</v>
      </c>
      <c r="AU278" s="202" t="s">
        <v>88</v>
      </c>
      <c r="AY278" s="3" t="s">
        <v>151</v>
      </c>
      <c r="BE278" s="203" t="n">
        <f aca="false">IF(N278="základní",J278,0)</f>
        <v>0</v>
      </c>
      <c r="BF278" s="203" t="n">
        <f aca="false">IF(N278="snížená",J278,0)</f>
        <v>0</v>
      </c>
      <c r="BG278" s="203" t="n">
        <f aca="false">IF(N278="zákl. přenesená",J278,0)</f>
        <v>0</v>
      </c>
      <c r="BH278" s="203" t="n">
        <f aca="false">IF(N278="sníž. přenesená",J278,0)</f>
        <v>0</v>
      </c>
      <c r="BI278" s="203" t="n">
        <f aca="false">IF(N278="nulová",J278,0)</f>
        <v>0</v>
      </c>
      <c r="BJ278" s="3" t="s">
        <v>86</v>
      </c>
      <c r="BK278" s="203" t="n">
        <f aca="false">ROUND(I278*H278,2)</f>
        <v>0</v>
      </c>
      <c r="BL278" s="3" t="s">
        <v>350</v>
      </c>
      <c r="BM278" s="202" t="s">
        <v>1443</v>
      </c>
    </row>
    <row r="279" customFormat="false" ht="12.8" hidden="false" customHeight="false" outlineLevel="0" collapsed="false">
      <c r="A279" s="22"/>
      <c r="B279" s="23"/>
      <c r="C279" s="22"/>
      <c r="D279" s="204" t="s">
        <v>159</v>
      </c>
      <c r="E279" s="22"/>
      <c r="F279" s="205" t="s">
        <v>1442</v>
      </c>
      <c r="G279" s="22"/>
      <c r="H279" s="22"/>
      <c r="I279" s="117"/>
      <c r="J279" s="22"/>
      <c r="K279" s="22"/>
      <c r="L279" s="23"/>
      <c r="M279" s="206"/>
      <c r="N279" s="207"/>
      <c r="O279" s="60"/>
      <c r="P279" s="60"/>
      <c r="Q279" s="60"/>
      <c r="R279" s="60"/>
      <c r="S279" s="60"/>
      <c r="T279" s="61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T279" s="3" t="s">
        <v>159</v>
      </c>
      <c r="AU279" s="3" t="s">
        <v>88</v>
      </c>
    </row>
    <row r="280" customFormat="false" ht="16.5" hidden="false" customHeight="true" outlineLevel="0" collapsed="false">
      <c r="A280" s="22"/>
      <c r="B280" s="190"/>
      <c r="C280" s="191" t="s">
        <v>696</v>
      </c>
      <c r="D280" s="191" t="s">
        <v>154</v>
      </c>
      <c r="E280" s="192" t="s">
        <v>1444</v>
      </c>
      <c r="F280" s="193" t="s">
        <v>1445</v>
      </c>
      <c r="G280" s="194" t="s">
        <v>285</v>
      </c>
      <c r="H280" s="195" t="n">
        <v>1</v>
      </c>
      <c r="I280" s="196"/>
      <c r="J280" s="197" t="n">
        <f aca="false">ROUND(I280*H280,2)</f>
        <v>0</v>
      </c>
      <c r="K280" s="193" t="s">
        <v>257</v>
      </c>
      <c r="L280" s="23"/>
      <c r="M280" s="198"/>
      <c r="N280" s="199" t="s">
        <v>44</v>
      </c>
      <c r="O280" s="60"/>
      <c r="P280" s="200" t="n">
        <f aca="false">O280*H280</f>
        <v>0</v>
      </c>
      <c r="Q280" s="200" t="n">
        <v>0.0008</v>
      </c>
      <c r="R280" s="200" t="n">
        <f aca="false">Q280*H280</f>
        <v>0.0008</v>
      </c>
      <c r="S280" s="200" t="n">
        <v>0</v>
      </c>
      <c r="T280" s="20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202" t="s">
        <v>350</v>
      </c>
      <c r="AT280" s="202" t="s">
        <v>154</v>
      </c>
      <c r="AU280" s="202" t="s">
        <v>88</v>
      </c>
      <c r="AY280" s="3" t="s">
        <v>151</v>
      </c>
      <c r="BE280" s="203" t="n">
        <f aca="false">IF(N280="základní",J280,0)</f>
        <v>0</v>
      </c>
      <c r="BF280" s="203" t="n">
        <f aca="false">IF(N280="snížená",J280,0)</f>
        <v>0</v>
      </c>
      <c r="BG280" s="203" t="n">
        <f aca="false">IF(N280="zákl. přenesená",J280,0)</f>
        <v>0</v>
      </c>
      <c r="BH280" s="203" t="n">
        <f aca="false">IF(N280="sníž. přenesená",J280,0)</f>
        <v>0</v>
      </c>
      <c r="BI280" s="203" t="n">
        <f aca="false">IF(N280="nulová",J280,0)</f>
        <v>0</v>
      </c>
      <c r="BJ280" s="3" t="s">
        <v>86</v>
      </c>
      <c r="BK280" s="203" t="n">
        <f aca="false">ROUND(I280*H280,2)</f>
        <v>0</v>
      </c>
      <c r="BL280" s="3" t="s">
        <v>350</v>
      </c>
      <c r="BM280" s="202" t="s">
        <v>1446</v>
      </c>
    </row>
    <row r="281" customFormat="false" ht="12.8" hidden="false" customHeight="false" outlineLevel="0" collapsed="false">
      <c r="A281" s="22"/>
      <c r="B281" s="23"/>
      <c r="C281" s="22"/>
      <c r="D281" s="204" t="s">
        <v>159</v>
      </c>
      <c r="E281" s="22"/>
      <c r="F281" s="205" t="s">
        <v>1447</v>
      </c>
      <c r="G281" s="22"/>
      <c r="H281" s="22"/>
      <c r="I281" s="117"/>
      <c r="J281" s="22"/>
      <c r="K281" s="22"/>
      <c r="L281" s="23"/>
      <c r="M281" s="206"/>
      <c r="N281" s="207"/>
      <c r="O281" s="60"/>
      <c r="P281" s="60"/>
      <c r="Q281" s="60"/>
      <c r="R281" s="60"/>
      <c r="S281" s="60"/>
      <c r="T281" s="61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T281" s="3" t="s">
        <v>159</v>
      </c>
      <c r="AU281" s="3" t="s">
        <v>88</v>
      </c>
    </row>
    <row r="282" customFormat="false" ht="16.5" hidden="false" customHeight="true" outlineLevel="0" collapsed="false">
      <c r="A282" s="22"/>
      <c r="B282" s="190"/>
      <c r="C282" s="238" t="s">
        <v>703</v>
      </c>
      <c r="D282" s="238" t="s">
        <v>462</v>
      </c>
      <c r="E282" s="239" t="s">
        <v>1448</v>
      </c>
      <c r="F282" s="240" t="s">
        <v>1449</v>
      </c>
      <c r="G282" s="241" t="s">
        <v>285</v>
      </c>
      <c r="H282" s="242" t="n">
        <v>1</v>
      </c>
      <c r="I282" s="243"/>
      <c r="J282" s="244" t="n">
        <f aca="false">ROUND(I282*H282,2)</f>
        <v>0</v>
      </c>
      <c r="K282" s="240"/>
      <c r="L282" s="245"/>
      <c r="M282" s="246"/>
      <c r="N282" s="247" t="s">
        <v>44</v>
      </c>
      <c r="O282" s="60"/>
      <c r="P282" s="200" t="n">
        <f aca="false">O282*H282</f>
        <v>0</v>
      </c>
      <c r="Q282" s="200" t="n">
        <v>0</v>
      </c>
      <c r="R282" s="200" t="n">
        <f aca="false">Q282*H282</f>
        <v>0</v>
      </c>
      <c r="S282" s="200" t="n">
        <v>0</v>
      </c>
      <c r="T282" s="20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202" t="s">
        <v>469</v>
      </c>
      <c r="AT282" s="202" t="s">
        <v>462</v>
      </c>
      <c r="AU282" s="202" t="s">
        <v>88</v>
      </c>
      <c r="AY282" s="3" t="s">
        <v>151</v>
      </c>
      <c r="BE282" s="203" t="n">
        <f aca="false">IF(N282="základní",J282,0)</f>
        <v>0</v>
      </c>
      <c r="BF282" s="203" t="n">
        <f aca="false">IF(N282="snížená",J282,0)</f>
        <v>0</v>
      </c>
      <c r="BG282" s="203" t="n">
        <f aca="false">IF(N282="zákl. přenesená",J282,0)</f>
        <v>0</v>
      </c>
      <c r="BH282" s="203" t="n">
        <f aca="false">IF(N282="sníž. přenesená",J282,0)</f>
        <v>0</v>
      </c>
      <c r="BI282" s="203" t="n">
        <f aca="false">IF(N282="nulová",J282,0)</f>
        <v>0</v>
      </c>
      <c r="BJ282" s="3" t="s">
        <v>86</v>
      </c>
      <c r="BK282" s="203" t="n">
        <f aca="false">ROUND(I282*H282,2)</f>
        <v>0</v>
      </c>
      <c r="BL282" s="3" t="s">
        <v>350</v>
      </c>
      <c r="BM282" s="202" t="s">
        <v>1450</v>
      </c>
    </row>
    <row r="283" customFormat="false" ht="12.8" hidden="false" customHeight="false" outlineLevel="0" collapsed="false">
      <c r="A283" s="22"/>
      <c r="B283" s="23"/>
      <c r="C283" s="22"/>
      <c r="D283" s="204" t="s">
        <v>159</v>
      </c>
      <c r="E283" s="22"/>
      <c r="F283" s="205" t="s">
        <v>1449</v>
      </c>
      <c r="G283" s="22"/>
      <c r="H283" s="22"/>
      <c r="I283" s="117"/>
      <c r="J283" s="22"/>
      <c r="K283" s="22"/>
      <c r="L283" s="23"/>
      <c r="M283" s="206"/>
      <c r="N283" s="207"/>
      <c r="O283" s="60"/>
      <c r="P283" s="60"/>
      <c r="Q283" s="60"/>
      <c r="R283" s="60"/>
      <c r="S283" s="60"/>
      <c r="T283" s="61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T283" s="3" t="s">
        <v>159</v>
      </c>
      <c r="AU283" s="3" t="s">
        <v>88</v>
      </c>
    </row>
    <row r="284" customFormat="false" ht="21.75" hidden="false" customHeight="true" outlineLevel="0" collapsed="false">
      <c r="A284" s="22"/>
      <c r="B284" s="190"/>
      <c r="C284" s="191" t="s">
        <v>710</v>
      </c>
      <c r="D284" s="191" t="s">
        <v>154</v>
      </c>
      <c r="E284" s="192" t="s">
        <v>1451</v>
      </c>
      <c r="F284" s="193" t="s">
        <v>1452</v>
      </c>
      <c r="G284" s="194" t="s">
        <v>295</v>
      </c>
      <c r="H284" s="195" t="n">
        <v>112</v>
      </c>
      <c r="I284" s="196"/>
      <c r="J284" s="197" t="n">
        <f aca="false">ROUND(I284*H284,2)</f>
        <v>0</v>
      </c>
      <c r="K284" s="193" t="s">
        <v>257</v>
      </c>
      <c r="L284" s="23"/>
      <c r="M284" s="198"/>
      <c r="N284" s="199" t="s">
        <v>44</v>
      </c>
      <c r="O284" s="60"/>
      <c r="P284" s="200" t="n">
        <f aca="false">O284*H284</f>
        <v>0</v>
      </c>
      <c r="Q284" s="200" t="n">
        <v>0.00019</v>
      </c>
      <c r="R284" s="200" t="n">
        <f aca="false">Q284*H284</f>
        <v>0.02128</v>
      </c>
      <c r="S284" s="200" t="n">
        <v>0</v>
      </c>
      <c r="T284" s="20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202" t="s">
        <v>350</v>
      </c>
      <c r="AT284" s="202" t="s">
        <v>154</v>
      </c>
      <c r="AU284" s="202" t="s">
        <v>88</v>
      </c>
      <c r="AY284" s="3" t="s">
        <v>151</v>
      </c>
      <c r="BE284" s="203" t="n">
        <f aca="false">IF(N284="základní",J284,0)</f>
        <v>0</v>
      </c>
      <c r="BF284" s="203" t="n">
        <f aca="false">IF(N284="snížená",J284,0)</f>
        <v>0</v>
      </c>
      <c r="BG284" s="203" t="n">
        <f aca="false">IF(N284="zákl. přenesená",J284,0)</f>
        <v>0</v>
      </c>
      <c r="BH284" s="203" t="n">
        <f aca="false">IF(N284="sníž. přenesená",J284,0)</f>
        <v>0</v>
      </c>
      <c r="BI284" s="203" t="n">
        <f aca="false">IF(N284="nulová",J284,0)</f>
        <v>0</v>
      </c>
      <c r="BJ284" s="3" t="s">
        <v>86</v>
      </c>
      <c r="BK284" s="203" t="n">
        <f aca="false">ROUND(I284*H284,2)</f>
        <v>0</v>
      </c>
      <c r="BL284" s="3" t="s">
        <v>350</v>
      </c>
      <c r="BM284" s="202" t="s">
        <v>1453</v>
      </c>
    </row>
    <row r="285" customFormat="false" ht="12.8" hidden="false" customHeight="false" outlineLevel="0" collapsed="false">
      <c r="A285" s="22"/>
      <c r="B285" s="23"/>
      <c r="C285" s="22"/>
      <c r="D285" s="204" t="s">
        <v>159</v>
      </c>
      <c r="E285" s="22"/>
      <c r="F285" s="205" t="s">
        <v>1454</v>
      </c>
      <c r="G285" s="22"/>
      <c r="H285" s="22"/>
      <c r="I285" s="117"/>
      <c r="J285" s="22"/>
      <c r="K285" s="22"/>
      <c r="L285" s="23"/>
      <c r="M285" s="206"/>
      <c r="N285" s="207"/>
      <c r="O285" s="60"/>
      <c r="P285" s="60"/>
      <c r="Q285" s="60"/>
      <c r="R285" s="60"/>
      <c r="S285" s="60"/>
      <c r="T285" s="61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T285" s="3" t="s">
        <v>159</v>
      </c>
      <c r="AU285" s="3" t="s">
        <v>88</v>
      </c>
    </row>
    <row r="286" s="220" customFormat="true" ht="12.8" hidden="false" customHeight="false" outlineLevel="0" collapsed="false">
      <c r="B286" s="221"/>
      <c r="D286" s="204" t="s">
        <v>260</v>
      </c>
      <c r="E286" s="222"/>
      <c r="F286" s="223" t="s">
        <v>1455</v>
      </c>
      <c r="H286" s="224" t="n">
        <v>112</v>
      </c>
      <c r="I286" s="225"/>
      <c r="L286" s="221"/>
      <c r="M286" s="226"/>
      <c r="N286" s="227"/>
      <c r="O286" s="227"/>
      <c r="P286" s="227"/>
      <c r="Q286" s="227"/>
      <c r="R286" s="227"/>
      <c r="S286" s="227"/>
      <c r="T286" s="228"/>
      <c r="AT286" s="222" t="s">
        <v>260</v>
      </c>
      <c r="AU286" s="222" t="s">
        <v>88</v>
      </c>
      <c r="AV286" s="220" t="s">
        <v>88</v>
      </c>
      <c r="AW286" s="220" t="s">
        <v>34</v>
      </c>
      <c r="AX286" s="220" t="s">
        <v>79</v>
      </c>
      <c r="AY286" s="222" t="s">
        <v>151</v>
      </c>
    </row>
    <row r="287" s="229" customFormat="true" ht="12.8" hidden="false" customHeight="false" outlineLevel="0" collapsed="false">
      <c r="B287" s="230"/>
      <c r="D287" s="204" t="s">
        <v>260</v>
      </c>
      <c r="E287" s="231"/>
      <c r="F287" s="232" t="s">
        <v>263</v>
      </c>
      <c r="H287" s="233" t="n">
        <v>112</v>
      </c>
      <c r="I287" s="234"/>
      <c r="L287" s="230"/>
      <c r="M287" s="235"/>
      <c r="N287" s="236"/>
      <c r="O287" s="236"/>
      <c r="P287" s="236"/>
      <c r="Q287" s="236"/>
      <c r="R287" s="236"/>
      <c r="S287" s="236"/>
      <c r="T287" s="237"/>
      <c r="AT287" s="231" t="s">
        <v>260</v>
      </c>
      <c r="AU287" s="231" t="s">
        <v>88</v>
      </c>
      <c r="AV287" s="229" t="s">
        <v>150</v>
      </c>
      <c r="AW287" s="229" t="s">
        <v>34</v>
      </c>
      <c r="AX287" s="229" t="s">
        <v>86</v>
      </c>
      <c r="AY287" s="231" t="s">
        <v>151</v>
      </c>
    </row>
    <row r="288" s="27" customFormat="true" ht="16.5" hidden="false" customHeight="true" outlineLevel="0" collapsed="false">
      <c r="A288" s="22"/>
      <c r="B288" s="190"/>
      <c r="C288" s="191" t="s">
        <v>715</v>
      </c>
      <c r="D288" s="191" t="s">
        <v>154</v>
      </c>
      <c r="E288" s="192" t="s">
        <v>1456</v>
      </c>
      <c r="F288" s="193" t="s">
        <v>1457</v>
      </c>
      <c r="G288" s="194" t="s">
        <v>295</v>
      </c>
      <c r="H288" s="195" t="n">
        <v>112</v>
      </c>
      <c r="I288" s="196"/>
      <c r="J288" s="197" t="n">
        <f aca="false">ROUND(I288*H288,2)</f>
        <v>0</v>
      </c>
      <c r="K288" s="193" t="s">
        <v>257</v>
      </c>
      <c r="L288" s="23"/>
      <c r="M288" s="198"/>
      <c r="N288" s="199" t="s">
        <v>44</v>
      </c>
      <c r="O288" s="60"/>
      <c r="P288" s="200" t="n">
        <f aca="false">O288*H288</f>
        <v>0</v>
      </c>
      <c r="Q288" s="200" t="n">
        <v>1E-005</v>
      </c>
      <c r="R288" s="200" t="n">
        <f aca="false">Q288*H288</f>
        <v>0.00112</v>
      </c>
      <c r="S288" s="200" t="n">
        <v>0</v>
      </c>
      <c r="T288" s="20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202" t="s">
        <v>350</v>
      </c>
      <c r="AT288" s="202" t="s">
        <v>154</v>
      </c>
      <c r="AU288" s="202" t="s">
        <v>88</v>
      </c>
      <c r="AY288" s="3" t="s">
        <v>151</v>
      </c>
      <c r="BE288" s="203" t="n">
        <f aca="false">IF(N288="základní",J288,0)</f>
        <v>0</v>
      </c>
      <c r="BF288" s="203" t="n">
        <f aca="false">IF(N288="snížená",J288,0)</f>
        <v>0</v>
      </c>
      <c r="BG288" s="203" t="n">
        <f aca="false">IF(N288="zákl. přenesená",J288,0)</f>
        <v>0</v>
      </c>
      <c r="BH288" s="203" t="n">
        <f aca="false">IF(N288="sníž. přenesená",J288,0)</f>
        <v>0</v>
      </c>
      <c r="BI288" s="203" t="n">
        <f aca="false">IF(N288="nulová",J288,0)</f>
        <v>0</v>
      </c>
      <c r="BJ288" s="3" t="s">
        <v>86</v>
      </c>
      <c r="BK288" s="203" t="n">
        <f aca="false">ROUND(I288*H288,2)</f>
        <v>0</v>
      </c>
      <c r="BL288" s="3" t="s">
        <v>350</v>
      </c>
      <c r="BM288" s="202" t="s">
        <v>1458</v>
      </c>
    </row>
    <row r="289" customFormat="false" ht="12.8" hidden="false" customHeight="false" outlineLevel="0" collapsed="false">
      <c r="A289" s="22"/>
      <c r="B289" s="23"/>
      <c r="C289" s="22"/>
      <c r="D289" s="204" t="s">
        <v>159</v>
      </c>
      <c r="E289" s="22"/>
      <c r="F289" s="205" t="s">
        <v>1459</v>
      </c>
      <c r="G289" s="22"/>
      <c r="H289" s="22"/>
      <c r="I289" s="117"/>
      <c r="J289" s="22"/>
      <c r="K289" s="22"/>
      <c r="L289" s="23"/>
      <c r="M289" s="206"/>
      <c r="N289" s="207"/>
      <c r="O289" s="60"/>
      <c r="P289" s="60"/>
      <c r="Q289" s="60"/>
      <c r="R289" s="60"/>
      <c r="S289" s="60"/>
      <c r="T289" s="61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T289" s="3" t="s">
        <v>159</v>
      </c>
      <c r="AU289" s="3" t="s">
        <v>88</v>
      </c>
    </row>
    <row r="290" customFormat="false" ht="21.75" hidden="false" customHeight="true" outlineLevel="0" collapsed="false">
      <c r="A290" s="22"/>
      <c r="B290" s="190"/>
      <c r="C290" s="191" t="s">
        <v>719</v>
      </c>
      <c r="D290" s="191" t="s">
        <v>154</v>
      </c>
      <c r="E290" s="192" t="s">
        <v>1460</v>
      </c>
      <c r="F290" s="193" t="s">
        <v>1461</v>
      </c>
      <c r="G290" s="194" t="s">
        <v>408</v>
      </c>
      <c r="H290" s="195" t="n">
        <v>1.365</v>
      </c>
      <c r="I290" s="196"/>
      <c r="J290" s="197" t="n">
        <f aca="false">ROUND(I290*H290,2)</f>
        <v>0</v>
      </c>
      <c r="K290" s="193" t="s">
        <v>257</v>
      </c>
      <c r="L290" s="23"/>
      <c r="M290" s="198"/>
      <c r="N290" s="199" t="s">
        <v>44</v>
      </c>
      <c r="O290" s="60"/>
      <c r="P290" s="200" t="n">
        <f aca="false">O290*H290</f>
        <v>0</v>
      </c>
      <c r="Q290" s="200" t="n">
        <v>0</v>
      </c>
      <c r="R290" s="200" t="n">
        <f aca="false">Q290*H290</f>
        <v>0</v>
      </c>
      <c r="S290" s="200" t="n">
        <v>0</v>
      </c>
      <c r="T290" s="20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202" t="s">
        <v>350</v>
      </c>
      <c r="AT290" s="202" t="s">
        <v>154</v>
      </c>
      <c r="AU290" s="202" t="s">
        <v>88</v>
      </c>
      <c r="AY290" s="3" t="s">
        <v>151</v>
      </c>
      <c r="BE290" s="203" t="n">
        <f aca="false">IF(N290="základní",J290,0)</f>
        <v>0</v>
      </c>
      <c r="BF290" s="203" t="n">
        <f aca="false">IF(N290="snížená",J290,0)</f>
        <v>0</v>
      </c>
      <c r="BG290" s="203" t="n">
        <f aca="false">IF(N290="zákl. přenesená",J290,0)</f>
        <v>0</v>
      </c>
      <c r="BH290" s="203" t="n">
        <f aca="false">IF(N290="sníž. přenesená",J290,0)</f>
        <v>0</v>
      </c>
      <c r="BI290" s="203" t="n">
        <f aca="false">IF(N290="nulová",J290,0)</f>
        <v>0</v>
      </c>
      <c r="BJ290" s="3" t="s">
        <v>86</v>
      </c>
      <c r="BK290" s="203" t="n">
        <f aca="false">ROUND(I290*H290,2)</f>
        <v>0</v>
      </c>
      <c r="BL290" s="3" t="s">
        <v>350</v>
      </c>
      <c r="BM290" s="202" t="s">
        <v>1462</v>
      </c>
    </row>
    <row r="291" customFormat="false" ht="12.8" hidden="false" customHeight="false" outlineLevel="0" collapsed="false">
      <c r="A291" s="22"/>
      <c r="B291" s="23"/>
      <c r="C291" s="22"/>
      <c r="D291" s="204" t="s">
        <v>159</v>
      </c>
      <c r="E291" s="22"/>
      <c r="F291" s="205" t="s">
        <v>1463</v>
      </c>
      <c r="G291" s="22"/>
      <c r="H291" s="22"/>
      <c r="I291" s="117"/>
      <c r="J291" s="22"/>
      <c r="K291" s="22"/>
      <c r="L291" s="23"/>
      <c r="M291" s="206"/>
      <c r="N291" s="207"/>
      <c r="O291" s="60"/>
      <c r="P291" s="60"/>
      <c r="Q291" s="60"/>
      <c r="R291" s="60"/>
      <c r="S291" s="60"/>
      <c r="T291" s="61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T291" s="3" t="s">
        <v>159</v>
      </c>
      <c r="AU291" s="3" t="s">
        <v>88</v>
      </c>
    </row>
    <row r="292" customFormat="false" ht="21.75" hidden="false" customHeight="true" outlineLevel="0" collapsed="false">
      <c r="A292" s="22"/>
      <c r="B292" s="190"/>
      <c r="C292" s="191" t="s">
        <v>726</v>
      </c>
      <c r="D292" s="191" t="s">
        <v>154</v>
      </c>
      <c r="E292" s="192" t="s">
        <v>1464</v>
      </c>
      <c r="F292" s="193" t="s">
        <v>1465</v>
      </c>
      <c r="G292" s="194" t="s">
        <v>408</v>
      </c>
      <c r="H292" s="195" t="n">
        <v>0.633</v>
      </c>
      <c r="I292" s="196"/>
      <c r="J292" s="197" t="n">
        <f aca="false">ROUND(I292*H292,2)</f>
        <v>0</v>
      </c>
      <c r="K292" s="193" t="s">
        <v>257</v>
      </c>
      <c r="L292" s="23"/>
      <c r="M292" s="198"/>
      <c r="N292" s="199" t="s">
        <v>44</v>
      </c>
      <c r="O292" s="60"/>
      <c r="P292" s="200" t="n">
        <f aca="false">O292*H292</f>
        <v>0</v>
      </c>
      <c r="Q292" s="200" t="n">
        <v>0</v>
      </c>
      <c r="R292" s="200" t="n">
        <f aca="false">Q292*H292</f>
        <v>0</v>
      </c>
      <c r="S292" s="200" t="n">
        <v>0</v>
      </c>
      <c r="T292" s="20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202" t="s">
        <v>350</v>
      </c>
      <c r="AT292" s="202" t="s">
        <v>154</v>
      </c>
      <c r="AU292" s="202" t="s">
        <v>88</v>
      </c>
      <c r="AY292" s="3" t="s">
        <v>151</v>
      </c>
      <c r="BE292" s="203" t="n">
        <f aca="false">IF(N292="základní",J292,0)</f>
        <v>0</v>
      </c>
      <c r="BF292" s="203" t="n">
        <f aca="false">IF(N292="snížená",J292,0)</f>
        <v>0</v>
      </c>
      <c r="BG292" s="203" t="n">
        <f aca="false">IF(N292="zákl. přenesená",J292,0)</f>
        <v>0</v>
      </c>
      <c r="BH292" s="203" t="n">
        <f aca="false">IF(N292="sníž. přenesená",J292,0)</f>
        <v>0</v>
      </c>
      <c r="BI292" s="203" t="n">
        <f aca="false">IF(N292="nulová",J292,0)</f>
        <v>0</v>
      </c>
      <c r="BJ292" s="3" t="s">
        <v>86</v>
      </c>
      <c r="BK292" s="203" t="n">
        <f aca="false">ROUND(I292*H292,2)</f>
        <v>0</v>
      </c>
      <c r="BL292" s="3" t="s">
        <v>350</v>
      </c>
      <c r="BM292" s="202" t="s">
        <v>1466</v>
      </c>
    </row>
    <row r="293" customFormat="false" ht="12.8" hidden="false" customHeight="false" outlineLevel="0" collapsed="false">
      <c r="A293" s="22"/>
      <c r="B293" s="23"/>
      <c r="C293" s="22"/>
      <c r="D293" s="204" t="s">
        <v>159</v>
      </c>
      <c r="E293" s="22"/>
      <c r="F293" s="205" t="s">
        <v>1467</v>
      </c>
      <c r="G293" s="22"/>
      <c r="H293" s="22"/>
      <c r="I293" s="117"/>
      <c r="J293" s="22"/>
      <c r="K293" s="22"/>
      <c r="L293" s="23"/>
      <c r="M293" s="206"/>
      <c r="N293" s="207"/>
      <c r="O293" s="60"/>
      <c r="P293" s="60"/>
      <c r="Q293" s="60"/>
      <c r="R293" s="60"/>
      <c r="S293" s="60"/>
      <c r="T293" s="61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T293" s="3" t="s">
        <v>159</v>
      </c>
      <c r="AU293" s="3" t="s">
        <v>88</v>
      </c>
    </row>
    <row r="294" s="176" customFormat="true" ht="22.8" hidden="false" customHeight="true" outlineLevel="0" collapsed="false">
      <c r="B294" s="177"/>
      <c r="D294" s="178" t="s">
        <v>78</v>
      </c>
      <c r="E294" s="188" t="s">
        <v>1468</v>
      </c>
      <c r="F294" s="188" t="s">
        <v>1469</v>
      </c>
      <c r="I294" s="180"/>
      <c r="J294" s="189" t="n">
        <f aca="false">BK294</f>
        <v>0</v>
      </c>
      <c r="L294" s="177"/>
      <c r="M294" s="182"/>
      <c r="N294" s="183"/>
      <c r="O294" s="183"/>
      <c r="P294" s="184" t="n">
        <f aca="false">SUM(P295:P346)</f>
        <v>0</v>
      </c>
      <c r="Q294" s="183"/>
      <c r="R294" s="184" t="n">
        <f aca="false">SUM(R295:R346)</f>
        <v>0.6365</v>
      </c>
      <c r="S294" s="183"/>
      <c r="T294" s="185" t="n">
        <f aca="false">SUM(T295:T346)</f>
        <v>0.37845</v>
      </c>
      <c r="AR294" s="178" t="s">
        <v>88</v>
      </c>
      <c r="AT294" s="186" t="s">
        <v>78</v>
      </c>
      <c r="AU294" s="186" t="s">
        <v>86</v>
      </c>
      <c r="AY294" s="178" t="s">
        <v>151</v>
      </c>
      <c r="BK294" s="187" t="n">
        <f aca="false">SUM(BK295:BK346)</f>
        <v>0</v>
      </c>
    </row>
    <row r="295" s="27" customFormat="true" ht="21.75" hidden="false" customHeight="true" outlineLevel="0" collapsed="false">
      <c r="A295" s="22"/>
      <c r="B295" s="190"/>
      <c r="C295" s="191" t="s">
        <v>732</v>
      </c>
      <c r="D295" s="191" t="s">
        <v>154</v>
      </c>
      <c r="E295" s="192" t="s">
        <v>1470</v>
      </c>
      <c r="F295" s="193" t="s">
        <v>1471</v>
      </c>
      <c r="G295" s="194" t="s">
        <v>295</v>
      </c>
      <c r="H295" s="195" t="n">
        <v>10</v>
      </c>
      <c r="I295" s="196"/>
      <c r="J295" s="197" t="n">
        <f aca="false">ROUND(I295*H295,2)</f>
        <v>0</v>
      </c>
      <c r="K295" s="193" t="s">
        <v>257</v>
      </c>
      <c r="L295" s="23"/>
      <c r="M295" s="198"/>
      <c r="N295" s="199" t="s">
        <v>44</v>
      </c>
      <c r="O295" s="60"/>
      <c r="P295" s="200" t="n">
        <f aca="false">O295*H295</f>
        <v>0</v>
      </c>
      <c r="Q295" s="200" t="n">
        <v>0.0022</v>
      </c>
      <c r="R295" s="200" t="n">
        <f aca="false">Q295*H295</f>
        <v>0.022</v>
      </c>
      <c r="S295" s="200" t="n">
        <v>0</v>
      </c>
      <c r="T295" s="20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202" t="s">
        <v>350</v>
      </c>
      <c r="AT295" s="202" t="s">
        <v>154</v>
      </c>
      <c r="AU295" s="202" t="s">
        <v>88</v>
      </c>
      <c r="AY295" s="3" t="s">
        <v>151</v>
      </c>
      <c r="BE295" s="203" t="n">
        <f aca="false">IF(N295="základní",J295,0)</f>
        <v>0</v>
      </c>
      <c r="BF295" s="203" t="n">
        <f aca="false">IF(N295="snížená",J295,0)</f>
        <v>0</v>
      </c>
      <c r="BG295" s="203" t="n">
        <f aca="false">IF(N295="zákl. přenesená",J295,0)</f>
        <v>0</v>
      </c>
      <c r="BH295" s="203" t="n">
        <f aca="false">IF(N295="sníž. přenesená",J295,0)</f>
        <v>0</v>
      </c>
      <c r="BI295" s="203" t="n">
        <f aca="false">IF(N295="nulová",J295,0)</f>
        <v>0</v>
      </c>
      <c r="BJ295" s="3" t="s">
        <v>86</v>
      </c>
      <c r="BK295" s="203" t="n">
        <f aca="false">ROUND(I295*H295,2)</f>
        <v>0</v>
      </c>
      <c r="BL295" s="3" t="s">
        <v>350</v>
      </c>
      <c r="BM295" s="202" t="s">
        <v>1472</v>
      </c>
    </row>
    <row r="296" customFormat="false" ht="12.8" hidden="false" customHeight="false" outlineLevel="0" collapsed="false">
      <c r="A296" s="22"/>
      <c r="B296" s="23"/>
      <c r="C296" s="22"/>
      <c r="D296" s="204" t="s">
        <v>159</v>
      </c>
      <c r="E296" s="22"/>
      <c r="F296" s="205" t="s">
        <v>1473</v>
      </c>
      <c r="G296" s="22"/>
      <c r="H296" s="22"/>
      <c r="I296" s="117"/>
      <c r="J296" s="22"/>
      <c r="K296" s="22"/>
      <c r="L296" s="23"/>
      <c r="M296" s="206"/>
      <c r="N296" s="207"/>
      <c r="O296" s="60"/>
      <c r="P296" s="60"/>
      <c r="Q296" s="60"/>
      <c r="R296" s="60"/>
      <c r="S296" s="60"/>
      <c r="T296" s="61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7"/>
      <c r="AG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S296" s="27"/>
      <c r="AT296" s="3" t="s">
        <v>159</v>
      </c>
      <c r="AU296" s="3" t="s">
        <v>88</v>
      </c>
    </row>
    <row r="297" customFormat="false" ht="21.75" hidden="false" customHeight="true" outlineLevel="0" collapsed="false">
      <c r="A297" s="22"/>
      <c r="B297" s="190"/>
      <c r="C297" s="191" t="s">
        <v>737</v>
      </c>
      <c r="D297" s="191" t="s">
        <v>154</v>
      </c>
      <c r="E297" s="192" t="s">
        <v>1474</v>
      </c>
      <c r="F297" s="193" t="s">
        <v>1475</v>
      </c>
      <c r="G297" s="194" t="s">
        <v>295</v>
      </c>
      <c r="H297" s="195" t="n">
        <v>13</v>
      </c>
      <c r="I297" s="196"/>
      <c r="J297" s="197" t="n">
        <f aca="false">ROUND(I297*H297,2)</f>
        <v>0</v>
      </c>
      <c r="K297" s="193" t="s">
        <v>257</v>
      </c>
      <c r="L297" s="23"/>
      <c r="M297" s="198"/>
      <c r="N297" s="199" t="s">
        <v>44</v>
      </c>
      <c r="O297" s="60"/>
      <c r="P297" s="200" t="n">
        <f aca="false">O297*H297</f>
        <v>0</v>
      </c>
      <c r="Q297" s="200" t="n">
        <v>0.00493</v>
      </c>
      <c r="R297" s="200" t="n">
        <f aca="false">Q297*H297</f>
        <v>0.06409</v>
      </c>
      <c r="S297" s="200" t="n">
        <v>0</v>
      </c>
      <c r="T297" s="20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7"/>
      <c r="AG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02" t="s">
        <v>350</v>
      </c>
      <c r="AT297" s="202" t="s">
        <v>154</v>
      </c>
      <c r="AU297" s="202" t="s">
        <v>88</v>
      </c>
      <c r="AY297" s="3" t="s">
        <v>151</v>
      </c>
      <c r="BE297" s="203" t="n">
        <f aca="false">IF(N297="základní",J297,0)</f>
        <v>0</v>
      </c>
      <c r="BF297" s="203" t="n">
        <f aca="false">IF(N297="snížená",J297,0)</f>
        <v>0</v>
      </c>
      <c r="BG297" s="203" t="n">
        <f aca="false">IF(N297="zákl. přenesená",J297,0)</f>
        <v>0</v>
      </c>
      <c r="BH297" s="203" t="n">
        <f aca="false">IF(N297="sníž. přenesená",J297,0)</f>
        <v>0</v>
      </c>
      <c r="BI297" s="203" t="n">
        <f aca="false">IF(N297="nulová",J297,0)</f>
        <v>0</v>
      </c>
      <c r="BJ297" s="3" t="s">
        <v>86</v>
      </c>
      <c r="BK297" s="203" t="n">
        <f aca="false">ROUND(I297*H297,2)</f>
        <v>0</v>
      </c>
      <c r="BL297" s="3" t="s">
        <v>350</v>
      </c>
      <c r="BM297" s="202" t="s">
        <v>1476</v>
      </c>
    </row>
    <row r="298" customFormat="false" ht="12.8" hidden="false" customHeight="false" outlineLevel="0" collapsed="false">
      <c r="A298" s="22"/>
      <c r="B298" s="23"/>
      <c r="C298" s="22"/>
      <c r="D298" s="204" t="s">
        <v>159</v>
      </c>
      <c r="E298" s="22"/>
      <c r="F298" s="205" t="s">
        <v>1477</v>
      </c>
      <c r="G298" s="22"/>
      <c r="H298" s="22"/>
      <c r="I298" s="117"/>
      <c r="J298" s="22"/>
      <c r="K298" s="22"/>
      <c r="L298" s="23"/>
      <c r="M298" s="206"/>
      <c r="N298" s="207"/>
      <c r="O298" s="60"/>
      <c r="P298" s="60"/>
      <c r="Q298" s="60"/>
      <c r="R298" s="60"/>
      <c r="S298" s="60"/>
      <c r="T298" s="61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T298" s="3" t="s">
        <v>159</v>
      </c>
      <c r="AU298" s="3" t="s">
        <v>88</v>
      </c>
    </row>
    <row r="299" customFormat="false" ht="21.75" hidden="false" customHeight="true" outlineLevel="0" collapsed="false">
      <c r="A299" s="22"/>
      <c r="B299" s="190"/>
      <c r="C299" s="191" t="s">
        <v>742</v>
      </c>
      <c r="D299" s="191" t="s">
        <v>154</v>
      </c>
      <c r="E299" s="192" t="s">
        <v>1478</v>
      </c>
      <c r="F299" s="193" t="s">
        <v>1479</v>
      </c>
      <c r="G299" s="194" t="s">
        <v>295</v>
      </c>
      <c r="H299" s="195" t="n">
        <v>18</v>
      </c>
      <c r="I299" s="196"/>
      <c r="J299" s="197" t="n">
        <f aca="false">ROUND(I299*H299,2)</f>
        <v>0</v>
      </c>
      <c r="K299" s="193" t="s">
        <v>257</v>
      </c>
      <c r="L299" s="23"/>
      <c r="M299" s="198"/>
      <c r="N299" s="199" t="s">
        <v>44</v>
      </c>
      <c r="O299" s="60"/>
      <c r="P299" s="200" t="n">
        <f aca="false">O299*H299</f>
        <v>0</v>
      </c>
      <c r="Q299" s="200" t="n">
        <v>0.01171</v>
      </c>
      <c r="R299" s="200" t="n">
        <f aca="false">Q299*H299</f>
        <v>0.21078</v>
      </c>
      <c r="S299" s="200" t="n">
        <v>0</v>
      </c>
      <c r="T299" s="20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202" t="s">
        <v>350</v>
      </c>
      <c r="AT299" s="202" t="s">
        <v>154</v>
      </c>
      <c r="AU299" s="202" t="s">
        <v>88</v>
      </c>
      <c r="AY299" s="3" t="s">
        <v>151</v>
      </c>
      <c r="BE299" s="203" t="n">
        <f aca="false">IF(N299="základní",J299,0)</f>
        <v>0</v>
      </c>
      <c r="BF299" s="203" t="n">
        <f aca="false">IF(N299="snížená",J299,0)</f>
        <v>0</v>
      </c>
      <c r="BG299" s="203" t="n">
        <f aca="false">IF(N299="zákl. přenesená",J299,0)</f>
        <v>0</v>
      </c>
      <c r="BH299" s="203" t="n">
        <f aca="false">IF(N299="sníž. přenesená",J299,0)</f>
        <v>0</v>
      </c>
      <c r="BI299" s="203" t="n">
        <f aca="false">IF(N299="nulová",J299,0)</f>
        <v>0</v>
      </c>
      <c r="BJ299" s="3" t="s">
        <v>86</v>
      </c>
      <c r="BK299" s="203" t="n">
        <f aca="false">ROUND(I299*H299,2)</f>
        <v>0</v>
      </c>
      <c r="BL299" s="3" t="s">
        <v>350</v>
      </c>
      <c r="BM299" s="202" t="s">
        <v>1480</v>
      </c>
    </row>
    <row r="300" customFormat="false" ht="12.8" hidden="false" customHeight="false" outlineLevel="0" collapsed="false">
      <c r="A300" s="22"/>
      <c r="B300" s="23"/>
      <c r="C300" s="22"/>
      <c r="D300" s="204" t="s">
        <v>159</v>
      </c>
      <c r="E300" s="22"/>
      <c r="F300" s="205" t="s">
        <v>1481</v>
      </c>
      <c r="G300" s="22"/>
      <c r="H300" s="22"/>
      <c r="I300" s="117"/>
      <c r="J300" s="22"/>
      <c r="K300" s="22"/>
      <c r="L300" s="23"/>
      <c r="M300" s="206"/>
      <c r="N300" s="207"/>
      <c r="O300" s="60"/>
      <c r="P300" s="60"/>
      <c r="Q300" s="60"/>
      <c r="R300" s="60"/>
      <c r="S300" s="60"/>
      <c r="T300" s="61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T300" s="3" t="s">
        <v>159</v>
      </c>
      <c r="AU300" s="3" t="s">
        <v>88</v>
      </c>
    </row>
    <row r="301" customFormat="false" ht="21.75" hidden="false" customHeight="true" outlineLevel="0" collapsed="false">
      <c r="A301" s="22"/>
      <c r="B301" s="190"/>
      <c r="C301" s="191" t="s">
        <v>747</v>
      </c>
      <c r="D301" s="191" t="s">
        <v>154</v>
      </c>
      <c r="E301" s="192" t="s">
        <v>1482</v>
      </c>
      <c r="F301" s="193" t="s">
        <v>1483</v>
      </c>
      <c r="G301" s="194" t="s">
        <v>295</v>
      </c>
      <c r="H301" s="195" t="n">
        <v>12</v>
      </c>
      <c r="I301" s="196"/>
      <c r="J301" s="197" t="n">
        <f aca="false">ROUND(I301*H301,2)</f>
        <v>0</v>
      </c>
      <c r="K301" s="193" t="s">
        <v>257</v>
      </c>
      <c r="L301" s="23"/>
      <c r="M301" s="198"/>
      <c r="N301" s="199" t="s">
        <v>44</v>
      </c>
      <c r="O301" s="60"/>
      <c r="P301" s="200" t="n">
        <f aca="false">O301*H301</f>
        <v>0</v>
      </c>
      <c r="Q301" s="200" t="n">
        <v>0.01888</v>
      </c>
      <c r="R301" s="200" t="n">
        <f aca="false">Q301*H301</f>
        <v>0.22656</v>
      </c>
      <c r="S301" s="200" t="n">
        <v>0</v>
      </c>
      <c r="T301" s="20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202" t="s">
        <v>350</v>
      </c>
      <c r="AT301" s="202" t="s">
        <v>154</v>
      </c>
      <c r="AU301" s="202" t="s">
        <v>88</v>
      </c>
      <c r="AY301" s="3" t="s">
        <v>151</v>
      </c>
      <c r="BE301" s="203" t="n">
        <f aca="false">IF(N301="základní",J301,0)</f>
        <v>0</v>
      </c>
      <c r="BF301" s="203" t="n">
        <f aca="false">IF(N301="snížená",J301,0)</f>
        <v>0</v>
      </c>
      <c r="BG301" s="203" t="n">
        <f aca="false">IF(N301="zákl. přenesená",J301,0)</f>
        <v>0</v>
      </c>
      <c r="BH301" s="203" t="n">
        <f aca="false">IF(N301="sníž. přenesená",J301,0)</f>
        <v>0</v>
      </c>
      <c r="BI301" s="203" t="n">
        <f aca="false">IF(N301="nulová",J301,0)</f>
        <v>0</v>
      </c>
      <c r="BJ301" s="3" t="s">
        <v>86</v>
      </c>
      <c r="BK301" s="203" t="n">
        <f aca="false">ROUND(I301*H301,2)</f>
        <v>0</v>
      </c>
      <c r="BL301" s="3" t="s">
        <v>350</v>
      </c>
      <c r="BM301" s="202" t="s">
        <v>1484</v>
      </c>
    </row>
    <row r="302" customFormat="false" ht="12.8" hidden="false" customHeight="false" outlineLevel="0" collapsed="false">
      <c r="A302" s="22"/>
      <c r="B302" s="23"/>
      <c r="C302" s="22"/>
      <c r="D302" s="204" t="s">
        <v>159</v>
      </c>
      <c r="E302" s="22"/>
      <c r="F302" s="205" t="s">
        <v>1485</v>
      </c>
      <c r="G302" s="22"/>
      <c r="H302" s="22"/>
      <c r="I302" s="117"/>
      <c r="J302" s="22"/>
      <c r="K302" s="22"/>
      <c r="L302" s="23"/>
      <c r="M302" s="206"/>
      <c r="N302" s="207"/>
      <c r="O302" s="60"/>
      <c r="P302" s="60"/>
      <c r="Q302" s="60"/>
      <c r="R302" s="60"/>
      <c r="S302" s="60"/>
      <c r="T302" s="61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T302" s="3" t="s">
        <v>159</v>
      </c>
      <c r="AU302" s="3" t="s">
        <v>88</v>
      </c>
    </row>
    <row r="303" customFormat="false" ht="16.5" hidden="false" customHeight="true" outlineLevel="0" collapsed="false">
      <c r="A303" s="22"/>
      <c r="B303" s="190"/>
      <c r="C303" s="191" t="s">
        <v>754</v>
      </c>
      <c r="D303" s="191" t="s">
        <v>154</v>
      </c>
      <c r="E303" s="192" t="s">
        <v>1486</v>
      </c>
      <c r="F303" s="193" t="s">
        <v>1487</v>
      </c>
      <c r="G303" s="194" t="s">
        <v>295</v>
      </c>
      <c r="H303" s="195" t="n">
        <v>20</v>
      </c>
      <c r="I303" s="196"/>
      <c r="J303" s="197" t="n">
        <f aca="false">ROUND(I303*H303,2)</f>
        <v>0</v>
      </c>
      <c r="K303" s="193" t="s">
        <v>257</v>
      </c>
      <c r="L303" s="23"/>
      <c r="M303" s="198"/>
      <c r="N303" s="199" t="s">
        <v>44</v>
      </c>
      <c r="O303" s="60"/>
      <c r="P303" s="200" t="n">
        <f aca="false">O303*H303</f>
        <v>0</v>
      </c>
      <c r="Q303" s="200" t="n">
        <v>0.00024</v>
      </c>
      <c r="R303" s="200" t="n">
        <f aca="false">Q303*H303</f>
        <v>0.0048</v>
      </c>
      <c r="S303" s="200" t="n">
        <v>0.00254</v>
      </c>
      <c r="T303" s="201" t="n">
        <f aca="false">S303*H303</f>
        <v>0.0508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202" t="s">
        <v>350</v>
      </c>
      <c r="AT303" s="202" t="s">
        <v>154</v>
      </c>
      <c r="AU303" s="202" t="s">
        <v>88</v>
      </c>
      <c r="AY303" s="3" t="s">
        <v>151</v>
      </c>
      <c r="BE303" s="203" t="n">
        <f aca="false">IF(N303="základní",J303,0)</f>
        <v>0</v>
      </c>
      <c r="BF303" s="203" t="n">
        <f aca="false">IF(N303="snížená",J303,0)</f>
        <v>0</v>
      </c>
      <c r="BG303" s="203" t="n">
        <f aca="false">IF(N303="zákl. přenesená",J303,0)</f>
        <v>0</v>
      </c>
      <c r="BH303" s="203" t="n">
        <f aca="false">IF(N303="sníž. přenesená",J303,0)</f>
        <v>0</v>
      </c>
      <c r="BI303" s="203" t="n">
        <f aca="false">IF(N303="nulová",J303,0)</f>
        <v>0</v>
      </c>
      <c r="BJ303" s="3" t="s">
        <v>86</v>
      </c>
      <c r="BK303" s="203" t="n">
        <f aca="false">ROUND(I303*H303,2)</f>
        <v>0</v>
      </c>
      <c r="BL303" s="3" t="s">
        <v>350</v>
      </c>
      <c r="BM303" s="202" t="s">
        <v>1488</v>
      </c>
    </row>
    <row r="304" customFormat="false" ht="12.8" hidden="false" customHeight="false" outlineLevel="0" collapsed="false">
      <c r="A304" s="22"/>
      <c r="B304" s="23"/>
      <c r="C304" s="22"/>
      <c r="D304" s="204" t="s">
        <v>159</v>
      </c>
      <c r="E304" s="22"/>
      <c r="F304" s="205" t="s">
        <v>1489</v>
      </c>
      <c r="G304" s="22"/>
      <c r="H304" s="22"/>
      <c r="I304" s="117"/>
      <c r="J304" s="22"/>
      <c r="K304" s="22"/>
      <c r="L304" s="23"/>
      <c r="M304" s="206"/>
      <c r="N304" s="207"/>
      <c r="O304" s="60"/>
      <c r="P304" s="60"/>
      <c r="Q304" s="60"/>
      <c r="R304" s="60"/>
      <c r="S304" s="60"/>
      <c r="T304" s="61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T304" s="3" t="s">
        <v>159</v>
      </c>
      <c r="AU304" s="3" t="s">
        <v>88</v>
      </c>
    </row>
    <row r="305" customFormat="false" ht="16.5" hidden="false" customHeight="true" outlineLevel="0" collapsed="false">
      <c r="A305" s="22"/>
      <c r="B305" s="190"/>
      <c r="C305" s="191" t="s">
        <v>760</v>
      </c>
      <c r="D305" s="191" t="s">
        <v>154</v>
      </c>
      <c r="E305" s="192" t="s">
        <v>1490</v>
      </c>
      <c r="F305" s="193" t="s">
        <v>1491</v>
      </c>
      <c r="G305" s="194" t="s">
        <v>295</v>
      </c>
      <c r="H305" s="195" t="n">
        <v>25</v>
      </c>
      <c r="I305" s="196"/>
      <c r="J305" s="197" t="n">
        <f aca="false">ROUND(I305*H305,2)</f>
        <v>0</v>
      </c>
      <c r="K305" s="193" t="s">
        <v>257</v>
      </c>
      <c r="L305" s="23"/>
      <c r="M305" s="198"/>
      <c r="N305" s="199" t="s">
        <v>44</v>
      </c>
      <c r="O305" s="60"/>
      <c r="P305" s="200" t="n">
        <f aca="false">O305*H305</f>
        <v>0</v>
      </c>
      <c r="Q305" s="200" t="n">
        <v>0.00035</v>
      </c>
      <c r="R305" s="200" t="n">
        <f aca="false">Q305*H305</f>
        <v>0.00875</v>
      </c>
      <c r="S305" s="200" t="n">
        <v>0.00981</v>
      </c>
      <c r="T305" s="201" t="n">
        <f aca="false">S305*H305</f>
        <v>0.24525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202" t="s">
        <v>350</v>
      </c>
      <c r="AT305" s="202" t="s">
        <v>154</v>
      </c>
      <c r="AU305" s="202" t="s">
        <v>88</v>
      </c>
      <c r="AY305" s="3" t="s">
        <v>151</v>
      </c>
      <c r="BE305" s="203" t="n">
        <f aca="false">IF(N305="základní",J305,0)</f>
        <v>0</v>
      </c>
      <c r="BF305" s="203" t="n">
        <f aca="false">IF(N305="snížená",J305,0)</f>
        <v>0</v>
      </c>
      <c r="BG305" s="203" t="n">
        <f aca="false">IF(N305="zákl. přenesená",J305,0)</f>
        <v>0</v>
      </c>
      <c r="BH305" s="203" t="n">
        <f aca="false">IF(N305="sníž. přenesená",J305,0)</f>
        <v>0</v>
      </c>
      <c r="BI305" s="203" t="n">
        <f aca="false">IF(N305="nulová",J305,0)</f>
        <v>0</v>
      </c>
      <c r="BJ305" s="3" t="s">
        <v>86</v>
      </c>
      <c r="BK305" s="203" t="n">
        <f aca="false">ROUND(I305*H305,2)</f>
        <v>0</v>
      </c>
      <c r="BL305" s="3" t="s">
        <v>350</v>
      </c>
      <c r="BM305" s="202" t="s">
        <v>1492</v>
      </c>
    </row>
    <row r="306" customFormat="false" ht="12.8" hidden="false" customHeight="false" outlineLevel="0" collapsed="false">
      <c r="A306" s="22"/>
      <c r="B306" s="23"/>
      <c r="C306" s="22"/>
      <c r="D306" s="204" t="s">
        <v>159</v>
      </c>
      <c r="E306" s="22"/>
      <c r="F306" s="205" t="s">
        <v>1493</v>
      </c>
      <c r="G306" s="22"/>
      <c r="H306" s="22"/>
      <c r="I306" s="117"/>
      <c r="J306" s="22"/>
      <c r="K306" s="22"/>
      <c r="L306" s="23"/>
      <c r="M306" s="206"/>
      <c r="N306" s="207"/>
      <c r="O306" s="60"/>
      <c r="P306" s="60"/>
      <c r="Q306" s="60"/>
      <c r="R306" s="60"/>
      <c r="S306" s="60"/>
      <c r="T306" s="61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T306" s="3" t="s">
        <v>159</v>
      </c>
      <c r="AU306" s="3" t="s">
        <v>88</v>
      </c>
    </row>
    <row r="307" customFormat="false" ht="16.5" hidden="false" customHeight="true" outlineLevel="0" collapsed="false">
      <c r="A307" s="22"/>
      <c r="B307" s="190"/>
      <c r="C307" s="191" t="s">
        <v>1096</v>
      </c>
      <c r="D307" s="191" t="s">
        <v>154</v>
      </c>
      <c r="E307" s="192" t="s">
        <v>1494</v>
      </c>
      <c r="F307" s="193" t="s">
        <v>1495</v>
      </c>
      <c r="G307" s="194" t="s">
        <v>295</v>
      </c>
      <c r="H307" s="195" t="n">
        <v>5</v>
      </c>
      <c r="I307" s="196"/>
      <c r="J307" s="197" t="n">
        <f aca="false">ROUND(I307*H307,2)</f>
        <v>0</v>
      </c>
      <c r="K307" s="193" t="s">
        <v>257</v>
      </c>
      <c r="L307" s="23"/>
      <c r="M307" s="198"/>
      <c r="N307" s="199" t="s">
        <v>44</v>
      </c>
      <c r="O307" s="60"/>
      <c r="P307" s="200" t="n">
        <f aca="false">O307*H307</f>
        <v>0</v>
      </c>
      <c r="Q307" s="200" t="n">
        <v>0.00055</v>
      </c>
      <c r="R307" s="200" t="n">
        <f aca="false">Q307*H307</f>
        <v>0.00275</v>
      </c>
      <c r="S307" s="200" t="n">
        <v>0.01648</v>
      </c>
      <c r="T307" s="201" t="n">
        <f aca="false">S307*H307</f>
        <v>0.0824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202" t="s">
        <v>350</v>
      </c>
      <c r="AT307" s="202" t="s">
        <v>154</v>
      </c>
      <c r="AU307" s="202" t="s">
        <v>88</v>
      </c>
      <c r="AY307" s="3" t="s">
        <v>151</v>
      </c>
      <c r="BE307" s="203" t="n">
        <f aca="false">IF(N307="základní",J307,0)</f>
        <v>0</v>
      </c>
      <c r="BF307" s="203" t="n">
        <f aca="false">IF(N307="snížená",J307,0)</f>
        <v>0</v>
      </c>
      <c r="BG307" s="203" t="n">
        <f aca="false">IF(N307="zákl. přenesená",J307,0)</f>
        <v>0</v>
      </c>
      <c r="BH307" s="203" t="n">
        <f aca="false">IF(N307="sníž. přenesená",J307,0)</f>
        <v>0</v>
      </c>
      <c r="BI307" s="203" t="n">
        <f aca="false">IF(N307="nulová",J307,0)</f>
        <v>0</v>
      </c>
      <c r="BJ307" s="3" t="s">
        <v>86</v>
      </c>
      <c r="BK307" s="203" t="n">
        <f aca="false">ROUND(I307*H307,2)</f>
        <v>0</v>
      </c>
      <c r="BL307" s="3" t="s">
        <v>350</v>
      </c>
      <c r="BM307" s="202" t="s">
        <v>1496</v>
      </c>
    </row>
    <row r="308" customFormat="false" ht="12.8" hidden="false" customHeight="false" outlineLevel="0" collapsed="false">
      <c r="A308" s="22"/>
      <c r="B308" s="23"/>
      <c r="C308" s="22"/>
      <c r="D308" s="204" t="s">
        <v>159</v>
      </c>
      <c r="E308" s="22"/>
      <c r="F308" s="205" t="s">
        <v>1497</v>
      </c>
      <c r="G308" s="22"/>
      <c r="H308" s="22"/>
      <c r="I308" s="117"/>
      <c r="J308" s="22"/>
      <c r="K308" s="22"/>
      <c r="L308" s="23"/>
      <c r="M308" s="206"/>
      <c r="N308" s="207"/>
      <c r="O308" s="60"/>
      <c r="P308" s="60"/>
      <c r="Q308" s="60"/>
      <c r="R308" s="60"/>
      <c r="S308" s="60"/>
      <c r="T308" s="61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T308" s="3" t="s">
        <v>159</v>
      </c>
      <c r="AU308" s="3" t="s">
        <v>88</v>
      </c>
    </row>
    <row r="309" customFormat="false" ht="16.5" hidden="false" customHeight="true" outlineLevel="0" collapsed="false">
      <c r="A309" s="22"/>
      <c r="B309" s="190"/>
      <c r="C309" s="191" t="s">
        <v>1101</v>
      </c>
      <c r="D309" s="191" t="s">
        <v>154</v>
      </c>
      <c r="E309" s="192" t="s">
        <v>1498</v>
      </c>
      <c r="F309" s="193" t="s">
        <v>1499</v>
      </c>
      <c r="G309" s="194" t="s">
        <v>285</v>
      </c>
      <c r="H309" s="195" t="n">
        <v>1</v>
      </c>
      <c r="I309" s="196"/>
      <c r="J309" s="197" t="n">
        <f aca="false">ROUND(I309*H309,2)</f>
        <v>0</v>
      </c>
      <c r="K309" s="193" t="s">
        <v>257</v>
      </c>
      <c r="L309" s="23"/>
      <c r="M309" s="198"/>
      <c r="N309" s="199" t="s">
        <v>44</v>
      </c>
      <c r="O309" s="60"/>
      <c r="P309" s="200" t="n">
        <f aca="false">O309*H309</f>
        <v>0</v>
      </c>
      <c r="Q309" s="200" t="n">
        <v>0</v>
      </c>
      <c r="R309" s="200" t="n">
        <f aca="false">Q309*H309</f>
        <v>0</v>
      </c>
      <c r="S309" s="200" t="n">
        <v>0</v>
      </c>
      <c r="T309" s="20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202" t="s">
        <v>350</v>
      </c>
      <c r="AT309" s="202" t="s">
        <v>154</v>
      </c>
      <c r="AU309" s="202" t="s">
        <v>88</v>
      </c>
      <c r="AY309" s="3" t="s">
        <v>151</v>
      </c>
      <c r="BE309" s="203" t="n">
        <f aca="false">IF(N309="základní",J309,0)</f>
        <v>0</v>
      </c>
      <c r="BF309" s="203" t="n">
        <f aca="false">IF(N309="snížená",J309,0)</f>
        <v>0</v>
      </c>
      <c r="BG309" s="203" t="n">
        <f aca="false">IF(N309="zákl. přenesená",J309,0)</f>
        <v>0</v>
      </c>
      <c r="BH309" s="203" t="n">
        <f aca="false">IF(N309="sníž. přenesená",J309,0)</f>
        <v>0</v>
      </c>
      <c r="BI309" s="203" t="n">
        <f aca="false">IF(N309="nulová",J309,0)</f>
        <v>0</v>
      </c>
      <c r="BJ309" s="3" t="s">
        <v>86</v>
      </c>
      <c r="BK309" s="203" t="n">
        <f aca="false">ROUND(I309*H309,2)</f>
        <v>0</v>
      </c>
      <c r="BL309" s="3" t="s">
        <v>350</v>
      </c>
      <c r="BM309" s="202" t="s">
        <v>1500</v>
      </c>
    </row>
    <row r="310" customFormat="false" ht="12.8" hidden="false" customHeight="false" outlineLevel="0" collapsed="false">
      <c r="A310" s="22"/>
      <c r="B310" s="23"/>
      <c r="C310" s="22"/>
      <c r="D310" s="204" t="s">
        <v>159</v>
      </c>
      <c r="E310" s="22"/>
      <c r="F310" s="205" t="s">
        <v>1501</v>
      </c>
      <c r="G310" s="22"/>
      <c r="H310" s="22"/>
      <c r="I310" s="117"/>
      <c r="J310" s="22"/>
      <c r="K310" s="22"/>
      <c r="L310" s="23"/>
      <c r="M310" s="206"/>
      <c r="N310" s="207"/>
      <c r="O310" s="60"/>
      <c r="P310" s="60"/>
      <c r="Q310" s="60"/>
      <c r="R310" s="60"/>
      <c r="S310" s="60"/>
      <c r="T310" s="61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T310" s="3" t="s">
        <v>159</v>
      </c>
      <c r="AU310" s="3" t="s">
        <v>88</v>
      </c>
    </row>
    <row r="311" customFormat="false" ht="16.5" hidden="false" customHeight="true" outlineLevel="0" collapsed="false">
      <c r="A311" s="22"/>
      <c r="B311" s="190"/>
      <c r="C311" s="191" t="s">
        <v>1106</v>
      </c>
      <c r="D311" s="191" t="s">
        <v>154</v>
      </c>
      <c r="E311" s="192" t="s">
        <v>1502</v>
      </c>
      <c r="F311" s="193" t="s">
        <v>1503</v>
      </c>
      <c r="G311" s="194" t="s">
        <v>295</v>
      </c>
      <c r="H311" s="195" t="n">
        <v>60</v>
      </c>
      <c r="I311" s="196"/>
      <c r="J311" s="197" t="n">
        <f aca="false">ROUND(I311*H311,2)</f>
        <v>0</v>
      </c>
      <c r="K311" s="193" t="s">
        <v>257</v>
      </c>
      <c r="L311" s="23"/>
      <c r="M311" s="198"/>
      <c r="N311" s="199" t="s">
        <v>44</v>
      </c>
      <c r="O311" s="60"/>
      <c r="P311" s="200" t="n">
        <f aca="false">O311*H311</f>
        <v>0</v>
      </c>
      <c r="Q311" s="200" t="n">
        <v>0</v>
      </c>
      <c r="R311" s="200" t="n">
        <f aca="false">Q311*H311</f>
        <v>0</v>
      </c>
      <c r="S311" s="200" t="n">
        <v>0</v>
      </c>
      <c r="T311" s="20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202" t="s">
        <v>350</v>
      </c>
      <c r="AT311" s="202" t="s">
        <v>154</v>
      </c>
      <c r="AU311" s="202" t="s">
        <v>88</v>
      </c>
      <c r="AY311" s="3" t="s">
        <v>151</v>
      </c>
      <c r="BE311" s="203" t="n">
        <f aca="false">IF(N311="základní",J311,0)</f>
        <v>0</v>
      </c>
      <c r="BF311" s="203" t="n">
        <f aca="false">IF(N311="snížená",J311,0)</f>
        <v>0</v>
      </c>
      <c r="BG311" s="203" t="n">
        <f aca="false">IF(N311="zákl. přenesená",J311,0)</f>
        <v>0</v>
      </c>
      <c r="BH311" s="203" t="n">
        <f aca="false">IF(N311="sníž. přenesená",J311,0)</f>
        <v>0</v>
      </c>
      <c r="BI311" s="203" t="n">
        <f aca="false">IF(N311="nulová",J311,0)</f>
        <v>0</v>
      </c>
      <c r="BJ311" s="3" t="s">
        <v>86</v>
      </c>
      <c r="BK311" s="203" t="n">
        <f aca="false">ROUND(I311*H311,2)</f>
        <v>0</v>
      </c>
      <c r="BL311" s="3" t="s">
        <v>350</v>
      </c>
      <c r="BM311" s="202" t="s">
        <v>1504</v>
      </c>
    </row>
    <row r="312" customFormat="false" ht="12.8" hidden="false" customHeight="false" outlineLevel="0" collapsed="false">
      <c r="A312" s="22"/>
      <c r="B312" s="23"/>
      <c r="C312" s="22"/>
      <c r="D312" s="204" t="s">
        <v>159</v>
      </c>
      <c r="E312" s="22"/>
      <c r="F312" s="205" t="s">
        <v>1505</v>
      </c>
      <c r="G312" s="22"/>
      <c r="H312" s="22"/>
      <c r="I312" s="117"/>
      <c r="J312" s="22"/>
      <c r="K312" s="22"/>
      <c r="L312" s="23"/>
      <c r="M312" s="206"/>
      <c r="N312" s="207"/>
      <c r="O312" s="60"/>
      <c r="P312" s="60"/>
      <c r="Q312" s="60"/>
      <c r="R312" s="60"/>
      <c r="S312" s="60"/>
      <c r="T312" s="61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T312" s="3" t="s">
        <v>159</v>
      </c>
      <c r="AU312" s="3" t="s">
        <v>88</v>
      </c>
    </row>
    <row r="313" customFormat="false" ht="16.5" hidden="false" customHeight="true" outlineLevel="0" collapsed="false">
      <c r="A313" s="22"/>
      <c r="B313" s="190"/>
      <c r="C313" s="191" t="s">
        <v>1111</v>
      </c>
      <c r="D313" s="191" t="s">
        <v>154</v>
      </c>
      <c r="E313" s="192" t="s">
        <v>1506</v>
      </c>
      <c r="F313" s="193" t="s">
        <v>1507</v>
      </c>
      <c r="G313" s="194" t="s">
        <v>285</v>
      </c>
      <c r="H313" s="195" t="n">
        <v>1</v>
      </c>
      <c r="I313" s="196"/>
      <c r="J313" s="197" t="n">
        <f aca="false">ROUND(I313*H313,2)</f>
        <v>0</v>
      </c>
      <c r="K313" s="193" t="s">
        <v>257</v>
      </c>
      <c r="L313" s="23"/>
      <c r="M313" s="198"/>
      <c r="N313" s="199" t="s">
        <v>44</v>
      </c>
      <c r="O313" s="60"/>
      <c r="P313" s="200" t="n">
        <f aca="false">O313*H313</f>
        <v>0</v>
      </c>
      <c r="Q313" s="200" t="n">
        <v>0</v>
      </c>
      <c r="R313" s="200" t="n">
        <f aca="false">Q313*H313</f>
        <v>0</v>
      </c>
      <c r="S313" s="200" t="n">
        <v>0</v>
      </c>
      <c r="T313" s="20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202" t="s">
        <v>350</v>
      </c>
      <c r="AT313" s="202" t="s">
        <v>154</v>
      </c>
      <c r="AU313" s="202" t="s">
        <v>88</v>
      </c>
      <c r="AY313" s="3" t="s">
        <v>151</v>
      </c>
      <c r="BE313" s="203" t="n">
        <f aca="false">IF(N313="základní",J313,0)</f>
        <v>0</v>
      </c>
      <c r="BF313" s="203" t="n">
        <f aca="false">IF(N313="snížená",J313,0)</f>
        <v>0</v>
      </c>
      <c r="BG313" s="203" t="n">
        <f aca="false">IF(N313="zákl. přenesená",J313,0)</f>
        <v>0</v>
      </c>
      <c r="BH313" s="203" t="n">
        <f aca="false">IF(N313="sníž. přenesená",J313,0)</f>
        <v>0</v>
      </c>
      <c r="BI313" s="203" t="n">
        <f aca="false">IF(N313="nulová",J313,0)</f>
        <v>0</v>
      </c>
      <c r="BJ313" s="3" t="s">
        <v>86</v>
      </c>
      <c r="BK313" s="203" t="n">
        <f aca="false">ROUND(I313*H313,2)</f>
        <v>0</v>
      </c>
      <c r="BL313" s="3" t="s">
        <v>350</v>
      </c>
      <c r="BM313" s="202" t="s">
        <v>1508</v>
      </c>
    </row>
    <row r="314" customFormat="false" ht="12.8" hidden="false" customHeight="false" outlineLevel="0" collapsed="false">
      <c r="A314" s="22"/>
      <c r="B314" s="23"/>
      <c r="C314" s="22"/>
      <c r="D314" s="204" t="s">
        <v>159</v>
      </c>
      <c r="E314" s="22"/>
      <c r="F314" s="205" t="s">
        <v>1509</v>
      </c>
      <c r="G314" s="22"/>
      <c r="H314" s="22"/>
      <c r="I314" s="117"/>
      <c r="J314" s="22"/>
      <c r="K314" s="22"/>
      <c r="L314" s="23"/>
      <c r="M314" s="206"/>
      <c r="N314" s="207"/>
      <c r="O314" s="60"/>
      <c r="P314" s="60"/>
      <c r="Q314" s="60"/>
      <c r="R314" s="60"/>
      <c r="S314" s="60"/>
      <c r="T314" s="61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T314" s="3" t="s">
        <v>159</v>
      </c>
      <c r="AU314" s="3" t="s">
        <v>88</v>
      </c>
    </row>
    <row r="315" customFormat="false" ht="16.5" hidden="false" customHeight="true" outlineLevel="0" collapsed="false">
      <c r="A315" s="22"/>
      <c r="B315" s="190"/>
      <c r="C315" s="191" t="s">
        <v>1115</v>
      </c>
      <c r="D315" s="191" t="s">
        <v>154</v>
      </c>
      <c r="E315" s="192" t="s">
        <v>1510</v>
      </c>
      <c r="F315" s="193" t="s">
        <v>1511</v>
      </c>
      <c r="G315" s="194" t="s">
        <v>295</v>
      </c>
      <c r="H315" s="195" t="n">
        <v>85</v>
      </c>
      <c r="I315" s="196"/>
      <c r="J315" s="197" t="n">
        <f aca="false">ROUND(I315*H315,2)</f>
        <v>0</v>
      </c>
      <c r="K315" s="193" t="s">
        <v>257</v>
      </c>
      <c r="L315" s="23"/>
      <c r="M315" s="198"/>
      <c r="N315" s="199" t="s">
        <v>44</v>
      </c>
      <c r="O315" s="60"/>
      <c r="P315" s="200" t="n">
        <f aca="false">O315*H315</f>
        <v>0</v>
      </c>
      <c r="Q315" s="200" t="n">
        <v>0</v>
      </c>
      <c r="R315" s="200" t="n">
        <f aca="false">Q315*H315</f>
        <v>0</v>
      </c>
      <c r="S315" s="200" t="n">
        <v>0</v>
      </c>
      <c r="T315" s="20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202" t="s">
        <v>350</v>
      </c>
      <c r="AT315" s="202" t="s">
        <v>154</v>
      </c>
      <c r="AU315" s="202" t="s">
        <v>88</v>
      </c>
      <c r="AY315" s="3" t="s">
        <v>151</v>
      </c>
      <c r="BE315" s="203" t="n">
        <f aca="false">IF(N315="základní",J315,0)</f>
        <v>0</v>
      </c>
      <c r="BF315" s="203" t="n">
        <f aca="false">IF(N315="snížená",J315,0)</f>
        <v>0</v>
      </c>
      <c r="BG315" s="203" t="n">
        <f aca="false">IF(N315="zákl. přenesená",J315,0)</f>
        <v>0</v>
      </c>
      <c r="BH315" s="203" t="n">
        <f aca="false">IF(N315="sníž. přenesená",J315,0)</f>
        <v>0</v>
      </c>
      <c r="BI315" s="203" t="n">
        <f aca="false">IF(N315="nulová",J315,0)</f>
        <v>0</v>
      </c>
      <c r="BJ315" s="3" t="s">
        <v>86</v>
      </c>
      <c r="BK315" s="203" t="n">
        <f aca="false">ROUND(I315*H315,2)</f>
        <v>0</v>
      </c>
      <c r="BL315" s="3" t="s">
        <v>350</v>
      </c>
      <c r="BM315" s="202" t="s">
        <v>1512</v>
      </c>
    </row>
    <row r="316" customFormat="false" ht="12.8" hidden="false" customHeight="false" outlineLevel="0" collapsed="false">
      <c r="A316" s="22"/>
      <c r="B316" s="23"/>
      <c r="C316" s="22"/>
      <c r="D316" s="204" t="s">
        <v>159</v>
      </c>
      <c r="E316" s="22"/>
      <c r="F316" s="205" t="s">
        <v>1513</v>
      </c>
      <c r="G316" s="22"/>
      <c r="H316" s="22"/>
      <c r="I316" s="117"/>
      <c r="J316" s="22"/>
      <c r="K316" s="22"/>
      <c r="L316" s="23"/>
      <c r="M316" s="206"/>
      <c r="N316" s="207"/>
      <c r="O316" s="60"/>
      <c r="P316" s="60"/>
      <c r="Q316" s="60"/>
      <c r="R316" s="60"/>
      <c r="S316" s="60"/>
      <c r="T316" s="61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T316" s="3" t="s">
        <v>159</v>
      </c>
      <c r="AU316" s="3" t="s">
        <v>88</v>
      </c>
    </row>
    <row r="317" customFormat="false" ht="16.5" hidden="false" customHeight="true" outlineLevel="0" collapsed="false">
      <c r="A317" s="22"/>
      <c r="B317" s="190"/>
      <c r="C317" s="191" t="s">
        <v>1119</v>
      </c>
      <c r="D317" s="191" t="s">
        <v>154</v>
      </c>
      <c r="E317" s="192" t="s">
        <v>1514</v>
      </c>
      <c r="F317" s="193" t="s">
        <v>1515</v>
      </c>
      <c r="G317" s="194" t="s">
        <v>285</v>
      </c>
      <c r="H317" s="195" t="n">
        <v>3</v>
      </c>
      <c r="I317" s="196"/>
      <c r="J317" s="197" t="n">
        <f aca="false">ROUND(I317*H317,2)</f>
        <v>0</v>
      </c>
      <c r="K317" s="193"/>
      <c r="L317" s="23"/>
      <c r="M317" s="198"/>
      <c r="N317" s="199" t="s">
        <v>44</v>
      </c>
      <c r="O317" s="60"/>
      <c r="P317" s="200" t="n">
        <f aca="false">O317*H317</f>
        <v>0</v>
      </c>
      <c r="Q317" s="200" t="n">
        <v>0</v>
      </c>
      <c r="R317" s="200" t="n">
        <f aca="false">Q317*H317</f>
        <v>0</v>
      </c>
      <c r="S317" s="200" t="n">
        <v>0</v>
      </c>
      <c r="T317" s="20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202" t="s">
        <v>350</v>
      </c>
      <c r="AT317" s="202" t="s">
        <v>154</v>
      </c>
      <c r="AU317" s="202" t="s">
        <v>88</v>
      </c>
      <c r="AY317" s="3" t="s">
        <v>151</v>
      </c>
      <c r="BE317" s="203" t="n">
        <f aca="false">IF(N317="základní",J317,0)</f>
        <v>0</v>
      </c>
      <c r="BF317" s="203" t="n">
        <f aca="false">IF(N317="snížená",J317,0)</f>
        <v>0</v>
      </c>
      <c r="BG317" s="203" t="n">
        <f aca="false">IF(N317="zákl. přenesená",J317,0)</f>
        <v>0</v>
      </c>
      <c r="BH317" s="203" t="n">
        <f aca="false">IF(N317="sníž. přenesená",J317,0)</f>
        <v>0</v>
      </c>
      <c r="BI317" s="203" t="n">
        <f aca="false">IF(N317="nulová",J317,0)</f>
        <v>0</v>
      </c>
      <c r="BJ317" s="3" t="s">
        <v>86</v>
      </c>
      <c r="BK317" s="203" t="n">
        <f aca="false">ROUND(I317*H317,2)</f>
        <v>0</v>
      </c>
      <c r="BL317" s="3" t="s">
        <v>350</v>
      </c>
      <c r="BM317" s="202" t="s">
        <v>1516</v>
      </c>
    </row>
    <row r="318" customFormat="false" ht="12.8" hidden="false" customHeight="false" outlineLevel="0" collapsed="false">
      <c r="A318" s="22"/>
      <c r="B318" s="23"/>
      <c r="C318" s="22"/>
      <c r="D318" s="204" t="s">
        <v>159</v>
      </c>
      <c r="E318" s="22"/>
      <c r="F318" s="205" t="s">
        <v>1517</v>
      </c>
      <c r="G318" s="22"/>
      <c r="H318" s="22"/>
      <c r="I318" s="117"/>
      <c r="J318" s="22"/>
      <c r="K318" s="22"/>
      <c r="L318" s="23"/>
      <c r="M318" s="206"/>
      <c r="N318" s="207"/>
      <c r="O318" s="60"/>
      <c r="P318" s="60"/>
      <c r="Q318" s="60"/>
      <c r="R318" s="60"/>
      <c r="S318" s="60"/>
      <c r="T318" s="61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T318" s="3" t="s">
        <v>159</v>
      </c>
      <c r="AU318" s="3" t="s">
        <v>88</v>
      </c>
    </row>
    <row r="319" customFormat="false" ht="16.5" hidden="false" customHeight="true" outlineLevel="0" collapsed="false">
      <c r="A319" s="22"/>
      <c r="B319" s="190"/>
      <c r="C319" s="191" t="s">
        <v>1126</v>
      </c>
      <c r="D319" s="191" t="s">
        <v>154</v>
      </c>
      <c r="E319" s="192" t="s">
        <v>1518</v>
      </c>
      <c r="F319" s="193" t="s">
        <v>1519</v>
      </c>
      <c r="G319" s="194" t="s">
        <v>285</v>
      </c>
      <c r="H319" s="195" t="n">
        <v>4</v>
      </c>
      <c r="I319" s="196"/>
      <c r="J319" s="197" t="n">
        <f aca="false">ROUND(I319*H319,2)</f>
        <v>0</v>
      </c>
      <c r="K319" s="193"/>
      <c r="L319" s="23"/>
      <c r="M319" s="198"/>
      <c r="N319" s="199" t="s">
        <v>44</v>
      </c>
      <c r="O319" s="60"/>
      <c r="P319" s="200" t="n">
        <f aca="false">O319*H319</f>
        <v>0</v>
      </c>
      <c r="Q319" s="200" t="n">
        <v>0</v>
      </c>
      <c r="R319" s="200" t="n">
        <f aca="false">Q319*H319</f>
        <v>0</v>
      </c>
      <c r="S319" s="200" t="n">
        <v>0</v>
      </c>
      <c r="T319" s="20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202" t="s">
        <v>350</v>
      </c>
      <c r="AT319" s="202" t="s">
        <v>154</v>
      </c>
      <c r="AU319" s="202" t="s">
        <v>88</v>
      </c>
      <c r="AY319" s="3" t="s">
        <v>151</v>
      </c>
      <c r="BE319" s="203" t="n">
        <f aca="false">IF(N319="základní",J319,0)</f>
        <v>0</v>
      </c>
      <c r="BF319" s="203" t="n">
        <f aca="false">IF(N319="snížená",J319,0)</f>
        <v>0</v>
      </c>
      <c r="BG319" s="203" t="n">
        <f aca="false">IF(N319="zákl. přenesená",J319,0)</f>
        <v>0</v>
      </c>
      <c r="BH319" s="203" t="n">
        <f aca="false">IF(N319="sníž. přenesená",J319,0)</f>
        <v>0</v>
      </c>
      <c r="BI319" s="203" t="n">
        <f aca="false">IF(N319="nulová",J319,0)</f>
        <v>0</v>
      </c>
      <c r="BJ319" s="3" t="s">
        <v>86</v>
      </c>
      <c r="BK319" s="203" t="n">
        <f aca="false">ROUND(I319*H319,2)</f>
        <v>0</v>
      </c>
      <c r="BL319" s="3" t="s">
        <v>350</v>
      </c>
      <c r="BM319" s="202" t="s">
        <v>1520</v>
      </c>
    </row>
    <row r="320" customFormat="false" ht="12.8" hidden="false" customHeight="false" outlineLevel="0" collapsed="false">
      <c r="A320" s="22"/>
      <c r="B320" s="23"/>
      <c r="C320" s="22"/>
      <c r="D320" s="204" t="s">
        <v>159</v>
      </c>
      <c r="E320" s="22"/>
      <c r="F320" s="205" t="s">
        <v>1517</v>
      </c>
      <c r="G320" s="22"/>
      <c r="H320" s="22"/>
      <c r="I320" s="117"/>
      <c r="J320" s="22"/>
      <c r="K320" s="22"/>
      <c r="L320" s="23"/>
      <c r="M320" s="206"/>
      <c r="N320" s="207"/>
      <c r="O320" s="60"/>
      <c r="P320" s="60"/>
      <c r="Q320" s="60"/>
      <c r="R320" s="60"/>
      <c r="S320" s="60"/>
      <c r="T320" s="61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T320" s="3" t="s">
        <v>159</v>
      </c>
      <c r="AU320" s="3" t="s">
        <v>88</v>
      </c>
    </row>
    <row r="321" customFormat="false" ht="16.5" hidden="false" customHeight="true" outlineLevel="0" collapsed="false">
      <c r="A321" s="22"/>
      <c r="B321" s="190"/>
      <c r="C321" s="191" t="s">
        <v>1132</v>
      </c>
      <c r="D321" s="191" t="s">
        <v>154</v>
      </c>
      <c r="E321" s="192" t="s">
        <v>1521</v>
      </c>
      <c r="F321" s="193" t="s">
        <v>1522</v>
      </c>
      <c r="G321" s="194" t="s">
        <v>217</v>
      </c>
      <c r="H321" s="195" t="n">
        <v>1</v>
      </c>
      <c r="I321" s="196"/>
      <c r="J321" s="197" t="n">
        <f aca="false">ROUND(I321*H321,2)</f>
        <v>0</v>
      </c>
      <c r="K321" s="193" t="s">
        <v>257</v>
      </c>
      <c r="L321" s="23"/>
      <c r="M321" s="198"/>
      <c r="N321" s="199" t="s">
        <v>44</v>
      </c>
      <c r="O321" s="60"/>
      <c r="P321" s="200" t="n">
        <f aca="false">O321*H321</f>
        <v>0</v>
      </c>
      <c r="Q321" s="200" t="n">
        <v>0.0065</v>
      </c>
      <c r="R321" s="200" t="n">
        <f aca="false">Q321*H321</f>
        <v>0.0065</v>
      </c>
      <c r="S321" s="200" t="n">
        <v>0</v>
      </c>
      <c r="T321" s="20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202" t="s">
        <v>350</v>
      </c>
      <c r="AT321" s="202" t="s">
        <v>154</v>
      </c>
      <c r="AU321" s="202" t="s">
        <v>88</v>
      </c>
      <c r="AY321" s="3" t="s">
        <v>151</v>
      </c>
      <c r="BE321" s="203" t="n">
        <f aca="false">IF(N321="základní",J321,0)</f>
        <v>0</v>
      </c>
      <c r="BF321" s="203" t="n">
        <f aca="false">IF(N321="snížená",J321,0)</f>
        <v>0</v>
      </c>
      <c r="BG321" s="203" t="n">
        <f aca="false">IF(N321="zákl. přenesená",J321,0)</f>
        <v>0</v>
      </c>
      <c r="BH321" s="203" t="n">
        <f aca="false">IF(N321="sníž. přenesená",J321,0)</f>
        <v>0</v>
      </c>
      <c r="BI321" s="203" t="n">
        <f aca="false">IF(N321="nulová",J321,0)</f>
        <v>0</v>
      </c>
      <c r="BJ321" s="3" t="s">
        <v>86</v>
      </c>
      <c r="BK321" s="203" t="n">
        <f aca="false">ROUND(I321*H321,2)</f>
        <v>0</v>
      </c>
      <c r="BL321" s="3" t="s">
        <v>350</v>
      </c>
      <c r="BM321" s="202" t="s">
        <v>1523</v>
      </c>
    </row>
    <row r="322" customFormat="false" ht="12.8" hidden="false" customHeight="false" outlineLevel="0" collapsed="false">
      <c r="A322" s="22"/>
      <c r="B322" s="23"/>
      <c r="C322" s="22"/>
      <c r="D322" s="204" t="s">
        <v>159</v>
      </c>
      <c r="E322" s="22"/>
      <c r="F322" s="205" t="s">
        <v>1524</v>
      </c>
      <c r="G322" s="22"/>
      <c r="H322" s="22"/>
      <c r="I322" s="117"/>
      <c r="J322" s="22"/>
      <c r="K322" s="22"/>
      <c r="L322" s="23"/>
      <c r="M322" s="206"/>
      <c r="N322" s="207"/>
      <c r="O322" s="60"/>
      <c r="P322" s="60"/>
      <c r="Q322" s="60"/>
      <c r="R322" s="60"/>
      <c r="S322" s="60"/>
      <c r="T322" s="61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T322" s="3" t="s">
        <v>159</v>
      </c>
      <c r="AU322" s="3" t="s">
        <v>88</v>
      </c>
    </row>
    <row r="323" customFormat="false" ht="16.5" hidden="false" customHeight="true" outlineLevel="0" collapsed="false">
      <c r="A323" s="22"/>
      <c r="B323" s="190"/>
      <c r="C323" s="191" t="s">
        <v>1525</v>
      </c>
      <c r="D323" s="191" t="s">
        <v>154</v>
      </c>
      <c r="E323" s="192" t="s">
        <v>1526</v>
      </c>
      <c r="F323" s="193" t="s">
        <v>1527</v>
      </c>
      <c r="G323" s="194" t="s">
        <v>217</v>
      </c>
      <c r="H323" s="195" t="n">
        <v>2</v>
      </c>
      <c r="I323" s="196"/>
      <c r="J323" s="197" t="n">
        <f aca="false">ROUND(I323*H323,2)</f>
        <v>0</v>
      </c>
      <c r="K323" s="193" t="s">
        <v>257</v>
      </c>
      <c r="L323" s="23"/>
      <c r="M323" s="198"/>
      <c r="N323" s="199" t="s">
        <v>44</v>
      </c>
      <c r="O323" s="60"/>
      <c r="P323" s="200" t="n">
        <f aca="false">O323*H323</f>
        <v>0</v>
      </c>
      <c r="Q323" s="200" t="n">
        <v>0.01317</v>
      </c>
      <c r="R323" s="200" t="n">
        <f aca="false">Q323*H323</f>
        <v>0.02634</v>
      </c>
      <c r="S323" s="200" t="n">
        <v>0</v>
      </c>
      <c r="T323" s="20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202" t="s">
        <v>350</v>
      </c>
      <c r="AT323" s="202" t="s">
        <v>154</v>
      </c>
      <c r="AU323" s="202" t="s">
        <v>88</v>
      </c>
      <c r="AY323" s="3" t="s">
        <v>151</v>
      </c>
      <c r="BE323" s="203" t="n">
        <f aca="false">IF(N323="základní",J323,0)</f>
        <v>0</v>
      </c>
      <c r="BF323" s="203" t="n">
        <f aca="false">IF(N323="snížená",J323,0)</f>
        <v>0</v>
      </c>
      <c r="BG323" s="203" t="n">
        <f aca="false">IF(N323="zákl. přenesená",J323,0)</f>
        <v>0</v>
      </c>
      <c r="BH323" s="203" t="n">
        <f aca="false">IF(N323="sníž. přenesená",J323,0)</f>
        <v>0</v>
      </c>
      <c r="BI323" s="203" t="n">
        <f aca="false">IF(N323="nulová",J323,0)</f>
        <v>0</v>
      </c>
      <c r="BJ323" s="3" t="s">
        <v>86</v>
      </c>
      <c r="BK323" s="203" t="n">
        <f aca="false">ROUND(I323*H323,2)</f>
        <v>0</v>
      </c>
      <c r="BL323" s="3" t="s">
        <v>350</v>
      </c>
      <c r="BM323" s="202" t="s">
        <v>1528</v>
      </c>
    </row>
    <row r="324" customFormat="false" ht="12.8" hidden="false" customHeight="false" outlineLevel="0" collapsed="false">
      <c r="A324" s="22"/>
      <c r="B324" s="23"/>
      <c r="C324" s="22"/>
      <c r="D324" s="204" t="s">
        <v>159</v>
      </c>
      <c r="E324" s="22"/>
      <c r="F324" s="205" t="s">
        <v>1529</v>
      </c>
      <c r="G324" s="22"/>
      <c r="H324" s="22"/>
      <c r="I324" s="117"/>
      <c r="J324" s="22"/>
      <c r="K324" s="22"/>
      <c r="L324" s="23"/>
      <c r="M324" s="206"/>
      <c r="N324" s="207"/>
      <c r="O324" s="60"/>
      <c r="P324" s="60"/>
      <c r="Q324" s="60"/>
      <c r="R324" s="60"/>
      <c r="S324" s="60"/>
      <c r="T324" s="61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T324" s="3" t="s">
        <v>159</v>
      </c>
      <c r="AU324" s="3" t="s">
        <v>88</v>
      </c>
    </row>
    <row r="325" customFormat="false" ht="21.75" hidden="false" customHeight="true" outlineLevel="0" collapsed="false">
      <c r="A325" s="22"/>
      <c r="B325" s="190"/>
      <c r="C325" s="191" t="s">
        <v>1376</v>
      </c>
      <c r="D325" s="191" t="s">
        <v>154</v>
      </c>
      <c r="E325" s="192" t="s">
        <v>1530</v>
      </c>
      <c r="F325" s="193" t="s">
        <v>1531</v>
      </c>
      <c r="G325" s="194" t="s">
        <v>217</v>
      </c>
      <c r="H325" s="195" t="n">
        <v>1</v>
      </c>
      <c r="I325" s="196"/>
      <c r="J325" s="197" t="n">
        <f aca="false">ROUND(I325*H325,2)</f>
        <v>0</v>
      </c>
      <c r="K325" s="193" t="s">
        <v>257</v>
      </c>
      <c r="L325" s="23"/>
      <c r="M325" s="198"/>
      <c r="N325" s="199" t="s">
        <v>44</v>
      </c>
      <c r="O325" s="60"/>
      <c r="P325" s="200" t="n">
        <f aca="false">O325*H325</f>
        <v>0</v>
      </c>
      <c r="Q325" s="200" t="n">
        <v>0.04644</v>
      </c>
      <c r="R325" s="200" t="n">
        <f aca="false">Q325*H325</f>
        <v>0.04644</v>
      </c>
      <c r="S325" s="200" t="n">
        <v>0</v>
      </c>
      <c r="T325" s="20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202" t="s">
        <v>350</v>
      </c>
      <c r="AT325" s="202" t="s">
        <v>154</v>
      </c>
      <c r="AU325" s="202" t="s">
        <v>88</v>
      </c>
      <c r="AY325" s="3" t="s">
        <v>151</v>
      </c>
      <c r="BE325" s="203" t="n">
        <f aca="false">IF(N325="základní",J325,0)</f>
        <v>0</v>
      </c>
      <c r="BF325" s="203" t="n">
        <f aca="false">IF(N325="snížená",J325,0)</f>
        <v>0</v>
      </c>
      <c r="BG325" s="203" t="n">
        <f aca="false">IF(N325="zákl. přenesená",J325,0)</f>
        <v>0</v>
      </c>
      <c r="BH325" s="203" t="n">
        <f aca="false">IF(N325="sníž. přenesená",J325,0)</f>
        <v>0</v>
      </c>
      <c r="BI325" s="203" t="n">
        <f aca="false">IF(N325="nulová",J325,0)</f>
        <v>0</v>
      </c>
      <c r="BJ325" s="3" t="s">
        <v>86</v>
      </c>
      <c r="BK325" s="203" t="n">
        <f aca="false">ROUND(I325*H325,2)</f>
        <v>0</v>
      </c>
      <c r="BL325" s="3" t="s">
        <v>350</v>
      </c>
      <c r="BM325" s="202" t="s">
        <v>1532</v>
      </c>
    </row>
    <row r="326" customFormat="false" ht="12.8" hidden="false" customHeight="false" outlineLevel="0" collapsed="false">
      <c r="A326" s="22"/>
      <c r="B326" s="23"/>
      <c r="C326" s="22"/>
      <c r="D326" s="204" t="s">
        <v>159</v>
      </c>
      <c r="E326" s="22"/>
      <c r="F326" s="205" t="s">
        <v>1533</v>
      </c>
      <c r="G326" s="22"/>
      <c r="H326" s="22"/>
      <c r="I326" s="117"/>
      <c r="J326" s="22"/>
      <c r="K326" s="22"/>
      <c r="L326" s="23"/>
      <c r="M326" s="206"/>
      <c r="N326" s="207"/>
      <c r="O326" s="60"/>
      <c r="P326" s="60"/>
      <c r="Q326" s="60"/>
      <c r="R326" s="60"/>
      <c r="S326" s="60"/>
      <c r="T326" s="61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T326" s="3" t="s">
        <v>159</v>
      </c>
      <c r="AU326" s="3" t="s">
        <v>88</v>
      </c>
    </row>
    <row r="327" customFormat="false" ht="21.75" hidden="false" customHeight="true" outlineLevel="0" collapsed="false">
      <c r="A327" s="22"/>
      <c r="B327" s="190"/>
      <c r="C327" s="191" t="s">
        <v>1534</v>
      </c>
      <c r="D327" s="191" t="s">
        <v>154</v>
      </c>
      <c r="E327" s="192" t="s">
        <v>1535</v>
      </c>
      <c r="F327" s="193" t="s">
        <v>1536</v>
      </c>
      <c r="G327" s="194" t="s">
        <v>285</v>
      </c>
      <c r="H327" s="195" t="n">
        <v>1</v>
      </c>
      <c r="I327" s="196"/>
      <c r="J327" s="197" t="n">
        <f aca="false">ROUND(I327*H327,2)</f>
        <v>0</v>
      </c>
      <c r="K327" s="193" t="s">
        <v>257</v>
      </c>
      <c r="L327" s="23"/>
      <c r="M327" s="198"/>
      <c r="N327" s="199" t="s">
        <v>44</v>
      </c>
      <c r="O327" s="60"/>
      <c r="P327" s="200" t="n">
        <f aca="false">O327*H327</f>
        <v>0</v>
      </c>
      <c r="Q327" s="200" t="n">
        <v>0.004</v>
      </c>
      <c r="R327" s="200" t="n">
        <f aca="false">Q327*H327</f>
        <v>0.004</v>
      </c>
      <c r="S327" s="200" t="n">
        <v>0</v>
      </c>
      <c r="T327" s="20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202" t="s">
        <v>350</v>
      </c>
      <c r="AT327" s="202" t="s">
        <v>154</v>
      </c>
      <c r="AU327" s="202" t="s">
        <v>88</v>
      </c>
      <c r="AY327" s="3" t="s">
        <v>151</v>
      </c>
      <c r="BE327" s="203" t="n">
        <f aca="false">IF(N327="základní",J327,0)</f>
        <v>0</v>
      </c>
      <c r="BF327" s="203" t="n">
        <f aca="false">IF(N327="snížená",J327,0)</f>
        <v>0</v>
      </c>
      <c r="BG327" s="203" t="n">
        <f aca="false">IF(N327="zákl. přenesená",J327,0)</f>
        <v>0</v>
      </c>
      <c r="BH327" s="203" t="n">
        <f aca="false">IF(N327="sníž. přenesená",J327,0)</f>
        <v>0</v>
      </c>
      <c r="BI327" s="203" t="n">
        <f aca="false">IF(N327="nulová",J327,0)</f>
        <v>0</v>
      </c>
      <c r="BJ327" s="3" t="s">
        <v>86</v>
      </c>
      <c r="BK327" s="203" t="n">
        <f aca="false">ROUND(I327*H327,2)</f>
        <v>0</v>
      </c>
      <c r="BL327" s="3" t="s">
        <v>350</v>
      </c>
      <c r="BM327" s="202" t="s">
        <v>1537</v>
      </c>
    </row>
    <row r="328" customFormat="false" ht="12.8" hidden="false" customHeight="false" outlineLevel="0" collapsed="false">
      <c r="A328" s="22"/>
      <c r="B328" s="23"/>
      <c r="C328" s="22"/>
      <c r="D328" s="204" t="s">
        <v>159</v>
      </c>
      <c r="E328" s="22"/>
      <c r="F328" s="205" t="s">
        <v>1538</v>
      </c>
      <c r="G328" s="22"/>
      <c r="H328" s="22"/>
      <c r="I328" s="117"/>
      <c r="J328" s="22"/>
      <c r="K328" s="22"/>
      <c r="L328" s="23"/>
      <c r="M328" s="206"/>
      <c r="N328" s="207"/>
      <c r="O328" s="60"/>
      <c r="P328" s="60"/>
      <c r="Q328" s="60"/>
      <c r="R328" s="60"/>
      <c r="S328" s="60"/>
      <c r="T328" s="61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T328" s="3" t="s">
        <v>159</v>
      </c>
      <c r="AU328" s="3" t="s">
        <v>88</v>
      </c>
    </row>
    <row r="329" customFormat="false" ht="21.75" hidden="false" customHeight="true" outlineLevel="0" collapsed="false">
      <c r="A329" s="22"/>
      <c r="B329" s="190"/>
      <c r="C329" s="238" t="s">
        <v>1379</v>
      </c>
      <c r="D329" s="238" t="s">
        <v>462</v>
      </c>
      <c r="E329" s="239" t="s">
        <v>1539</v>
      </c>
      <c r="F329" s="240" t="s">
        <v>1540</v>
      </c>
      <c r="G329" s="241" t="s">
        <v>285</v>
      </c>
      <c r="H329" s="242" t="n">
        <v>1</v>
      </c>
      <c r="I329" s="243"/>
      <c r="J329" s="244" t="n">
        <f aca="false">ROUND(I329*H329,2)</f>
        <v>0</v>
      </c>
      <c r="K329" s="240"/>
      <c r="L329" s="245"/>
      <c r="M329" s="246"/>
      <c r="N329" s="247" t="s">
        <v>44</v>
      </c>
      <c r="O329" s="60"/>
      <c r="P329" s="200" t="n">
        <f aca="false">O329*H329</f>
        <v>0</v>
      </c>
      <c r="Q329" s="200" t="n">
        <v>0</v>
      </c>
      <c r="R329" s="200" t="n">
        <f aca="false">Q329*H329</f>
        <v>0</v>
      </c>
      <c r="S329" s="200" t="n">
        <v>0</v>
      </c>
      <c r="T329" s="20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202" t="s">
        <v>469</v>
      </c>
      <c r="AT329" s="202" t="s">
        <v>462</v>
      </c>
      <c r="AU329" s="202" t="s">
        <v>88</v>
      </c>
      <c r="AY329" s="3" t="s">
        <v>151</v>
      </c>
      <c r="BE329" s="203" t="n">
        <f aca="false">IF(N329="základní",J329,0)</f>
        <v>0</v>
      </c>
      <c r="BF329" s="203" t="n">
        <f aca="false">IF(N329="snížená",J329,0)</f>
        <v>0</v>
      </c>
      <c r="BG329" s="203" t="n">
        <f aca="false">IF(N329="zákl. přenesená",J329,0)</f>
        <v>0</v>
      </c>
      <c r="BH329" s="203" t="n">
        <f aca="false">IF(N329="sníž. přenesená",J329,0)</f>
        <v>0</v>
      </c>
      <c r="BI329" s="203" t="n">
        <f aca="false">IF(N329="nulová",J329,0)</f>
        <v>0</v>
      </c>
      <c r="BJ329" s="3" t="s">
        <v>86</v>
      </c>
      <c r="BK329" s="203" t="n">
        <f aca="false">ROUND(I329*H329,2)</f>
        <v>0</v>
      </c>
      <c r="BL329" s="3" t="s">
        <v>350</v>
      </c>
      <c r="BM329" s="202" t="s">
        <v>1541</v>
      </c>
    </row>
    <row r="330" customFormat="false" ht="12.8" hidden="false" customHeight="false" outlineLevel="0" collapsed="false">
      <c r="A330" s="22"/>
      <c r="B330" s="23"/>
      <c r="C330" s="22"/>
      <c r="D330" s="204" t="s">
        <v>159</v>
      </c>
      <c r="E330" s="22"/>
      <c r="F330" s="205" t="s">
        <v>1542</v>
      </c>
      <c r="G330" s="22"/>
      <c r="H330" s="22"/>
      <c r="I330" s="117"/>
      <c r="J330" s="22"/>
      <c r="K330" s="22"/>
      <c r="L330" s="23"/>
      <c r="M330" s="206"/>
      <c r="N330" s="207"/>
      <c r="O330" s="60"/>
      <c r="P330" s="60"/>
      <c r="Q330" s="60"/>
      <c r="R330" s="60"/>
      <c r="S330" s="60"/>
      <c r="T330" s="61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T330" s="3" t="s">
        <v>159</v>
      </c>
      <c r="AU330" s="3" t="s">
        <v>88</v>
      </c>
    </row>
    <row r="331" customFormat="false" ht="21.75" hidden="false" customHeight="true" outlineLevel="0" collapsed="false">
      <c r="A331" s="22"/>
      <c r="B331" s="190"/>
      <c r="C331" s="191" t="s">
        <v>1543</v>
      </c>
      <c r="D331" s="191" t="s">
        <v>154</v>
      </c>
      <c r="E331" s="192" t="s">
        <v>1544</v>
      </c>
      <c r="F331" s="193" t="s">
        <v>1545</v>
      </c>
      <c r="G331" s="194" t="s">
        <v>285</v>
      </c>
      <c r="H331" s="195" t="n">
        <v>1</v>
      </c>
      <c r="I331" s="196"/>
      <c r="J331" s="197" t="n">
        <f aca="false">ROUND(I331*H331,2)</f>
        <v>0</v>
      </c>
      <c r="K331" s="193" t="s">
        <v>257</v>
      </c>
      <c r="L331" s="23"/>
      <c r="M331" s="198"/>
      <c r="N331" s="199" t="s">
        <v>44</v>
      </c>
      <c r="O331" s="60"/>
      <c r="P331" s="200" t="n">
        <f aca="false">O331*H331</f>
        <v>0</v>
      </c>
      <c r="Q331" s="200" t="n">
        <v>0.00727</v>
      </c>
      <c r="R331" s="200" t="n">
        <f aca="false">Q331*H331</f>
        <v>0.00727</v>
      </c>
      <c r="S331" s="200" t="n">
        <v>0</v>
      </c>
      <c r="T331" s="20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202" t="s">
        <v>350</v>
      </c>
      <c r="AT331" s="202" t="s">
        <v>154</v>
      </c>
      <c r="AU331" s="202" t="s">
        <v>88</v>
      </c>
      <c r="AY331" s="3" t="s">
        <v>151</v>
      </c>
      <c r="BE331" s="203" t="n">
        <f aca="false">IF(N331="základní",J331,0)</f>
        <v>0</v>
      </c>
      <c r="BF331" s="203" t="n">
        <f aca="false">IF(N331="snížená",J331,0)</f>
        <v>0</v>
      </c>
      <c r="BG331" s="203" t="n">
        <f aca="false">IF(N331="zákl. přenesená",J331,0)</f>
        <v>0</v>
      </c>
      <c r="BH331" s="203" t="n">
        <f aca="false">IF(N331="sníž. přenesená",J331,0)</f>
        <v>0</v>
      </c>
      <c r="BI331" s="203" t="n">
        <f aca="false">IF(N331="nulová",J331,0)</f>
        <v>0</v>
      </c>
      <c r="BJ331" s="3" t="s">
        <v>86</v>
      </c>
      <c r="BK331" s="203" t="n">
        <f aca="false">ROUND(I331*H331,2)</f>
        <v>0</v>
      </c>
      <c r="BL331" s="3" t="s">
        <v>350</v>
      </c>
      <c r="BM331" s="202" t="s">
        <v>1546</v>
      </c>
    </row>
    <row r="332" customFormat="false" ht="12.8" hidden="false" customHeight="false" outlineLevel="0" collapsed="false">
      <c r="A332" s="22"/>
      <c r="B332" s="23"/>
      <c r="C332" s="22"/>
      <c r="D332" s="204" t="s">
        <v>159</v>
      </c>
      <c r="E332" s="22"/>
      <c r="F332" s="205" t="s">
        <v>1547</v>
      </c>
      <c r="G332" s="22"/>
      <c r="H332" s="22"/>
      <c r="I332" s="117"/>
      <c r="J332" s="22"/>
      <c r="K332" s="22"/>
      <c r="L332" s="23"/>
      <c r="M332" s="206"/>
      <c r="N332" s="207"/>
      <c r="O332" s="60"/>
      <c r="P332" s="60"/>
      <c r="Q332" s="60"/>
      <c r="R332" s="60"/>
      <c r="S332" s="60"/>
      <c r="T332" s="61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T332" s="3" t="s">
        <v>159</v>
      </c>
      <c r="AU332" s="3" t="s">
        <v>88</v>
      </c>
    </row>
    <row r="333" customFormat="false" ht="16.5" hidden="false" customHeight="true" outlineLevel="0" collapsed="false">
      <c r="A333" s="22"/>
      <c r="B333" s="190"/>
      <c r="C333" s="238" t="s">
        <v>419</v>
      </c>
      <c r="D333" s="238" t="s">
        <v>462</v>
      </c>
      <c r="E333" s="239" t="s">
        <v>1548</v>
      </c>
      <c r="F333" s="240" t="s">
        <v>1549</v>
      </c>
      <c r="G333" s="241" t="s">
        <v>285</v>
      </c>
      <c r="H333" s="242" t="n">
        <v>1</v>
      </c>
      <c r="I333" s="243"/>
      <c r="J333" s="244" t="n">
        <f aca="false">ROUND(I333*H333,2)</f>
        <v>0</v>
      </c>
      <c r="K333" s="240"/>
      <c r="L333" s="245"/>
      <c r="M333" s="246"/>
      <c r="N333" s="247" t="s">
        <v>44</v>
      </c>
      <c r="O333" s="60"/>
      <c r="P333" s="200" t="n">
        <f aca="false">O333*H333</f>
        <v>0</v>
      </c>
      <c r="Q333" s="200" t="n">
        <v>0</v>
      </c>
      <c r="R333" s="200" t="n">
        <f aca="false">Q333*H333</f>
        <v>0</v>
      </c>
      <c r="S333" s="200" t="n">
        <v>0</v>
      </c>
      <c r="T333" s="20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202" t="s">
        <v>469</v>
      </c>
      <c r="AT333" s="202" t="s">
        <v>462</v>
      </c>
      <c r="AU333" s="202" t="s">
        <v>88</v>
      </c>
      <c r="AY333" s="3" t="s">
        <v>151</v>
      </c>
      <c r="BE333" s="203" t="n">
        <f aca="false">IF(N333="základní",J333,0)</f>
        <v>0</v>
      </c>
      <c r="BF333" s="203" t="n">
        <f aca="false">IF(N333="snížená",J333,0)</f>
        <v>0</v>
      </c>
      <c r="BG333" s="203" t="n">
        <f aca="false">IF(N333="zákl. přenesená",J333,0)</f>
        <v>0</v>
      </c>
      <c r="BH333" s="203" t="n">
        <f aca="false">IF(N333="sníž. přenesená",J333,0)</f>
        <v>0</v>
      </c>
      <c r="BI333" s="203" t="n">
        <f aca="false">IF(N333="nulová",J333,0)</f>
        <v>0</v>
      </c>
      <c r="BJ333" s="3" t="s">
        <v>86</v>
      </c>
      <c r="BK333" s="203" t="n">
        <f aca="false">ROUND(I333*H333,2)</f>
        <v>0</v>
      </c>
      <c r="BL333" s="3" t="s">
        <v>350</v>
      </c>
      <c r="BM333" s="202" t="s">
        <v>1550</v>
      </c>
    </row>
    <row r="334" customFormat="false" ht="12.8" hidden="false" customHeight="false" outlineLevel="0" collapsed="false">
      <c r="A334" s="22"/>
      <c r="B334" s="23"/>
      <c r="C334" s="22"/>
      <c r="D334" s="204" t="s">
        <v>159</v>
      </c>
      <c r="E334" s="22"/>
      <c r="F334" s="205" t="s">
        <v>1549</v>
      </c>
      <c r="G334" s="22"/>
      <c r="H334" s="22"/>
      <c r="I334" s="117"/>
      <c r="J334" s="22"/>
      <c r="K334" s="22"/>
      <c r="L334" s="23"/>
      <c r="M334" s="206"/>
      <c r="N334" s="207"/>
      <c r="O334" s="60"/>
      <c r="P334" s="60"/>
      <c r="Q334" s="60"/>
      <c r="R334" s="60"/>
      <c r="S334" s="60"/>
      <c r="T334" s="61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T334" s="3" t="s">
        <v>159</v>
      </c>
      <c r="AU334" s="3" t="s">
        <v>88</v>
      </c>
    </row>
    <row r="335" customFormat="false" ht="16.5" hidden="false" customHeight="true" outlineLevel="0" collapsed="false">
      <c r="A335" s="22"/>
      <c r="B335" s="190"/>
      <c r="C335" s="191" t="s">
        <v>446</v>
      </c>
      <c r="D335" s="191" t="s">
        <v>154</v>
      </c>
      <c r="E335" s="192" t="s">
        <v>1551</v>
      </c>
      <c r="F335" s="193" t="s">
        <v>1552</v>
      </c>
      <c r="G335" s="194" t="s">
        <v>285</v>
      </c>
      <c r="H335" s="195" t="n">
        <v>2</v>
      </c>
      <c r="I335" s="196"/>
      <c r="J335" s="197" t="n">
        <f aca="false">ROUND(I335*H335,2)</f>
        <v>0</v>
      </c>
      <c r="K335" s="193" t="s">
        <v>257</v>
      </c>
      <c r="L335" s="23"/>
      <c r="M335" s="198"/>
      <c r="N335" s="199" t="s">
        <v>44</v>
      </c>
      <c r="O335" s="60"/>
      <c r="P335" s="200" t="n">
        <f aca="false">O335*H335</f>
        <v>0</v>
      </c>
      <c r="Q335" s="200" t="n">
        <v>0.00018</v>
      </c>
      <c r="R335" s="200" t="n">
        <f aca="false">Q335*H335</f>
        <v>0.00036</v>
      </c>
      <c r="S335" s="200" t="n">
        <v>0</v>
      </c>
      <c r="T335" s="20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202" t="s">
        <v>350</v>
      </c>
      <c r="AT335" s="202" t="s">
        <v>154</v>
      </c>
      <c r="AU335" s="202" t="s">
        <v>88</v>
      </c>
      <c r="AY335" s="3" t="s">
        <v>151</v>
      </c>
      <c r="BE335" s="203" t="n">
        <f aca="false">IF(N335="základní",J335,0)</f>
        <v>0</v>
      </c>
      <c r="BF335" s="203" t="n">
        <f aca="false">IF(N335="snížená",J335,0)</f>
        <v>0</v>
      </c>
      <c r="BG335" s="203" t="n">
        <f aca="false">IF(N335="zákl. přenesená",J335,0)</f>
        <v>0</v>
      </c>
      <c r="BH335" s="203" t="n">
        <f aca="false">IF(N335="sníž. přenesená",J335,0)</f>
        <v>0</v>
      </c>
      <c r="BI335" s="203" t="n">
        <f aca="false">IF(N335="nulová",J335,0)</f>
        <v>0</v>
      </c>
      <c r="BJ335" s="3" t="s">
        <v>86</v>
      </c>
      <c r="BK335" s="203" t="n">
        <f aca="false">ROUND(I335*H335,2)</f>
        <v>0</v>
      </c>
      <c r="BL335" s="3" t="s">
        <v>350</v>
      </c>
      <c r="BM335" s="202" t="s">
        <v>1553</v>
      </c>
    </row>
    <row r="336" customFormat="false" ht="12.8" hidden="false" customHeight="false" outlineLevel="0" collapsed="false">
      <c r="A336" s="22"/>
      <c r="B336" s="23"/>
      <c r="C336" s="22"/>
      <c r="D336" s="204" t="s">
        <v>159</v>
      </c>
      <c r="E336" s="22"/>
      <c r="F336" s="205" t="s">
        <v>1554</v>
      </c>
      <c r="G336" s="22"/>
      <c r="H336" s="22"/>
      <c r="I336" s="117"/>
      <c r="J336" s="22"/>
      <c r="K336" s="22"/>
      <c r="L336" s="23"/>
      <c r="M336" s="206"/>
      <c r="N336" s="207"/>
      <c r="O336" s="60"/>
      <c r="P336" s="60"/>
      <c r="Q336" s="60"/>
      <c r="R336" s="60"/>
      <c r="S336" s="60"/>
      <c r="T336" s="61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T336" s="3" t="s">
        <v>159</v>
      </c>
      <c r="AU336" s="3" t="s">
        <v>88</v>
      </c>
    </row>
    <row r="337" customFormat="false" ht="21.75" hidden="false" customHeight="true" outlineLevel="0" collapsed="false">
      <c r="A337" s="22"/>
      <c r="B337" s="190"/>
      <c r="C337" s="191" t="s">
        <v>467</v>
      </c>
      <c r="D337" s="191" t="s">
        <v>154</v>
      </c>
      <c r="E337" s="192" t="s">
        <v>1555</v>
      </c>
      <c r="F337" s="193" t="s">
        <v>1556</v>
      </c>
      <c r="G337" s="194" t="s">
        <v>285</v>
      </c>
      <c r="H337" s="195" t="n">
        <v>2</v>
      </c>
      <c r="I337" s="196"/>
      <c r="J337" s="197" t="n">
        <f aca="false">ROUND(I337*H337,2)</f>
        <v>0</v>
      </c>
      <c r="K337" s="193" t="s">
        <v>257</v>
      </c>
      <c r="L337" s="23"/>
      <c r="M337" s="198"/>
      <c r="N337" s="199" t="s">
        <v>44</v>
      </c>
      <c r="O337" s="60"/>
      <c r="P337" s="200" t="n">
        <f aca="false">O337*H337</f>
        <v>0</v>
      </c>
      <c r="Q337" s="200" t="n">
        <v>0.00024</v>
      </c>
      <c r="R337" s="200" t="n">
        <f aca="false">Q337*H337</f>
        <v>0.00048</v>
      </c>
      <c r="S337" s="200" t="n">
        <v>0</v>
      </c>
      <c r="T337" s="20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202" t="s">
        <v>350</v>
      </c>
      <c r="AT337" s="202" t="s">
        <v>154</v>
      </c>
      <c r="AU337" s="202" t="s">
        <v>88</v>
      </c>
      <c r="AY337" s="3" t="s">
        <v>151</v>
      </c>
      <c r="BE337" s="203" t="n">
        <f aca="false">IF(N337="základní",J337,0)</f>
        <v>0</v>
      </c>
      <c r="BF337" s="203" t="n">
        <f aca="false">IF(N337="snížená",J337,0)</f>
        <v>0</v>
      </c>
      <c r="BG337" s="203" t="n">
        <f aca="false">IF(N337="zákl. přenesená",J337,0)</f>
        <v>0</v>
      </c>
      <c r="BH337" s="203" t="n">
        <f aca="false">IF(N337="sníž. přenesená",J337,0)</f>
        <v>0</v>
      </c>
      <c r="BI337" s="203" t="n">
        <f aca="false">IF(N337="nulová",J337,0)</f>
        <v>0</v>
      </c>
      <c r="BJ337" s="3" t="s">
        <v>86</v>
      </c>
      <c r="BK337" s="203" t="n">
        <f aca="false">ROUND(I337*H337,2)</f>
        <v>0</v>
      </c>
      <c r="BL337" s="3" t="s">
        <v>350</v>
      </c>
      <c r="BM337" s="202" t="s">
        <v>1557</v>
      </c>
    </row>
    <row r="338" customFormat="false" ht="12.8" hidden="false" customHeight="false" outlineLevel="0" collapsed="false">
      <c r="A338" s="22"/>
      <c r="B338" s="23"/>
      <c r="C338" s="22"/>
      <c r="D338" s="204" t="s">
        <v>159</v>
      </c>
      <c r="E338" s="22"/>
      <c r="F338" s="205" t="s">
        <v>1558</v>
      </c>
      <c r="G338" s="22"/>
      <c r="H338" s="22"/>
      <c r="I338" s="117"/>
      <c r="J338" s="22"/>
      <c r="K338" s="22"/>
      <c r="L338" s="23"/>
      <c r="M338" s="206"/>
      <c r="N338" s="207"/>
      <c r="O338" s="60"/>
      <c r="P338" s="60"/>
      <c r="Q338" s="60"/>
      <c r="R338" s="60"/>
      <c r="S338" s="60"/>
      <c r="T338" s="61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T338" s="3" t="s">
        <v>159</v>
      </c>
      <c r="AU338" s="3" t="s">
        <v>88</v>
      </c>
    </row>
    <row r="339" customFormat="false" ht="21.75" hidden="false" customHeight="true" outlineLevel="0" collapsed="false">
      <c r="A339" s="22"/>
      <c r="B339" s="190"/>
      <c r="C339" s="191" t="s">
        <v>1559</v>
      </c>
      <c r="D339" s="191" t="s">
        <v>154</v>
      </c>
      <c r="E339" s="192" t="s">
        <v>1560</v>
      </c>
      <c r="F339" s="193" t="s">
        <v>1561</v>
      </c>
      <c r="G339" s="194" t="s">
        <v>285</v>
      </c>
      <c r="H339" s="195" t="n">
        <v>2</v>
      </c>
      <c r="I339" s="196"/>
      <c r="J339" s="197" t="n">
        <f aca="false">ROUND(I339*H339,2)</f>
        <v>0</v>
      </c>
      <c r="K339" s="193" t="s">
        <v>257</v>
      </c>
      <c r="L339" s="23"/>
      <c r="M339" s="198"/>
      <c r="N339" s="199" t="s">
        <v>44</v>
      </c>
      <c r="O339" s="60"/>
      <c r="P339" s="200" t="n">
        <f aca="false">O339*H339</f>
        <v>0</v>
      </c>
      <c r="Q339" s="200" t="n">
        <v>0.00061</v>
      </c>
      <c r="R339" s="200" t="n">
        <f aca="false">Q339*H339</f>
        <v>0.00122</v>
      </c>
      <c r="S339" s="200" t="n">
        <v>0</v>
      </c>
      <c r="T339" s="20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202" t="s">
        <v>350</v>
      </c>
      <c r="AT339" s="202" t="s">
        <v>154</v>
      </c>
      <c r="AU339" s="202" t="s">
        <v>88</v>
      </c>
      <c r="AY339" s="3" t="s">
        <v>151</v>
      </c>
      <c r="BE339" s="203" t="n">
        <f aca="false">IF(N339="základní",J339,0)</f>
        <v>0</v>
      </c>
      <c r="BF339" s="203" t="n">
        <f aca="false">IF(N339="snížená",J339,0)</f>
        <v>0</v>
      </c>
      <c r="BG339" s="203" t="n">
        <f aca="false">IF(N339="zákl. přenesená",J339,0)</f>
        <v>0</v>
      </c>
      <c r="BH339" s="203" t="n">
        <f aca="false">IF(N339="sníž. přenesená",J339,0)</f>
        <v>0</v>
      </c>
      <c r="BI339" s="203" t="n">
        <f aca="false">IF(N339="nulová",J339,0)</f>
        <v>0</v>
      </c>
      <c r="BJ339" s="3" t="s">
        <v>86</v>
      </c>
      <c r="BK339" s="203" t="n">
        <f aca="false">ROUND(I339*H339,2)</f>
        <v>0</v>
      </c>
      <c r="BL339" s="3" t="s">
        <v>350</v>
      </c>
      <c r="BM339" s="202" t="s">
        <v>1562</v>
      </c>
    </row>
    <row r="340" customFormat="false" ht="12.8" hidden="false" customHeight="false" outlineLevel="0" collapsed="false">
      <c r="A340" s="22"/>
      <c r="B340" s="23"/>
      <c r="C340" s="22"/>
      <c r="D340" s="204" t="s">
        <v>159</v>
      </c>
      <c r="E340" s="22"/>
      <c r="F340" s="205" t="s">
        <v>1563</v>
      </c>
      <c r="G340" s="22"/>
      <c r="H340" s="22"/>
      <c r="I340" s="117"/>
      <c r="J340" s="22"/>
      <c r="K340" s="22"/>
      <c r="L340" s="23"/>
      <c r="M340" s="206"/>
      <c r="N340" s="207"/>
      <c r="O340" s="60"/>
      <c r="P340" s="60"/>
      <c r="Q340" s="60"/>
      <c r="R340" s="60"/>
      <c r="S340" s="60"/>
      <c r="T340" s="61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T340" s="3" t="s">
        <v>159</v>
      </c>
      <c r="AU340" s="3" t="s">
        <v>88</v>
      </c>
    </row>
    <row r="341" customFormat="false" ht="21.75" hidden="false" customHeight="true" outlineLevel="0" collapsed="false">
      <c r="A341" s="22"/>
      <c r="B341" s="190"/>
      <c r="C341" s="191" t="s">
        <v>1389</v>
      </c>
      <c r="D341" s="191" t="s">
        <v>154</v>
      </c>
      <c r="E341" s="192" t="s">
        <v>1564</v>
      </c>
      <c r="F341" s="193" t="s">
        <v>1565</v>
      </c>
      <c r="G341" s="194" t="s">
        <v>285</v>
      </c>
      <c r="H341" s="195" t="n">
        <v>2</v>
      </c>
      <c r="I341" s="196"/>
      <c r="J341" s="197" t="n">
        <f aca="false">ROUND(I341*H341,2)</f>
        <v>0</v>
      </c>
      <c r="K341" s="193" t="s">
        <v>257</v>
      </c>
      <c r="L341" s="23"/>
      <c r="M341" s="198"/>
      <c r="N341" s="199" t="s">
        <v>44</v>
      </c>
      <c r="O341" s="60"/>
      <c r="P341" s="200" t="n">
        <f aca="false">O341*H341</f>
        <v>0</v>
      </c>
      <c r="Q341" s="200" t="n">
        <v>0.00208</v>
      </c>
      <c r="R341" s="200" t="n">
        <f aca="false">Q341*H341</f>
        <v>0.00416</v>
      </c>
      <c r="S341" s="200" t="n">
        <v>0</v>
      </c>
      <c r="T341" s="20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202" t="s">
        <v>350</v>
      </c>
      <c r="AT341" s="202" t="s">
        <v>154</v>
      </c>
      <c r="AU341" s="202" t="s">
        <v>88</v>
      </c>
      <c r="AY341" s="3" t="s">
        <v>151</v>
      </c>
      <c r="BE341" s="203" t="n">
        <f aca="false">IF(N341="základní",J341,0)</f>
        <v>0</v>
      </c>
      <c r="BF341" s="203" t="n">
        <f aca="false">IF(N341="snížená",J341,0)</f>
        <v>0</v>
      </c>
      <c r="BG341" s="203" t="n">
        <f aca="false">IF(N341="zákl. přenesená",J341,0)</f>
        <v>0</v>
      </c>
      <c r="BH341" s="203" t="n">
        <f aca="false">IF(N341="sníž. přenesená",J341,0)</f>
        <v>0</v>
      </c>
      <c r="BI341" s="203" t="n">
        <f aca="false">IF(N341="nulová",J341,0)</f>
        <v>0</v>
      </c>
      <c r="BJ341" s="3" t="s">
        <v>86</v>
      </c>
      <c r="BK341" s="203" t="n">
        <f aca="false">ROUND(I341*H341,2)</f>
        <v>0</v>
      </c>
      <c r="BL341" s="3" t="s">
        <v>350</v>
      </c>
      <c r="BM341" s="202" t="s">
        <v>1566</v>
      </c>
    </row>
    <row r="342" customFormat="false" ht="12.8" hidden="false" customHeight="false" outlineLevel="0" collapsed="false">
      <c r="A342" s="22"/>
      <c r="B342" s="23"/>
      <c r="C342" s="22"/>
      <c r="D342" s="204" t="s">
        <v>159</v>
      </c>
      <c r="E342" s="22"/>
      <c r="F342" s="205" t="s">
        <v>1567</v>
      </c>
      <c r="G342" s="22"/>
      <c r="H342" s="22"/>
      <c r="I342" s="117"/>
      <c r="J342" s="22"/>
      <c r="K342" s="22"/>
      <c r="L342" s="23"/>
      <c r="M342" s="206"/>
      <c r="N342" s="207"/>
      <c r="O342" s="60"/>
      <c r="P342" s="60"/>
      <c r="Q342" s="60"/>
      <c r="R342" s="60"/>
      <c r="S342" s="60"/>
      <c r="T342" s="61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T342" s="3" t="s">
        <v>159</v>
      </c>
      <c r="AU342" s="3" t="s">
        <v>88</v>
      </c>
    </row>
    <row r="343" customFormat="false" ht="21.75" hidden="false" customHeight="true" outlineLevel="0" collapsed="false">
      <c r="A343" s="22"/>
      <c r="B343" s="190"/>
      <c r="C343" s="191" t="s">
        <v>1568</v>
      </c>
      <c r="D343" s="191" t="s">
        <v>154</v>
      </c>
      <c r="E343" s="192" t="s">
        <v>1569</v>
      </c>
      <c r="F343" s="193" t="s">
        <v>1570</v>
      </c>
      <c r="G343" s="194" t="s">
        <v>408</v>
      </c>
      <c r="H343" s="195" t="n">
        <v>1.365</v>
      </c>
      <c r="I343" s="196"/>
      <c r="J343" s="197" t="n">
        <f aca="false">ROUND(I343*H343,2)</f>
        <v>0</v>
      </c>
      <c r="K343" s="193" t="s">
        <v>257</v>
      </c>
      <c r="L343" s="23"/>
      <c r="M343" s="198"/>
      <c r="N343" s="199" t="s">
        <v>44</v>
      </c>
      <c r="O343" s="60"/>
      <c r="P343" s="200" t="n">
        <f aca="false">O343*H343</f>
        <v>0</v>
      </c>
      <c r="Q343" s="200" t="n">
        <v>0</v>
      </c>
      <c r="R343" s="200" t="n">
        <f aca="false">Q343*H343</f>
        <v>0</v>
      </c>
      <c r="S343" s="200" t="n">
        <v>0</v>
      </c>
      <c r="T343" s="20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202" t="s">
        <v>350</v>
      </c>
      <c r="AT343" s="202" t="s">
        <v>154</v>
      </c>
      <c r="AU343" s="202" t="s">
        <v>88</v>
      </c>
      <c r="AY343" s="3" t="s">
        <v>151</v>
      </c>
      <c r="BE343" s="203" t="n">
        <f aca="false">IF(N343="základní",J343,0)</f>
        <v>0</v>
      </c>
      <c r="BF343" s="203" t="n">
        <f aca="false">IF(N343="snížená",J343,0)</f>
        <v>0</v>
      </c>
      <c r="BG343" s="203" t="n">
        <f aca="false">IF(N343="zákl. přenesená",J343,0)</f>
        <v>0</v>
      </c>
      <c r="BH343" s="203" t="n">
        <f aca="false">IF(N343="sníž. přenesená",J343,0)</f>
        <v>0</v>
      </c>
      <c r="BI343" s="203" t="n">
        <f aca="false">IF(N343="nulová",J343,0)</f>
        <v>0</v>
      </c>
      <c r="BJ343" s="3" t="s">
        <v>86</v>
      </c>
      <c r="BK343" s="203" t="n">
        <f aca="false">ROUND(I343*H343,2)</f>
        <v>0</v>
      </c>
      <c r="BL343" s="3" t="s">
        <v>350</v>
      </c>
      <c r="BM343" s="202" t="s">
        <v>1571</v>
      </c>
    </row>
    <row r="344" customFormat="false" ht="12.8" hidden="false" customHeight="false" outlineLevel="0" collapsed="false">
      <c r="A344" s="22"/>
      <c r="B344" s="23"/>
      <c r="C344" s="22"/>
      <c r="D344" s="204" t="s">
        <v>159</v>
      </c>
      <c r="E344" s="22"/>
      <c r="F344" s="205" t="s">
        <v>1572</v>
      </c>
      <c r="G344" s="22"/>
      <c r="H344" s="22"/>
      <c r="I344" s="117"/>
      <c r="J344" s="22"/>
      <c r="K344" s="22"/>
      <c r="L344" s="23"/>
      <c r="M344" s="206"/>
      <c r="N344" s="207"/>
      <c r="O344" s="60"/>
      <c r="P344" s="60"/>
      <c r="Q344" s="60"/>
      <c r="R344" s="60"/>
      <c r="S344" s="60"/>
      <c r="T344" s="61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T344" s="3" t="s">
        <v>159</v>
      </c>
      <c r="AU344" s="3" t="s">
        <v>88</v>
      </c>
    </row>
    <row r="345" customFormat="false" ht="21.75" hidden="false" customHeight="true" outlineLevel="0" collapsed="false">
      <c r="A345" s="22"/>
      <c r="B345" s="190"/>
      <c r="C345" s="191" t="s">
        <v>1393</v>
      </c>
      <c r="D345" s="191" t="s">
        <v>154</v>
      </c>
      <c r="E345" s="192" t="s">
        <v>1573</v>
      </c>
      <c r="F345" s="193" t="s">
        <v>1574</v>
      </c>
      <c r="G345" s="194" t="s">
        <v>408</v>
      </c>
      <c r="H345" s="195" t="n">
        <v>0.673</v>
      </c>
      <c r="I345" s="196"/>
      <c r="J345" s="197" t="n">
        <f aca="false">ROUND(I345*H345,2)</f>
        <v>0</v>
      </c>
      <c r="K345" s="193" t="s">
        <v>257</v>
      </c>
      <c r="L345" s="23"/>
      <c r="M345" s="198"/>
      <c r="N345" s="199" t="s">
        <v>44</v>
      </c>
      <c r="O345" s="60"/>
      <c r="P345" s="200" t="n">
        <f aca="false">O345*H345</f>
        <v>0</v>
      </c>
      <c r="Q345" s="200" t="n">
        <v>0</v>
      </c>
      <c r="R345" s="200" t="n">
        <f aca="false">Q345*H345</f>
        <v>0</v>
      </c>
      <c r="S345" s="200" t="n">
        <v>0</v>
      </c>
      <c r="T345" s="20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202" t="s">
        <v>350</v>
      </c>
      <c r="AT345" s="202" t="s">
        <v>154</v>
      </c>
      <c r="AU345" s="202" t="s">
        <v>88</v>
      </c>
      <c r="AY345" s="3" t="s">
        <v>151</v>
      </c>
      <c r="BE345" s="203" t="n">
        <f aca="false">IF(N345="základní",J345,0)</f>
        <v>0</v>
      </c>
      <c r="BF345" s="203" t="n">
        <f aca="false">IF(N345="snížená",J345,0)</f>
        <v>0</v>
      </c>
      <c r="BG345" s="203" t="n">
        <f aca="false">IF(N345="zákl. přenesená",J345,0)</f>
        <v>0</v>
      </c>
      <c r="BH345" s="203" t="n">
        <f aca="false">IF(N345="sníž. přenesená",J345,0)</f>
        <v>0</v>
      </c>
      <c r="BI345" s="203" t="n">
        <f aca="false">IF(N345="nulová",J345,0)</f>
        <v>0</v>
      </c>
      <c r="BJ345" s="3" t="s">
        <v>86</v>
      </c>
      <c r="BK345" s="203" t="n">
        <f aca="false">ROUND(I345*H345,2)</f>
        <v>0</v>
      </c>
      <c r="BL345" s="3" t="s">
        <v>350</v>
      </c>
      <c r="BM345" s="202" t="s">
        <v>1575</v>
      </c>
    </row>
    <row r="346" customFormat="false" ht="12.8" hidden="false" customHeight="false" outlineLevel="0" collapsed="false">
      <c r="A346" s="22"/>
      <c r="B346" s="23"/>
      <c r="C346" s="22"/>
      <c r="D346" s="204" t="s">
        <v>159</v>
      </c>
      <c r="E346" s="22"/>
      <c r="F346" s="205" t="s">
        <v>1576</v>
      </c>
      <c r="G346" s="22"/>
      <c r="H346" s="22"/>
      <c r="I346" s="117"/>
      <c r="J346" s="22"/>
      <c r="K346" s="22"/>
      <c r="L346" s="23"/>
      <c r="M346" s="206"/>
      <c r="N346" s="207"/>
      <c r="O346" s="60"/>
      <c r="P346" s="60"/>
      <c r="Q346" s="60"/>
      <c r="R346" s="60"/>
      <c r="S346" s="60"/>
      <c r="T346" s="61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T346" s="3" t="s">
        <v>159</v>
      </c>
      <c r="AU346" s="3" t="s">
        <v>88</v>
      </c>
    </row>
    <row r="347" s="176" customFormat="true" ht="22.8" hidden="false" customHeight="true" outlineLevel="0" collapsed="false">
      <c r="B347" s="177"/>
      <c r="D347" s="178" t="s">
        <v>78</v>
      </c>
      <c r="E347" s="188" t="s">
        <v>1124</v>
      </c>
      <c r="F347" s="188" t="s">
        <v>1125</v>
      </c>
      <c r="I347" s="180"/>
      <c r="J347" s="189" t="n">
        <f aca="false">BK347</f>
        <v>0</v>
      </c>
      <c r="L347" s="177"/>
      <c r="M347" s="182"/>
      <c r="N347" s="183"/>
      <c r="O347" s="183"/>
      <c r="P347" s="184" t="n">
        <f aca="false">SUM(P348:P359)</f>
        <v>0</v>
      </c>
      <c r="Q347" s="183"/>
      <c r="R347" s="184" t="n">
        <f aca="false">SUM(R348:R359)</f>
        <v>0.00475</v>
      </c>
      <c r="S347" s="183"/>
      <c r="T347" s="185" t="n">
        <f aca="false">SUM(T348:T359)</f>
        <v>0</v>
      </c>
      <c r="AR347" s="178" t="s">
        <v>88</v>
      </c>
      <c r="AT347" s="186" t="s">
        <v>78</v>
      </c>
      <c r="AU347" s="186" t="s">
        <v>86</v>
      </c>
      <c r="AY347" s="178" t="s">
        <v>151</v>
      </c>
      <c r="BK347" s="187" t="n">
        <f aca="false">SUM(BK348:BK359)</f>
        <v>0</v>
      </c>
    </row>
    <row r="348" s="27" customFormat="true" ht="21.75" hidden="false" customHeight="true" outlineLevel="0" collapsed="false">
      <c r="A348" s="22"/>
      <c r="B348" s="190"/>
      <c r="C348" s="191" t="s">
        <v>1577</v>
      </c>
      <c r="D348" s="191" t="s">
        <v>154</v>
      </c>
      <c r="E348" s="192" t="s">
        <v>1578</v>
      </c>
      <c r="F348" s="193" t="s">
        <v>1579</v>
      </c>
      <c r="G348" s="194" t="s">
        <v>295</v>
      </c>
      <c r="H348" s="195" t="n">
        <v>23</v>
      </c>
      <c r="I348" s="196"/>
      <c r="J348" s="197" t="n">
        <f aca="false">ROUND(I348*H348,2)</f>
        <v>0</v>
      </c>
      <c r="K348" s="193" t="s">
        <v>257</v>
      </c>
      <c r="L348" s="23"/>
      <c r="M348" s="198"/>
      <c r="N348" s="199" t="s">
        <v>44</v>
      </c>
      <c r="O348" s="60"/>
      <c r="P348" s="200" t="n">
        <f aca="false">O348*H348</f>
        <v>0</v>
      </c>
      <c r="Q348" s="200" t="n">
        <v>2E-005</v>
      </c>
      <c r="R348" s="200" t="n">
        <f aca="false">Q348*H348</f>
        <v>0.00046</v>
      </c>
      <c r="S348" s="200" t="n">
        <v>0</v>
      </c>
      <c r="T348" s="20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202" t="s">
        <v>350</v>
      </c>
      <c r="AT348" s="202" t="s">
        <v>154</v>
      </c>
      <c r="AU348" s="202" t="s">
        <v>88</v>
      </c>
      <c r="AY348" s="3" t="s">
        <v>151</v>
      </c>
      <c r="BE348" s="203" t="n">
        <f aca="false">IF(N348="základní",J348,0)</f>
        <v>0</v>
      </c>
      <c r="BF348" s="203" t="n">
        <f aca="false">IF(N348="snížená",J348,0)</f>
        <v>0</v>
      </c>
      <c r="BG348" s="203" t="n">
        <f aca="false">IF(N348="zákl. přenesená",J348,0)</f>
        <v>0</v>
      </c>
      <c r="BH348" s="203" t="n">
        <f aca="false">IF(N348="sníž. přenesená",J348,0)</f>
        <v>0</v>
      </c>
      <c r="BI348" s="203" t="n">
        <f aca="false">IF(N348="nulová",J348,0)</f>
        <v>0</v>
      </c>
      <c r="BJ348" s="3" t="s">
        <v>86</v>
      </c>
      <c r="BK348" s="203" t="n">
        <f aca="false">ROUND(I348*H348,2)</f>
        <v>0</v>
      </c>
      <c r="BL348" s="3" t="s">
        <v>350</v>
      </c>
      <c r="BM348" s="202" t="s">
        <v>1580</v>
      </c>
    </row>
    <row r="349" customFormat="false" ht="12.8" hidden="false" customHeight="false" outlineLevel="0" collapsed="false">
      <c r="A349" s="22"/>
      <c r="B349" s="23"/>
      <c r="C349" s="22"/>
      <c r="D349" s="204" t="s">
        <v>159</v>
      </c>
      <c r="E349" s="22"/>
      <c r="F349" s="205" t="s">
        <v>1581</v>
      </c>
      <c r="G349" s="22"/>
      <c r="H349" s="22"/>
      <c r="I349" s="117"/>
      <c r="J349" s="22"/>
      <c r="K349" s="22"/>
      <c r="L349" s="23"/>
      <c r="M349" s="206"/>
      <c r="N349" s="207"/>
      <c r="O349" s="60"/>
      <c r="P349" s="60"/>
      <c r="Q349" s="60"/>
      <c r="R349" s="60"/>
      <c r="S349" s="60"/>
      <c r="T349" s="61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T349" s="3" t="s">
        <v>159</v>
      </c>
      <c r="AU349" s="3" t="s">
        <v>88</v>
      </c>
    </row>
    <row r="350" customFormat="false" ht="21.75" hidden="false" customHeight="true" outlineLevel="0" collapsed="false">
      <c r="A350" s="22"/>
      <c r="B350" s="190"/>
      <c r="C350" s="191" t="s">
        <v>1397</v>
      </c>
      <c r="D350" s="191" t="s">
        <v>154</v>
      </c>
      <c r="E350" s="192" t="s">
        <v>1582</v>
      </c>
      <c r="F350" s="193" t="s">
        <v>1583</v>
      </c>
      <c r="G350" s="194" t="s">
        <v>295</v>
      </c>
      <c r="H350" s="195" t="n">
        <v>18</v>
      </c>
      <c r="I350" s="196"/>
      <c r="J350" s="197" t="n">
        <f aca="false">ROUND(I350*H350,2)</f>
        <v>0</v>
      </c>
      <c r="K350" s="193" t="s">
        <v>257</v>
      </c>
      <c r="L350" s="23"/>
      <c r="M350" s="198"/>
      <c r="N350" s="199" t="s">
        <v>44</v>
      </c>
      <c r="O350" s="60"/>
      <c r="P350" s="200" t="n">
        <f aca="false">O350*H350</f>
        <v>0</v>
      </c>
      <c r="Q350" s="200" t="n">
        <v>4E-005</v>
      </c>
      <c r="R350" s="200" t="n">
        <f aca="false">Q350*H350</f>
        <v>0.00072</v>
      </c>
      <c r="S350" s="200" t="n">
        <v>0</v>
      </c>
      <c r="T350" s="20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202" t="s">
        <v>350</v>
      </c>
      <c r="AT350" s="202" t="s">
        <v>154</v>
      </c>
      <c r="AU350" s="202" t="s">
        <v>88</v>
      </c>
      <c r="AY350" s="3" t="s">
        <v>151</v>
      </c>
      <c r="BE350" s="203" t="n">
        <f aca="false">IF(N350="základní",J350,0)</f>
        <v>0</v>
      </c>
      <c r="BF350" s="203" t="n">
        <f aca="false">IF(N350="snížená",J350,0)</f>
        <v>0</v>
      </c>
      <c r="BG350" s="203" t="n">
        <f aca="false">IF(N350="zákl. přenesená",J350,0)</f>
        <v>0</v>
      </c>
      <c r="BH350" s="203" t="n">
        <f aca="false">IF(N350="sníž. přenesená",J350,0)</f>
        <v>0</v>
      </c>
      <c r="BI350" s="203" t="n">
        <f aca="false">IF(N350="nulová",J350,0)</f>
        <v>0</v>
      </c>
      <c r="BJ350" s="3" t="s">
        <v>86</v>
      </c>
      <c r="BK350" s="203" t="n">
        <f aca="false">ROUND(I350*H350,2)</f>
        <v>0</v>
      </c>
      <c r="BL350" s="3" t="s">
        <v>350</v>
      </c>
      <c r="BM350" s="202" t="s">
        <v>1584</v>
      </c>
    </row>
    <row r="351" customFormat="false" ht="12.8" hidden="false" customHeight="false" outlineLevel="0" collapsed="false">
      <c r="A351" s="22"/>
      <c r="B351" s="23"/>
      <c r="C351" s="22"/>
      <c r="D351" s="204" t="s">
        <v>159</v>
      </c>
      <c r="E351" s="22"/>
      <c r="F351" s="205" t="s">
        <v>1585</v>
      </c>
      <c r="G351" s="22"/>
      <c r="H351" s="22"/>
      <c r="I351" s="117"/>
      <c r="J351" s="22"/>
      <c r="K351" s="22"/>
      <c r="L351" s="23"/>
      <c r="M351" s="206"/>
      <c r="N351" s="207"/>
      <c r="O351" s="60"/>
      <c r="P351" s="60"/>
      <c r="Q351" s="60"/>
      <c r="R351" s="60"/>
      <c r="S351" s="60"/>
      <c r="T351" s="61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T351" s="3" t="s">
        <v>159</v>
      </c>
      <c r="AU351" s="3" t="s">
        <v>88</v>
      </c>
    </row>
    <row r="352" customFormat="false" ht="21.75" hidden="false" customHeight="true" outlineLevel="0" collapsed="false">
      <c r="A352" s="22"/>
      <c r="B352" s="190"/>
      <c r="C352" s="191" t="s">
        <v>1586</v>
      </c>
      <c r="D352" s="191" t="s">
        <v>154</v>
      </c>
      <c r="E352" s="192" t="s">
        <v>1587</v>
      </c>
      <c r="F352" s="193" t="s">
        <v>1588</v>
      </c>
      <c r="G352" s="194" t="s">
        <v>295</v>
      </c>
      <c r="H352" s="195" t="n">
        <v>12</v>
      </c>
      <c r="I352" s="196"/>
      <c r="J352" s="197" t="n">
        <f aca="false">ROUND(I352*H352,2)</f>
        <v>0</v>
      </c>
      <c r="K352" s="193" t="s">
        <v>257</v>
      </c>
      <c r="L352" s="23"/>
      <c r="M352" s="198"/>
      <c r="N352" s="199" t="s">
        <v>44</v>
      </c>
      <c r="O352" s="60"/>
      <c r="P352" s="200" t="n">
        <f aca="false">O352*H352</f>
        <v>0</v>
      </c>
      <c r="Q352" s="200" t="n">
        <v>6E-005</v>
      </c>
      <c r="R352" s="200" t="n">
        <f aca="false">Q352*H352</f>
        <v>0.00072</v>
      </c>
      <c r="S352" s="200" t="n">
        <v>0</v>
      </c>
      <c r="T352" s="201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202" t="s">
        <v>350</v>
      </c>
      <c r="AT352" s="202" t="s">
        <v>154</v>
      </c>
      <c r="AU352" s="202" t="s">
        <v>88</v>
      </c>
      <c r="AY352" s="3" t="s">
        <v>151</v>
      </c>
      <c r="BE352" s="203" t="n">
        <f aca="false">IF(N352="základní",J352,0)</f>
        <v>0</v>
      </c>
      <c r="BF352" s="203" t="n">
        <f aca="false">IF(N352="snížená",J352,0)</f>
        <v>0</v>
      </c>
      <c r="BG352" s="203" t="n">
        <f aca="false">IF(N352="zákl. přenesená",J352,0)</f>
        <v>0</v>
      </c>
      <c r="BH352" s="203" t="n">
        <f aca="false">IF(N352="sníž. přenesená",J352,0)</f>
        <v>0</v>
      </c>
      <c r="BI352" s="203" t="n">
        <f aca="false">IF(N352="nulová",J352,0)</f>
        <v>0</v>
      </c>
      <c r="BJ352" s="3" t="s">
        <v>86</v>
      </c>
      <c r="BK352" s="203" t="n">
        <f aca="false">ROUND(I352*H352,2)</f>
        <v>0</v>
      </c>
      <c r="BL352" s="3" t="s">
        <v>350</v>
      </c>
      <c r="BM352" s="202" t="s">
        <v>1589</v>
      </c>
    </row>
    <row r="353" customFormat="false" ht="12.8" hidden="false" customHeight="false" outlineLevel="0" collapsed="false">
      <c r="A353" s="22"/>
      <c r="B353" s="23"/>
      <c r="C353" s="22"/>
      <c r="D353" s="204" t="s">
        <v>159</v>
      </c>
      <c r="E353" s="22"/>
      <c r="F353" s="205" t="s">
        <v>1590</v>
      </c>
      <c r="G353" s="22"/>
      <c r="H353" s="22"/>
      <c r="I353" s="117"/>
      <c r="J353" s="22"/>
      <c r="K353" s="22"/>
      <c r="L353" s="23"/>
      <c r="M353" s="206"/>
      <c r="N353" s="207"/>
      <c r="O353" s="60"/>
      <c r="P353" s="60"/>
      <c r="Q353" s="60"/>
      <c r="R353" s="60"/>
      <c r="S353" s="60"/>
      <c r="T353" s="61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T353" s="3" t="s">
        <v>159</v>
      </c>
      <c r="AU353" s="3" t="s">
        <v>88</v>
      </c>
    </row>
    <row r="354" customFormat="false" ht="21.75" hidden="false" customHeight="true" outlineLevel="0" collapsed="false">
      <c r="A354" s="22"/>
      <c r="B354" s="190"/>
      <c r="C354" s="191" t="s">
        <v>1401</v>
      </c>
      <c r="D354" s="191" t="s">
        <v>154</v>
      </c>
      <c r="E354" s="192" t="s">
        <v>1591</v>
      </c>
      <c r="F354" s="193" t="s">
        <v>1592</v>
      </c>
      <c r="G354" s="194" t="s">
        <v>295</v>
      </c>
      <c r="H354" s="195" t="n">
        <v>23</v>
      </c>
      <c r="I354" s="196"/>
      <c r="J354" s="197" t="n">
        <f aca="false">ROUND(I354*H354,2)</f>
        <v>0</v>
      </c>
      <c r="K354" s="193" t="s">
        <v>257</v>
      </c>
      <c r="L354" s="23"/>
      <c r="M354" s="198"/>
      <c r="N354" s="199" t="s">
        <v>44</v>
      </c>
      <c r="O354" s="60"/>
      <c r="P354" s="200" t="n">
        <f aca="false">O354*H354</f>
        <v>0</v>
      </c>
      <c r="Q354" s="200" t="n">
        <v>3E-005</v>
      </c>
      <c r="R354" s="200" t="n">
        <f aca="false">Q354*H354</f>
        <v>0.00069</v>
      </c>
      <c r="S354" s="200" t="n">
        <v>0</v>
      </c>
      <c r="T354" s="201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202" t="s">
        <v>350</v>
      </c>
      <c r="AT354" s="202" t="s">
        <v>154</v>
      </c>
      <c r="AU354" s="202" t="s">
        <v>88</v>
      </c>
      <c r="AY354" s="3" t="s">
        <v>151</v>
      </c>
      <c r="BE354" s="203" t="n">
        <f aca="false">IF(N354="základní",J354,0)</f>
        <v>0</v>
      </c>
      <c r="BF354" s="203" t="n">
        <f aca="false">IF(N354="snížená",J354,0)</f>
        <v>0</v>
      </c>
      <c r="BG354" s="203" t="n">
        <f aca="false">IF(N354="zákl. přenesená",J354,0)</f>
        <v>0</v>
      </c>
      <c r="BH354" s="203" t="n">
        <f aca="false">IF(N354="sníž. přenesená",J354,0)</f>
        <v>0</v>
      </c>
      <c r="BI354" s="203" t="n">
        <f aca="false">IF(N354="nulová",J354,0)</f>
        <v>0</v>
      </c>
      <c r="BJ354" s="3" t="s">
        <v>86</v>
      </c>
      <c r="BK354" s="203" t="n">
        <f aca="false">ROUND(I354*H354,2)</f>
        <v>0</v>
      </c>
      <c r="BL354" s="3" t="s">
        <v>350</v>
      </c>
      <c r="BM354" s="202" t="s">
        <v>1593</v>
      </c>
    </row>
    <row r="355" customFormat="false" ht="12.8" hidden="false" customHeight="false" outlineLevel="0" collapsed="false">
      <c r="A355" s="22"/>
      <c r="B355" s="23"/>
      <c r="C355" s="22"/>
      <c r="D355" s="204" t="s">
        <v>159</v>
      </c>
      <c r="E355" s="22"/>
      <c r="F355" s="205" t="s">
        <v>1594</v>
      </c>
      <c r="G355" s="22"/>
      <c r="H355" s="22"/>
      <c r="I355" s="117"/>
      <c r="J355" s="22"/>
      <c r="K355" s="22"/>
      <c r="L355" s="23"/>
      <c r="M355" s="206"/>
      <c r="N355" s="207"/>
      <c r="O355" s="60"/>
      <c r="P355" s="60"/>
      <c r="Q355" s="60"/>
      <c r="R355" s="60"/>
      <c r="S355" s="60"/>
      <c r="T355" s="61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T355" s="3" t="s">
        <v>159</v>
      </c>
      <c r="AU355" s="3" t="s">
        <v>88</v>
      </c>
    </row>
    <row r="356" customFormat="false" ht="21.75" hidden="false" customHeight="true" outlineLevel="0" collapsed="false">
      <c r="A356" s="22"/>
      <c r="B356" s="190"/>
      <c r="C356" s="191" t="s">
        <v>1595</v>
      </c>
      <c r="D356" s="191" t="s">
        <v>154</v>
      </c>
      <c r="E356" s="192" t="s">
        <v>1596</v>
      </c>
      <c r="F356" s="193" t="s">
        <v>1597</v>
      </c>
      <c r="G356" s="194" t="s">
        <v>295</v>
      </c>
      <c r="H356" s="195" t="n">
        <v>18</v>
      </c>
      <c r="I356" s="196"/>
      <c r="J356" s="197" t="n">
        <f aca="false">ROUND(I356*H356,2)</f>
        <v>0</v>
      </c>
      <c r="K356" s="193" t="s">
        <v>257</v>
      </c>
      <c r="L356" s="23"/>
      <c r="M356" s="198"/>
      <c r="N356" s="199" t="s">
        <v>44</v>
      </c>
      <c r="O356" s="60"/>
      <c r="P356" s="200" t="n">
        <f aca="false">O356*H356</f>
        <v>0</v>
      </c>
      <c r="Q356" s="200" t="n">
        <v>4E-005</v>
      </c>
      <c r="R356" s="200" t="n">
        <f aca="false">Q356*H356</f>
        <v>0.00072</v>
      </c>
      <c r="S356" s="200" t="n">
        <v>0</v>
      </c>
      <c r="T356" s="201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202" t="s">
        <v>350</v>
      </c>
      <c r="AT356" s="202" t="s">
        <v>154</v>
      </c>
      <c r="AU356" s="202" t="s">
        <v>88</v>
      </c>
      <c r="AY356" s="3" t="s">
        <v>151</v>
      </c>
      <c r="BE356" s="203" t="n">
        <f aca="false">IF(N356="základní",J356,0)</f>
        <v>0</v>
      </c>
      <c r="BF356" s="203" t="n">
        <f aca="false">IF(N356="snížená",J356,0)</f>
        <v>0</v>
      </c>
      <c r="BG356" s="203" t="n">
        <f aca="false">IF(N356="zákl. přenesená",J356,0)</f>
        <v>0</v>
      </c>
      <c r="BH356" s="203" t="n">
        <f aca="false">IF(N356="sníž. přenesená",J356,0)</f>
        <v>0</v>
      </c>
      <c r="BI356" s="203" t="n">
        <f aca="false">IF(N356="nulová",J356,0)</f>
        <v>0</v>
      </c>
      <c r="BJ356" s="3" t="s">
        <v>86</v>
      </c>
      <c r="BK356" s="203" t="n">
        <f aca="false">ROUND(I356*H356,2)</f>
        <v>0</v>
      </c>
      <c r="BL356" s="3" t="s">
        <v>350</v>
      </c>
      <c r="BM356" s="202" t="s">
        <v>1598</v>
      </c>
    </row>
    <row r="357" customFormat="false" ht="12.8" hidden="false" customHeight="false" outlineLevel="0" collapsed="false">
      <c r="A357" s="22"/>
      <c r="B357" s="23"/>
      <c r="C357" s="22"/>
      <c r="D357" s="204" t="s">
        <v>159</v>
      </c>
      <c r="E357" s="22"/>
      <c r="F357" s="205" t="s">
        <v>1599</v>
      </c>
      <c r="G357" s="22"/>
      <c r="H357" s="22"/>
      <c r="I357" s="117"/>
      <c r="J357" s="22"/>
      <c r="K357" s="22"/>
      <c r="L357" s="23"/>
      <c r="M357" s="206"/>
      <c r="N357" s="207"/>
      <c r="O357" s="60"/>
      <c r="P357" s="60"/>
      <c r="Q357" s="60"/>
      <c r="R357" s="60"/>
      <c r="S357" s="60"/>
      <c r="T357" s="61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T357" s="3" t="s">
        <v>159</v>
      </c>
      <c r="AU357" s="3" t="s">
        <v>88</v>
      </c>
    </row>
    <row r="358" customFormat="false" ht="21.75" hidden="false" customHeight="true" outlineLevel="0" collapsed="false">
      <c r="A358" s="22"/>
      <c r="B358" s="190"/>
      <c r="C358" s="191" t="s">
        <v>1404</v>
      </c>
      <c r="D358" s="191" t="s">
        <v>154</v>
      </c>
      <c r="E358" s="192" t="s">
        <v>1600</v>
      </c>
      <c r="F358" s="193" t="s">
        <v>1601</v>
      </c>
      <c r="G358" s="194" t="s">
        <v>295</v>
      </c>
      <c r="H358" s="195" t="n">
        <v>12</v>
      </c>
      <c r="I358" s="196"/>
      <c r="J358" s="197" t="n">
        <f aca="false">ROUND(I358*H358,2)</f>
        <v>0</v>
      </c>
      <c r="K358" s="193" t="s">
        <v>257</v>
      </c>
      <c r="L358" s="23"/>
      <c r="M358" s="198"/>
      <c r="N358" s="199" t="s">
        <v>44</v>
      </c>
      <c r="O358" s="60"/>
      <c r="P358" s="200" t="n">
        <f aca="false">O358*H358</f>
        <v>0</v>
      </c>
      <c r="Q358" s="200" t="n">
        <v>0.00012</v>
      </c>
      <c r="R358" s="200" t="n">
        <f aca="false">Q358*H358</f>
        <v>0.00144</v>
      </c>
      <c r="S358" s="200" t="n">
        <v>0</v>
      </c>
      <c r="T358" s="20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202" t="s">
        <v>350</v>
      </c>
      <c r="AT358" s="202" t="s">
        <v>154</v>
      </c>
      <c r="AU358" s="202" t="s">
        <v>88</v>
      </c>
      <c r="AY358" s="3" t="s">
        <v>151</v>
      </c>
      <c r="BE358" s="203" t="n">
        <f aca="false">IF(N358="základní",J358,0)</f>
        <v>0</v>
      </c>
      <c r="BF358" s="203" t="n">
        <f aca="false">IF(N358="snížená",J358,0)</f>
        <v>0</v>
      </c>
      <c r="BG358" s="203" t="n">
        <f aca="false">IF(N358="zákl. přenesená",J358,0)</f>
        <v>0</v>
      </c>
      <c r="BH358" s="203" t="n">
        <f aca="false">IF(N358="sníž. přenesená",J358,0)</f>
        <v>0</v>
      </c>
      <c r="BI358" s="203" t="n">
        <f aca="false">IF(N358="nulová",J358,0)</f>
        <v>0</v>
      </c>
      <c r="BJ358" s="3" t="s">
        <v>86</v>
      </c>
      <c r="BK358" s="203" t="n">
        <f aca="false">ROUND(I358*H358,2)</f>
        <v>0</v>
      </c>
      <c r="BL358" s="3" t="s">
        <v>350</v>
      </c>
      <c r="BM358" s="202" t="s">
        <v>1602</v>
      </c>
    </row>
    <row r="359" customFormat="false" ht="12.8" hidden="false" customHeight="false" outlineLevel="0" collapsed="false">
      <c r="A359" s="22"/>
      <c r="B359" s="23"/>
      <c r="C359" s="22"/>
      <c r="D359" s="204" t="s">
        <v>159</v>
      </c>
      <c r="E359" s="22"/>
      <c r="F359" s="205" t="s">
        <v>1603</v>
      </c>
      <c r="G359" s="22"/>
      <c r="H359" s="22"/>
      <c r="I359" s="117"/>
      <c r="J359" s="22"/>
      <c r="K359" s="22"/>
      <c r="L359" s="23"/>
      <c r="M359" s="208"/>
      <c r="N359" s="209"/>
      <c r="O359" s="210"/>
      <c r="P359" s="210"/>
      <c r="Q359" s="210"/>
      <c r="R359" s="210"/>
      <c r="S359" s="210"/>
      <c r="T359" s="211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T359" s="3" t="s">
        <v>159</v>
      </c>
      <c r="AU359" s="3" t="s">
        <v>88</v>
      </c>
    </row>
    <row r="360" customFormat="false" ht="6.95" hidden="false" customHeight="true" outlineLevel="0" collapsed="false">
      <c r="A360" s="22"/>
      <c r="B360" s="44"/>
      <c r="C360" s="45"/>
      <c r="D360" s="45"/>
      <c r="E360" s="45"/>
      <c r="F360" s="45"/>
      <c r="G360" s="45"/>
      <c r="H360" s="45"/>
      <c r="I360" s="146"/>
      <c r="J360" s="45"/>
      <c r="K360" s="45"/>
      <c r="L360" s="23"/>
      <c r="M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</row>
  </sheetData>
  <autoFilter ref="C127:K359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true"/>
  </sheetPr>
  <dimension ref="A1:BM12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5923566878981"/>
    <col collapsed="false" hidden="false" max="4" min="4" style="0" width="4.3375796178344"/>
    <col collapsed="false" hidden="false" max="5" min="5" style="0" width="17.1528662420382"/>
    <col collapsed="false" hidden="false" max="6" min="6" style="0" width="50.8407643312102"/>
    <col collapsed="false" hidden="false" max="7" min="7" style="0" width="7"/>
    <col collapsed="false" hidden="false" max="8" min="8" style="0" width="11.5031847133758"/>
    <col collapsed="false" hidden="false" max="9" min="9" style="113" width="20.1528662420382"/>
    <col collapsed="false" hidden="false" max="11" min="10" style="0" width="20.1528662420382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111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14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123</v>
      </c>
      <c r="L4" s="6"/>
      <c r="M4" s="115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3.25" hidden="false" customHeight="true" outlineLevel="0" collapsed="false">
      <c r="B7" s="6"/>
      <c r="E7" s="116" t="str">
        <f aca="false">'Rekapitulace stavby'!K6</f>
        <v>SOŠ a SOU Třešť, K Valše 1251/38 SOŠ a SOU Třešť – rekonstrukce vytápění, VZT, ZTI a elektroinstalace</v>
      </c>
      <c r="F7" s="116"/>
      <c r="G7" s="116"/>
      <c r="H7" s="116"/>
      <c r="L7" s="6"/>
    </row>
    <row r="8" customFormat="false" ht="12" hidden="false" customHeight="true" outlineLevel="0" collapsed="false">
      <c r="B8" s="6"/>
      <c r="D8" s="15" t="s">
        <v>124</v>
      </c>
      <c r="L8" s="6"/>
    </row>
    <row r="9" s="27" customFormat="true" ht="16.5" hidden="false" customHeight="true" outlineLevel="0" collapsed="false">
      <c r="A9" s="22"/>
      <c r="B9" s="23"/>
      <c r="C9" s="22"/>
      <c r="D9" s="22"/>
      <c r="E9" s="116" t="s">
        <v>228</v>
      </c>
      <c r="F9" s="116"/>
      <c r="G9" s="116"/>
      <c r="H9" s="116"/>
      <c r="I9" s="117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126</v>
      </c>
      <c r="E10" s="22"/>
      <c r="F10" s="22"/>
      <c r="G10" s="22"/>
      <c r="H10" s="22"/>
      <c r="I10" s="117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6.5" hidden="false" customHeight="true" outlineLevel="0" collapsed="false">
      <c r="A11" s="22"/>
      <c r="B11" s="23"/>
      <c r="C11" s="22"/>
      <c r="D11" s="22"/>
      <c r="E11" s="53" t="s">
        <v>1604</v>
      </c>
      <c r="F11" s="53"/>
      <c r="G11" s="53"/>
      <c r="H11" s="53"/>
      <c r="I11" s="117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.8" hidden="false" customHeight="false" outlineLevel="0" collapsed="false">
      <c r="A12" s="22"/>
      <c r="B12" s="23"/>
      <c r="C12" s="22"/>
      <c r="D12" s="22"/>
      <c r="E12" s="22"/>
      <c r="F12" s="22"/>
      <c r="G12" s="22"/>
      <c r="H12" s="22"/>
      <c r="I12" s="117"/>
      <c r="J12" s="22"/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2" hidden="false" customHeight="true" outlineLevel="0" collapsed="false">
      <c r="A13" s="22"/>
      <c r="B13" s="23"/>
      <c r="C13" s="22"/>
      <c r="D13" s="15" t="s">
        <v>17</v>
      </c>
      <c r="E13" s="22"/>
      <c r="F13" s="16" t="s">
        <v>99</v>
      </c>
      <c r="G13" s="22"/>
      <c r="H13" s="22"/>
      <c r="I13" s="118" t="s">
        <v>18</v>
      </c>
      <c r="J13" s="16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19</v>
      </c>
      <c r="E14" s="22"/>
      <c r="F14" s="16" t="s">
        <v>20</v>
      </c>
      <c r="G14" s="22"/>
      <c r="H14" s="22"/>
      <c r="I14" s="118" t="s">
        <v>21</v>
      </c>
      <c r="J14" s="119" t="str">
        <f aca="false">'Rekapitulace stavby'!AN8</f>
        <v>24. 6. 2020</v>
      </c>
      <c r="K14" s="22"/>
      <c r="L14" s="39"/>
      <c r="M14" s="27"/>
      <c r="N14" s="27"/>
      <c r="O14" s="27"/>
      <c r="P14" s="27"/>
      <c r="Q14" s="27"/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0.8" hidden="false" customHeight="true" outlineLevel="0" collapsed="false">
      <c r="A15" s="22"/>
      <c r="B15" s="23"/>
      <c r="C15" s="22"/>
      <c r="D15" s="22"/>
      <c r="E15" s="22"/>
      <c r="F15" s="22"/>
      <c r="G15" s="22"/>
      <c r="H15" s="22"/>
      <c r="I15" s="117"/>
      <c r="J15" s="22"/>
      <c r="K15" s="22"/>
      <c r="L15" s="39"/>
      <c r="M15" s="27"/>
      <c r="N15" s="27"/>
      <c r="O15" s="27"/>
      <c r="P15" s="27"/>
      <c r="Q15" s="27"/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12" hidden="false" customHeight="true" outlineLevel="0" collapsed="false">
      <c r="A16" s="22"/>
      <c r="B16" s="23"/>
      <c r="C16" s="22"/>
      <c r="D16" s="15" t="s">
        <v>23</v>
      </c>
      <c r="E16" s="22"/>
      <c r="F16" s="22"/>
      <c r="G16" s="22"/>
      <c r="H16" s="22"/>
      <c r="I16" s="118" t="s">
        <v>24</v>
      </c>
      <c r="J16" s="16" t="s">
        <v>25</v>
      </c>
      <c r="K16" s="22"/>
      <c r="L16" s="39"/>
      <c r="M16" s="27"/>
      <c r="N16" s="27"/>
      <c r="O16" s="27"/>
      <c r="P16" s="27"/>
      <c r="Q16" s="27"/>
      <c r="R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8" hidden="false" customHeight="true" outlineLevel="0" collapsed="false">
      <c r="A17" s="22"/>
      <c r="B17" s="23"/>
      <c r="C17" s="22"/>
      <c r="D17" s="22"/>
      <c r="E17" s="16" t="s">
        <v>26</v>
      </c>
      <c r="F17" s="22"/>
      <c r="G17" s="22"/>
      <c r="H17" s="22"/>
      <c r="I17" s="118" t="s">
        <v>27</v>
      </c>
      <c r="J17" s="16" t="s">
        <v>28</v>
      </c>
      <c r="K17" s="22"/>
      <c r="L17" s="39"/>
      <c r="M17" s="27"/>
      <c r="N17" s="27"/>
      <c r="O17" s="27"/>
      <c r="P17" s="27"/>
      <c r="Q17" s="27"/>
      <c r="R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6.95" hidden="false" customHeight="true" outlineLevel="0" collapsed="false">
      <c r="A18" s="22"/>
      <c r="B18" s="23"/>
      <c r="C18" s="22"/>
      <c r="D18" s="22"/>
      <c r="E18" s="22"/>
      <c r="F18" s="22"/>
      <c r="G18" s="22"/>
      <c r="H18" s="22"/>
      <c r="I18" s="117"/>
      <c r="J18" s="22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12" hidden="false" customHeight="true" outlineLevel="0" collapsed="false">
      <c r="A19" s="22"/>
      <c r="B19" s="23"/>
      <c r="C19" s="22"/>
      <c r="D19" s="15" t="s">
        <v>29</v>
      </c>
      <c r="E19" s="22"/>
      <c r="F19" s="22"/>
      <c r="G19" s="22"/>
      <c r="H19" s="22"/>
      <c r="I19" s="118" t="s">
        <v>24</v>
      </c>
      <c r="J19" s="17" t="str">
        <f aca="false">'Rekapitulace stavby'!AN13</f>
        <v>Vyplň údaj</v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8" hidden="false" customHeight="true" outlineLevel="0" collapsed="false">
      <c r="A20" s="22"/>
      <c r="B20" s="23"/>
      <c r="C20" s="22"/>
      <c r="D20" s="22"/>
      <c r="E20" s="120" t="str">
        <f aca="false">'Rekapitulace stavby'!E14</f>
        <v>Vyplň údaj</v>
      </c>
      <c r="F20" s="120"/>
      <c r="G20" s="120"/>
      <c r="H20" s="120"/>
      <c r="I20" s="118" t="s">
        <v>27</v>
      </c>
      <c r="J20" s="17" t="str">
        <f aca="false">'Rekapitulace stavby'!AN14</f>
        <v>Vyplň údaj</v>
      </c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6.95" hidden="false" customHeight="true" outlineLevel="0" collapsed="false">
      <c r="A21" s="22"/>
      <c r="B21" s="23"/>
      <c r="C21" s="22"/>
      <c r="D21" s="22"/>
      <c r="E21" s="22"/>
      <c r="F21" s="22"/>
      <c r="G21" s="22"/>
      <c r="H21" s="22"/>
      <c r="I21" s="117"/>
      <c r="J21" s="22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12" hidden="false" customHeight="true" outlineLevel="0" collapsed="false">
      <c r="A22" s="22"/>
      <c r="B22" s="23"/>
      <c r="C22" s="22"/>
      <c r="D22" s="15" t="s">
        <v>31</v>
      </c>
      <c r="E22" s="22"/>
      <c r="F22" s="22"/>
      <c r="G22" s="22"/>
      <c r="H22" s="22"/>
      <c r="I22" s="118" t="s">
        <v>24</v>
      </c>
      <c r="J22" s="16" t="s">
        <v>32</v>
      </c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8" hidden="false" customHeight="true" outlineLevel="0" collapsed="false">
      <c r="A23" s="22"/>
      <c r="B23" s="23"/>
      <c r="C23" s="22"/>
      <c r="D23" s="22"/>
      <c r="E23" s="16" t="s">
        <v>33</v>
      </c>
      <c r="F23" s="22"/>
      <c r="G23" s="22"/>
      <c r="H23" s="22"/>
      <c r="I23" s="118" t="s">
        <v>27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6.95" hidden="false" customHeight="true" outlineLevel="0" collapsed="false">
      <c r="A24" s="22"/>
      <c r="B24" s="23"/>
      <c r="C24" s="22"/>
      <c r="D24" s="22"/>
      <c r="E24" s="22"/>
      <c r="F24" s="22"/>
      <c r="G24" s="22"/>
      <c r="H24" s="22"/>
      <c r="I24" s="117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E25" s="22"/>
      <c r="F25" s="22"/>
      <c r="G25" s="22"/>
      <c r="H25" s="22"/>
      <c r="I25" s="118" t="s">
        <v>24</v>
      </c>
      <c r="J25" s="16" t="str">
        <f aca="false">IF('Rekapitulace stavby'!AN19="","",'Rekapitulace stavby'!AN19)</f>
        <v/>
      </c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8" hidden="false" customHeight="true" outlineLevel="0" collapsed="false">
      <c r="A26" s="22"/>
      <c r="B26" s="23"/>
      <c r="C26" s="22"/>
      <c r="D26" s="22"/>
      <c r="E26" s="16" t="str">
        <f aca="false">IF('Rekapitulace stavby'!E20="","",'Rekapitulace stavby'!E20)</f>
        <v> </v>
      </c>
      <c r="F26" s="22"/>
      <c r="G26" s="22"/>
      <c r="H26" s="22"/>
      <c r="I26" s="118" t="s">
        <v>27</v>
      </c>
      <c r="J26" s="16" t="inlineStr">
        <f aca="false">IF('Rekapitulace stavby'!AN20="","",'Rekapitulace stavby'!AN20)</f>
        <is>
          <t/>
        </is>
      </c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117"/>
      <c r="J27" s="22"/>
      <c r="K27" s="2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E28" s="22"/>
      <c r="F28" s="22"/>
      <c r="G28" s="22"/>
      <c r="H28" s="22"/>
      <c r="I28" s="117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125" customFormat="true" ht="298.5" hidden="false" customHeight="true" outlineLevel="0" collapsed="false">
      <c r="A29" s="121"/>
      <c r="B29" s="122"/>
      <c r="C29" s="121"/>
      <c r="D29" s="121"/>
      <c r="E29" s="20" t="s">
        <v>1605</v>
      </c>
      <c r="F29" s="20"/>
      <c r="G29" s="20"/>
      <c r="H29" s="2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="27" customFormat="true" ht="6.95" hidden="false" customHeight="true" outlineLevel="0" collapsed="false">
      <c r="A30" s="22"/>
      <c r="B30" s="23"/>
      <c r="C30" s="22"/>
      <c r="D30" s="22"/>
      <c r="E30" s="22"/>
      <c r="F30" s="22"/>
      <c r="G30" s="22"/>
      <c r="H30" s="22"/>
      <c r="I30" s="117"/>
      <c r="J30" s="22"/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26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25.45" hidden="false" customHeight="true" outlineLevel="0" collapsed="false">
      <c r="A32" s="22"/>
      <c r="B32" s="23"/>
      <c r="C32" s="22"/>
      <c r="D32" s="127" t="s">
        <v>39</v>
      </c>
      <c r="E32" s="22"/>
      <c r="F32" s="22"/>
      <c r="G32" s="22"/>
      <c r="H32" s="22"/>
      <c r="I32" s="117"/>
      <c r="J32" s="128" t="n">
        <f aca="false">ROUND(J122,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6.95" hidden="false" customHeight="true" outlineLevel="0" collapsed="false">
      <c r="A33" s="22"/>
      <c r="B33" s="23"/>
      <c r="C33" s="22"/>
      <c r="D33" s="72"/>
      <c r="E33" s="72"/>
      <c r="F33" s="72"/>
      <c r="G33" s="72"/>
      <c r="H33" s="72"/>
      <c r="I33" s="126"/>
      <c r="J33" s="72"/>
      <c r="K33" s="7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22"/>
      <c r="F34" s="129" t="s">
        <v>41</v>
      </c>
      <c r="G34" s="22"/>
      <c r="H34" s="22"/>
      <c r="I34" s="130" t="s">
        <v>40</v>
      </c>
      <c r="J34" s="129" t="s">
        <v>42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false" customHeight="true" outlineLevel="0" collapsed="false">
      <c r="A35" s="22"/>
      <c r="B35" s="23"/>
      <c r="C35" s="22"/>
      <c r="D35" s="131" t="s">
        <v>43</v>
      </c>
      <c r="E35" s="15" t="s">
        <v>44</v>
      </c>
      <c r="F35" s="132" t="n">
        <f aca="false">ROUND((SUM(BE122:BE126)),  2)</f>
        <v>0</v>
      </c>
      <c r="G35" s="22"/>
      <c r="H35" s="22"/>
      <c r="I35" s="133" t="n">
        <v>0.21</v>
      </c>
      <c r="J35" s="132" t="n">
        <f aca="false">ROUND(((SUM(BE122:BE126))*I35),  2)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false" customHeight="true" outlineLevel="0" collapsed="false">
      <c r="A36" s="22"/>
      <c r="B36" s="23"/>
      <c r="C36" s="22"/>
      <c r="D36" s="22"/>
      <c r="E36" s="15" t="s">
        <v>45</v>
      </c>
      <c r="F36" s="132" t="n">
        <f aca="false">ROUND((SUM(BF122:BF126)),  2)</f>
        <v>0</v>
      </c>
      <c r="G36" s="22"/>
      <c r="H36" s="22"/>
      <c r="I36" s="133" t="n">
        <v>0.15</v>
      </c>
      <c r="J36" s="132" t="n">
        <f aca="false">ROUND(((SUM(BF122:BF126))*I36),  2)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46</v>
      </c>
      <c r="F37" s="132" t="n">
        <f aca="false">ROUND((SUM(BG122:BG126)),  2)</f>
        <v>0</v>
      </c>
      <c r="G37" s="22"/>
      <c r="H37" s="22"/>
      <c r="I37" s="133" t="n">
        <v>0.21</v>
      </c>
      <c r="J37" s="132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14.4" hidden="true" customHeight="true" outlineLevel="0" collapsed="false">
      <c r="A38" s="22"/>
      <c r="B38" s="23"/>
      <c r="C38" s="22"/>
      <c r="D38" s="22"/>
      <c r="E38" s="15" t="s">
        <v>47</v>
      </c>
      <c r="F38" s="132" t="n">
        <f aca="false">ROUND((SUM(BH122:BH126)),  2)</f>
        <v>0</v>
      </c>
      <c r="G38" s="22"/>
      <c r="H38" s="22"/>
      <c r="I38" s="133" t="n">
        <v>0.15</v>
      </c>
      <c r="J38" s="132" t="n">
        <f aca="false">0</f>
        <v>0</v>
      </c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true" customHeight="true" outlineLevel="0" collapsed="false">
      <c r="A39" s="22"/>
      <c r="B39" s="23"/>
      <c r="C39" s="22"/>
      <c r="D39" s="22"/>
      <c r="E39" s="15" t="s">
        <v>48</v>
      </c>
      <c r="F39" s="132" t="n">
        <f aca="false">ROUND((SUM(BI122:BI126)),  2)</f>
        <v>0</v>
      </c>
      <c r="G39" s="22"/>
      <c r="H39" s="22"/>
      <c r="I39" s="133" t="n">
        <v>0</v>
      </c>
      <c r="J39" s="132" t="n">
        <f aca="false">0</f>
        <v>0</v>
      </c>
      <c r="K39" s="22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6.95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17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25.45" hidden="false" customHeight="true" outlineLevel="0" collapsed="false">
      <c r="A41" s="22"/>
      <c r="B41" s="23"/>
      <c r="C41" s="134"/>
      <c r="D41" s="135" t="s">
        <v>49</v>
      </c>
      <c r="E41" s="63"/>
      <c r="F41" s="63"/>
      <c r="G41" s="136" t="s">
        <v>50</v>
      </c>
      <c r="H41" s="137" t="s">
        <v>51</v>
      </c>
      <c r="I41" s="138"/>
      <c r="J41" s="139" t="n">
        <f aca="false">SUM(J32:J39)</f>
        <v>0</v>
      </c>
      <c r="K41" s="140"/>
      <c r="L41" s="39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customFormat="false" ht="14.4" hidden="false" customHeight="true" outlineLevel="0" collapsed="false">
      <c r="A42" s="22"/>
      <c r="B42" s="23"/>
      <c r="C42" s="22"/>
      <c r="D42" s="22"/>
      <c r="E42" s="22"/>
      <c r="F42" s="22"/>
      <c r="G42" s="22"/>
      <c r="H42" s="22"/>
      <c r="I42" s="117"/>
      <c r="J42" s="22"/>
      <c r="K42" s="22"/>
      <c r="L42" s="39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52</v>
      </c>
      <c r="E50" s="41"/>
      <c r="F50" s="41"/>
      <c r="G50" s="40" t="s">
        <v>53</v>
      </c>
      <c r="H50" s="41"/>
      <c r="I50" s="141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54</v>
      </c>
      <c r="E61" s="25"/>
      <c r="F61" s="142" t="s">
        <v>55</v>
      </c>
      <c r="G61" s="42" t="s">
        <v>54</v>
      </c>
      <c r="H61" s="25"/>
      <c r="I61" s="143"/>
      <c r="J61" s="144" t="s">
        <v>55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56</v>
      </c>
      <c r="E65" s="43"/>
      <c r="F65" s="43"/>
      <c r="G65" s="40" t="s">
        <v>57</v>
      </c>
      <c r="H65" s="43"/>
      <c r="I65" s="145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54</v>
      </c>
      <c r="E76" s="25"/>
      <c r="F76" s="142" t="s">
        <v>55</v>
      </c>
      <c r="G76" s="42" t="s">
        <v>54</v>
      </c>
      <c r="H76" s="25"/>
      <c r="I76" s="143"/>
      <c r="J76" s="144" t="s">
        <v>55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46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128</v>
      </c>
      <c r="D82" s="22"/>
      <c r="E82" s="22"/>
      <c r="F82" s="22"/>
      <c r="G82" s="22"/>
      <c r="H82" s="22"/>
      <c r="I82" s="117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17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17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3.25" hidden="false" customHeight="true" outlineLevel="0" collapsed="false">
      <c r="A85" s="22"/>
      <c r="B85" s="23"/>
      <c r="C85" s="22"/>
      <c r="D85" s="22"/>
      <c r="E85" s="116" t="str">
        <f aca="false">E7</f>
        <v>SOŠ a SOU Třešť, K Valše 1251/38 SOŠ a SOU Třešť – rekonstrukce vytápění, VZT, ZTI a elektroinstalace</v>
      </c>
      <c r="F85" s="116"/>
      <c r="G85" s="116"/>
      <c r="H85" s="116"/>
      <c r="I85" s="117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B86" s="6"/>
      <c r="C86" s="15" t="s">
        <v>124</v>
      </c>
      <c r="L86" s="6"/>
    </row>
    <row r="87" s="27" customFormat="true" ht="16.5" hidden="false" customHeight="true" outlineLevel="0" collapsed="false">
      <c r="A87" s="22"/>
      <c r="B87" s="23"/>
      <c r="C87" s="22"/>
      <c r="D87" s="22"/>
      <c r="E87" s="116" t="s">
        <v>228</v>
      </c>
      <c r="F87" s="116"/>
      <c r="G87" s="116"/>
      <c r="H87" s="116"/>
      <c r="I87" s="117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2" hidden="false" customHeight="true" outlineLevel="0" collapsed="false">
      <c r="A88" s="22"/>
      <c r="B88" s="23"/>
      <c r="C88" s="15" t="s">
        <v>126</v>
      </c>
      <c r="D88" s="22"/>
      <c r="E88" s="22"/>
      <c r="F88" s="22"/>
      <c r="G88" s="22"/>
      <c r="H88" s="22"/>
      <c r="I88" s="117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6.5" hidden="false" customHeight="true" outlineLevel="0" collapsed="false">
      <c r="A89" s="22"/>
      <c r="B89" s="23"/>
      <c r="C89" s="22"/>
      <c r="D89" s="22"/>
      <c r="E89" s="53" t="str">
        <f aca="false">E11</f>
        <v>05D - Zařízení silnoproudé elektrotechniky</v>
      </c>
      <c r="F89" s="53"/>
      <c r="G89" s="53"/>
      <c r="H89" s="53"/>
      <c r="I89" s="117"/>
      <c r="J89" s="22"/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17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12" hidden="false" customHeight="true" outlineLevel="0" collapsed="false">
      <c r="A91" s="22"/>
      <c r="B91" s="23"/>
      <c r="C91" s="15" t="s">
        <v>19</v>
      </c>
      <c r="D91" s="22"/>
      <c r="E91" s="22"/>
      <c r="F91" s="16" t="str">
        <f aca="false">F14</f>
        <v>Třešť, areál SOŠ a SOU Třešť</v>
      </c>
      <c r="G91" s="22"/>
      <c r="H91" s="22"/>
      <c r="I91" s="118" t="s">
        <v>21</v>
      </c>
      <c r="J91" s="119" t="str">
        <f aca="false">IF(J14="","",J14)</f>
        <v>24. 6. 2020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6.95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117"/>
      <c r="J92" s="22"/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5.15" hidden="false" customHeight="true" outlineLevel="0" collapsed="false">
      <c r="A93" s="22"/>
      <c r="B93" s="23"/>
      <c r="C93" s="15" t="s">
        <v>23</v>
      </c>
      <c r="D93" s="22"/>
      <c r="E93" s="22"/>
      <c r="F93" s="16" t="str">
        <f aca="false">E17</f>
        <v>Kraj Vysočina</v>
      </c>
      <c r="G93" s="22"/>
      <c r="H93" s="22"/>
      <c r="I93" s="118" t="s">
        <v>31</v>
      </c>
      <c r="J93" s="148" t="str">
        <f aca="false">E23</f>
        <v>Ing. Jakub Rybář</v>
      </c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15.15" hidden="false" customHeight="true" outlineLevel="0" collapsed="false">
      <c r="A94" s="22"/>
      <c r="B94" s="23"/>
      <c r="C94" s="15" t="s">
        <v>29</v>
      </c>
      <c r="D94" s="22"/>
      <c r="E94" s="22"/>
      <c r="F94" s="16" t="str">
        <f aca="false">IF(E20="","",E20)</f>
        <v>Vyplň údaj</v>
      </c>
      <c r="G94" s="22"/>
      <c r="H94" s="22"/>
      <c r="I94" s="118" t="s">
        <v>35</v>
      </c>
      <c r="J94" s="148" t="str">
        <f aca="false">E26</f>
        <v> 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17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9.3" hidden="false" customHeight="true" outlineLevel="0" collapsed="false">
      <c r="A96" s="22"/>
      <c r="B96" s="23"/>
      <c r="C96" s="149" t="s">
        <v>129</v>
      </c>
      <c r="D96" s="134"/>
      <c r="E96" s="134"/>
      <c r="F96" s="134"/>
      <c r="G96" s="134"/>
      <c r="H96" s="134"/>
      <c r="I96" s="150"/>
      <c r="J96" s="151" t="s">
        <v>130</v>
      </c>
      <c r="K96" s="134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customFormat="false" ht="10.3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117"/>
      <c r="J97" s="22"/>
      <c r="K97" s="22"/>
      <c r="L97" s="39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customFormat="false" ht="22.8" hidden="false" customHeight="true" outlineLevel="0" collapsed="false">
      <c r="A98" s="22"/>
      <c r="B98" s="23"/>
      <c r="C98" s="152" t="s">
        <v>131</v>
      </c>
      <c r="D98" s="22"/>
      <c r="E98" s="22"/>
      <c r="F98" s="22"/>
      <c r="G98" s="22"/>
      <c r="H98" s="22"/>
      <c r="I98" s="117"/>
      <c r="J98" s="128" t="n">
        <f aca="false">J122</f>
        <v>0</v>
      </c>
      <c r="K98" s="22"/>
      <c r="L98" s="39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U98" s="3" t="s">
        <v>132</v>
      </c>
    </row>
    <row r="99" s="153" customFormat="true" ht="24.95" hidden="false" customHeight="true" outlineLevel="0" collapsed="false">
      <c r="B99" s="154"/>
      <c r="D99" s="155" t="s">
        <v>244</v>
      </c>
      <c r="E99" s="156"/>
      <c r="F99" s="156"/>
      <c r="G99" s="156"/>
      <c r="H99" s="156"/>
      <c r="I99" s="157"/>
      <c r="J99" s="158" t="n">
        <f aca="false">J123</f>
        <v>0</v>
      </c>
      <c r="L99" s="154"/>
    </row>
    <row r="100" s="101" customFormat="true" ht="19.95" hidden="false" customHeight="true" outlineLevel="0" collapsed="false">
      <c r="B100" s="159"/>
      <c r="D100" s="160" t="s">
        <v>1606</v>
      </c>
      <c r="E100" s="161"/>
      <c r="F100" s="161"/>
      <c r="G100" s="161"/>
      <c r="H100" s="161"/>
      <c r="I100" s="162"/>
      <c r="J100" s="163" t="n">
        <f aca="false">J124</f>
        <v>0</v>
      </c>
      <c r="L100" s="159"/>
    </row>
    <row r="101" s="27" customFormat="true" ht="21.85" hidden="false" customHeight="true" outlineLevel="0" collapsed="false">
      <c r="A101" s="22"/>
      <c r="B101" s="23"/>
      <c r="C101" s="22"/>
      <c r="D101" s="22"/>
      <c r="E101" s="22"/>
      <c r="F101" s="22"/>
      <c r="G101" s="22"/>
      <c r="H101" s="22"/>
      <c r="I101" s="117"/>
      <c r="J101" s="22"/>
      <c r="K101" s="22"/>
      <c r="L101" s="39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2" customFormat="false" ht="6.95" hidden="false" customHeight="true" outlineLevel="0" collapsed="false">
      <c r="A102" s="22"/>
      <c r="B102" s="44"/>
      <c r="C102" s="45"/>
      <c r="D102" s="45"/>
      <c r="E102" s="45"/>
      <c r="F102" s="45"/>
      <c r="G102" s="45"/>
      <c r="H102" s="45"/>
      <c r="I102" s="146"/>
      <c r="J102" s="45"/>
      <c r="K102" s="45"/>
      <c r="L102" s="39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customFormat="false" ht="12.8" hidden="false" customHeight="false" outlineLevel="0" collapsed="false">
      <c r="I103" s="0"/>
    </row>
    <row r="106" s="27" customFormat="true" ht="6.95" hidden="false" customHeight="true" outlineLevel="0" collapsed="false">
      <c r="A106" s="22"/>
      <c r="B106" s="46"/>
      <c r="C106" s="47"/>
      <c r="D106" s="47"/>
      <c r="E106" s="47"/>
      <c r="F106" s="47"/>
      <c r="G106" s="47"/>
      <c r="H106" s="47"/>
      <c r="I106" s="147"/>
      <c r="J106" s="47"/>
      <c r="K106" s="47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customFormat="false" ht="24.95" hidden="false" customHeight="true" outlineLevel="0" collapsed="false">
      <c r="A107" s="22"/>
      <c r="B107" s="23"/>
      <c r="C107" s="7" t="s">
        <v>135</v>
      </c>
      <c r="D107" s="22"/>
      <c r="E107" s="22"/>
      <c r="F107" s="22"/>
      <c r="G107" s="22"/>
      <c r="H107" s="22"/>
      <c r="I107" s="117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6.95" hidden="false" customHeight="true" outlineLevel="0" collapsed="false">
      <c r="A108" s="22"/>
      <c r="B108" s="23"/>
      <c r="C108" s="22"/>
      <c r="D108" s="22"/>
      <c r="E108" s="22"/>
      <c r="F108" s="22"/>
      <c r="G108" s="22"/>
      <c r="H108" s="22"/>
      <c r="I108" s="117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12" hidden="false" customHeight="true" outlineLevel="0" collapsed="false">
      <c r="A109" s="22"/>
      <c r="B109" s="23"/>
      <c r="C109" s="15" t="s">
        <v>15</v>
      </c>
      <c r="D109" s="22"/>
      <c r="E109" s="22"/>
      <c r="F109" s="22"/>
      <c r="G109" s="22"/>
      <c r="H109" s="22"/>
      <c r="I109" s="117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23.25" hidden="false" customHeight="true" outlineLevel="0" collapsed="false">
      <c r="A110" s="22"/>
      <c r="B110" s="23"/>
      <c r="C110" s="22"/>
      <c r="D110" s="22"/>
      <c r="E110" s="116" t="str">
        <f aca="false">E7</f>
        <v>SOŠ a SOU Třešť, K Valše 1251/38 SOŠ a SOU Třešť – rekonstrukce vytápění, VZT, ZTI a elektroinstalace</v>
      </c>
      <c r="F110" s="116"/>
      <c r="G110" s="116"/>
      <c r="H110" s="116"/>
      <c r="I110" s="117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customFormat="false" ht="12" hidden="false" customHeight="true" outlineLevel="0" collapsed="false">
      <c r="B111" s="6"/>
      <c r="C111" s="15" t="s">
        <v>124</v>
      </c>
      <c r="L111" s="6"/>
    </row>
    <row r="112" s="27" customFormat="true" ht="16.5" hidden="false" customHeight="true" outlineLevel="0" collapsed="false">
      <c r="A112" s="22"/>
      <c r="B112" s="23"/>
      <c r="C112" s="22"/>
      <c r="D112" s="22"/>
      <c r="E112" s="116" t="s">
        <v>228</v>
      </c>
      <c r="F112" s="116"/>
      <c r="G112" s="116"/>
      <c r="H112" s="116"/>
      <c r="I112" s="117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customFormat="false" ht="12" hidden="false" customHeight="true" outlineLevel="0" collapsed="false">
      <c r="A113" s="22"/>
      <c r="B113" s="23"/>
      <c r="C113" s="15" t="s">
        <v>126</v>
      </c>
      <c r="D113" s="22"/>
      <c r="E113" s="22"/>
      <c r="F113" s="22"/>
      <c r="G113" s="22"/>
      <c r="H113" s="22"/>
      <c r="I113" s="117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16.5" hidden="false" customHeight="true" outlineLevel="0" collapsed="false">
      <c r="A114" s="22"/>
      <c r="B114" s="23"/>
      <c r="C114" s="22"/>
      <c r="D114" s="22"/>
      <c r="E114" s="53" t="str">
        <f aca="false">E11</f>
        <v>05D - Zařízení silnoproudé elektrotechniky</v>
      </c>
      <c r="F114" s="53"/>
      <c r="G114" s="53"/>
      <c r="H114" s="53"/>
      <c r="I114" s="117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117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F14</f>
        <v>Třešť, areál SOŠ a SOU Třešť</v>
      </c>
      <c r="G116" s="22"/>
      <c r="H116" s="22"/>
      <c r="I116" s="118" t="s">
        <v>21</v>
      </c>
      <c r="J116" s="119" t="str">
        <f aca="false">IF(J14="","",J14)</f>
        <v>24. 6. 2020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117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customFormat="fals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E17</f>
        <v>Kraj Vysočina</v>
      </c>
      <c r="G118" s="22"/>
      <c r="H118" s="22"/>
      <c r="I118" s="118" t="s">
        <v>31</v>
      </c>
      <c r="J118" s="148" t="str">
        <f aca="false">E23</f>
        <v>Ing. Jakub Rybář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customFormat="false" ht="15.15" hidden="false" customHeight="true" outlineLevel="0" collapsed="false">
      <c r="A119" s="22"/>
      <c r="B119" s="23"/>
      <c r="C119" s="15" t="s">
        <v>29</v>
      </c>
      <c r="D119" s="22"/>
      <c r="E119" s="22"/>
      <c r="F119" s="16" t="str">
        <f aca="false">IF(E20="","",E20)</f>
        <v>Vyplň údaj</v>
      </c>
      <c r="G119" s="22"/>
      <c r="H119" s="22"/>
      <c r="I119" s="118" t="s">
        <v>35</v>
      </c>
      <c r="J119" s="148" t="str">
        <f aca="false">E26</f>
        <v> 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customFormat="fals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117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71" customFormat="true" ht="29.3" hidden="false" customHeight="true" outlineLevel="0" collapsed="false">
      <c r="A121" s="164"/>
      <c r="B121" s="165"/>
      <c r="C121" s="166" t="s">
        <v>136</v>
      </c>
      <c r="D121" s="167" t="s">
        <v>64</v>
      </c>
      <c r="E121" s="167" t="s">
        <v>60</v>
      </c>
      <c r="F121" s="167" t="s">
        <v>61</v>
      </c>
      <c r="G121" s="167" t="s">
        <v>137</v>
      </c>
      <c r="H121" s="167" t="s">
        <v>138</v>
      </c>
      <c r="I121" s="168" t="s">
        <v>139</v>
      </c>
      <c r="J121" s="167" t="s">
        <v>130</v>
      </c>
      <c r="K121" s="169" t="s">
        <v>140</v>
      </c>
      <c r="L121" s="170"/>
      <c r="M121" s="68"/>
      <c r="N121" s="69" t="s">
        <v>43</v>
      </c>
      <c r="O121" s="69" t="s">
        <v>141</v>
      </c>
      <c r="P121" s="69" t="s">
        <v>142</v>
      </c>
      <c r="Q121" s="69" t="s">
        <v>143</v>
      </c>
      <c r="R121" s="69" t="s">
        <v>144</v>
      </c>
      <c r="S121" s="69" t="s">
        <v>145</v>
      </c>
      <c r="T121" s="70" t="s">
        <v>146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</row>
    <row r="122" s="27" customFormat="true" ht="22.8" hidden="false" customHeight="true" outlineLevel="0" collapsed="false">
      <c r="A122" s="22"/>
      <c r="B122" s="23"/>
      <c r="C122" s="76" t="s">
        <v>147</v>
      </c>
      <c r="D122" s="22"/>
      <c r="E122" s="22"/>
      <c r="F122" s="22"/>
      <c r="G122" s="22"/>
      <c r="H122" s="22"/>
      <c r="I122" s="117"/>
      <c r="J122" s="172" t="n">
        <f aca="false">BK122</f>
        <v>0</v>
      </c>
      <c r="K122" s="22"/>
      <c r="L122" s="23"/>
      <c r="M122" s="71"/>
      <c r="N122" s="58"/>
      <c r="O122" s="72"/>
      <c r="P122" s="173" t="n">
        <f aca="false">P123</f>
        <v>0</v>
      </c>
      <c r="Q122" s="72"/>
      <c r="R122" s="173" t="n">
        <f aca="false">R123</f>
        <v>0</v>
      </c>
      <c r="S122" s="72"/>
      <c r="T122" s="174" t="n">
        <f aca="false">T123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78</v>
      </c>
      <c r="AU122" s="3" t="s">
        <v>132</v>
      </c>
      <c r="BK122" s="175" t="n">
        <f aca="false">BK123</f>
        <v>0</v>
      </c>
    </row>
    <row r="123" s="176" customFormat="true" ht="25.9" hidden="false" customHeight="true" outlineLevel="0" collapsed="false">
      <c r="B123" s="177"/>
      <c r="D123" s="178" t="s">
        <v>78</v>
      </c>
      <c r="E123" s="179" t="s">
        <v>634</v>
      </c>
      <c r="F123" s="179" t="s">
        <v>635</v>
      </c>
      <c r="I123" s="180"/>
      <c r="J123" s="181" t="n">
        <f aca="false">BK123</f>
        <v>0</v>
      </c>
      <c r="L123" s="177"/>
      <c r="M123" s="182"/>
      <c r="N123" s="183"/>
      <c r="O123" s="183"/>
      <c r="P123" s="184" t="n">
        <f aca="false">P124</f>
        <v>0</v>
      </c>
      <c r="Q123" s="183"/>
      <c r="R123" s="184" t="n">
        <f aca="false">R124</f>
        <v>0</v>
      </c>
      <c r="S123" s="183"/>
      <c r="T123" s="185" t="n">
        <f aca="false">T124</f>
        <v>0</v>
      </c>
      <c r="AR123" s="178" t="s">
        <v>88</v>
      </c>
      <c r="AT123" s="186" t="s">
        <v>78</v>
      </c>
      <c r="AU123" s="186" t="s">
        <v>79</v>
      </c>
      <c r="AY123" s="178" t="s">
        <v>151</v>
      </c>
      <c r="BK123" s="187" t="n">
        <f aca="false">BK124</f>
        <v>0</v>
      </c>
    </row>
    <row r="124" customFormat="false" ht="22.8" hidden="false" customHeight="true" outlineLevel="0" collapsed="false">
      <c r="A124" s="176"/>
      <c r="B124" s="177"/>
      <c r="C124" s="176"/>
      <c r="D124" s="178" t="s">
        <v>78</v>
      </c>
      <c r="E124" s="188" t="s">
        <v>1607</v>
      </c>
      <c r="F124" s="188" t="s">
        <v>1608</v>
      </c>
      <c r="G124" s="176"/>
      <c r="H124" s="176"/>
      <c r="I124" s="180"/>
      <c r="J124" s="189" t="n">
        <f aca="false">BK124</f>
        <v>0</v>
      </c>
      <c r="K124" s="176"/>
      <c r="L124" s="177"/>
      <c r="M124" s="182"/>
      <c r="N124" s="183"/>
      <c r="O124" s="183"/>
      <c r="P124" s="184" t="n">
        <f aca="false">SUM(P125:P126)</f>
        <v>0</v>
      </c>
      <c r="Q124" s="183"/>
      <c r="R124" s="184" t="n">
        <f aca="false">SUM(R125:R126)</f>
        <v>0</v>
      </c>
      <c r="S124" s="183"/>
      <c r="T124" s="185" t="n">
        <f aca="false">SUM(T125:T126)</f>
        <v>0</v>
      </c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R124" s="178" t="s">
        <v>88</v>
      </c>
      <c r="AT124" s="186" t="s">
        <v>78</v>
      </c>
      <c r="AU124" s="186" t="s">
        <v>86</v>
      </c>
      <c r="AY124" s="178" t="s">
        <v>151</v>
      </c>
      <c r="BK124" s="187" t="n">
        <f aca="false">SUM(BK125:BK126)</f>
        <v>0</v>
      </c>
    </row>
    <row r="125" s="27" customFormat="true" ht="16.5" hidden="false" customHeight="true" outlineLevel="0" collapsed="false">
      <c r="A125" s="22"/>
      <c r="B125" s="190"/>
      <c r="C125" s="191" t="s">
        <v>86</v>
      </c>
      <c r="D125" s="191" t="s">
        <v>154</v>
      </c>
      <c r="E125" s="192" t="s">
        <v>1609</v>
      </c>
      <c r="F125" s="193" t="s">
        <v>1610</v>
      </c>
      <c r="G125" s="194" t="s">
        <v>295</v>
      </c>
      <c r="H125" s="195" t="n">
        <v>1</v>
      </c>
      <c r="I125" s="196"/>
      <c r="J125" s="197" t="n">
        <f aca="false">ROUND(I125*H125,2)</f>
        <v>0</v>
      </c>
      <c r="K125" s="193"/>
      <c r="L125" s="23"/>
      <c r="M125" s="198"/>
      <c r="N125" s="199" t="s">
        <v>44</v>
      </c>
      <c r="O125" s="60"/>
      <c r="P125" s="200" t="n">
        <f aca="false">O125*H125</f>
        <v>0</v>
      </c>
      <c r="Q125" s="200" t="n">
        <v>0</v>
      </c>
      <c r="R125" s="200" t="n">
        <f aca="false">Q125*H125</f>
        <v>0</v>
      </c>
      <c r="S125" s="200" t="n">
        <v>0</v>
      </c>
      <c r="T125" s="201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202" t="s">
        <v>350</v>
      </c>
      <c r="AT125" s="202" t="s">
        <v>154</v>
      </c>
      <c r="AU125" s="202" t="s">
        <v>88</v>
      </c>
      <c r="AY125" s="3" t="s">
        <v>151</v>
      </c>
      <c r="BE125" s="203" t="n">
        <f aca="false">IF(N125="základní",J125,0)</f>
        <v>0</v>
      </c>
      <c r="BF125" s="203" t="n">
        <f aca="false">IF(N125="snížená",J125,0)</f>
        <v>0</v>
      </c>
      <c r="BG125" s="203" t="n">
        <f aca="false">IF(N125="zákl. přenesená",J125,0)</f>
        <v>0</v>
      </c>
      <c r="BH125" s="203" t="n">
        <f aca="false">IF(N125="sníž. přenesená",J125,0)</f>
        <v>0</v>
      </c>
      <c r="BI125" s="203" t="n">
        <f aca="false">IF(N125="nulová",J125,0)</f>
        <v>0</v>
      </c>
      <c r="BJ125" s="3" t="s">
        <v>86</v>
      </c>
      <c r="BK125" s="203" t="n">
        <f aca="false">ROUND(I125*H125,2)</f>
        <v>0</v>
      </c>
      <c r="BL125" s="3" t="s">
        <v>350</v>
      </c>
      <c r="BM125" s="202" t="s">
        <v>1611</v>
      </c>
    </row>
    <row r="126" customFormat="false" ht="12.8" hidden="false" customHeight="false" outlineLevel="0" collapsed="false">
      <c r="A126" s="22"/>
      <c r="B126" s="23"/>
      <c r="C126" s="22"/>
      <c r="D126" s="204" t="s">
        <v>159</v>
      </c>
      <c r="E126" s="22"/>
      <c r="F126" s="205" t="s">
        <v>1612</v>
      </c>
      <c r="G126" s="22"/>
      <c r="H126" s="22"/>
      <c r="I126" s="117"/>
      <c r="J126" s="22"/>
      <c r="K126" s="22"/>
      <c r="L126" s="23"/>
      <c r="M126" s="208"/>
      <c r="N126" s="209"/>
      <c r="O126" s="210"/>
      <c r="P126" s="210"/>
      <c r="Q126" s="210"/>
      <c r="R126" s="210"/>
      <c r="S126" s="210"/>
      <c r="T126" s="211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T126" s="3" t="s">
        <v>159</v>
      </c>
      <c r="AU126" s="3" t="s">
        <v>88</v>
      </c>
    </row>
    <row r="127" customFormat="false" ht="6.95" hidden="false" customHeight="true" outlineLevel="0" collapsed="false">
      <c r="A127" s="22"/>
      <c r="B127" s="44"/>
      <c r="C127" s="45"/>
      <c r="D127" s="45"/>
      <c r="E127" s="45"/>
      <c r="F127" s="45"/>
      <c r="G127" s="45"/>
      <c r="H127" s="45"/>
      <c r="I127" s="146"/>
      <c r="J127" s="45"/>
      <c r="K127" s="45"/>
      <c r="L127" s="23"/>
      <c r="M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</sheetData>
  <autoFilter ref="C121:K126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true"/>
  </sheetPr>
  <dimension ref="A1:BM12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5923566878981"/>
    <col collapsed="false" hidden="false" max="4" min="4" style="0" width="4.3375796178344"/>
    <col collapsed="false" hidden="false" max="5" min="5" style="0" width="17.1528662420382"/>
    <col collapsed="false" hidden="false" max="6" min="6" style="0" width="50.8407643312102"/>
    <col collapsed="false" hidden="false" max="7" min="7" style="0" width="7"/>
    <col collapsed="false" hidden="false" max="8" min="8" style="0" width="11.5031847133758"/>
    <col collapsed="false" hidden="false" max="9" min="9" style="113" width="20.1528662420382"/>
    <col collapsed="false" hidden="false" max="11" min="10" style="0" width="20.1528662420382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114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14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123</v>
      </c>
      <c r="L4" s="6"/>
      <c r="M4" s="115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3.25" hidden="false" customHeight="true" outlineLevel="0" collapsed="false">
      <c r="B7" s="6"/>
      <c r="E7" s="116" t="str">
        <f aca="false">'Rekapitulace stavby'!K6</f>
        <v>SOŠ a SOU Třešť, K Valše 1251/38 SOŠ a SOU Třešť – rekonstrukce vytápění, VZT, ZTI a elektroinstalace</v>
      </c>
      <c r="F7" s="116"/>
      <c r="G7" s="116"/>
      <c r="H7" s="116"/>
      <c r="L7" s="6"/>
    </row>
    <row r="8" customFormat="false" ht="12" hidden="false" customHeight="true" outlineLevel="0" collapsed="false">
      <c r="B8" s="6"/>
      <c r="D8" s="15" t="s">
        <v>124</v>
      </c>
      <c r="L8" s="6"/>
    </row>
    <row r="9" s="27" customFormat="true" ht="16.5" hidden="false" customHeight="true" outlineLevel="0" collapsed="false">
      <c r="A9" s="22"/>
      <c r="B9" s="23"/>
      <c r="C9" s="22"/>
      <c r="D9" s="22"/>
      <c r="E9" s="116" t="s">
        <v>228</v>
      </c>
      <c r="F9" s="116"/>
      <c r="G9" s="116"/>
      <c r="H9" s="116"/>
      <c r="I9" s="117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126</v>
      </c>
      <c r="E10" s="22"/>
      <c r="F10" s="22"/>
      <c r="G10" s="22"/>
      <c r="H10" s="22"/>
      <c r="I10" s="117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6.5" hidden="false" customHeight="true" outlineLevel="0" collapsed="false">
      <c r="A11" s="22"/>
      <c r="B11" s="23"/>
      <c r="C11" s="22"/>
      <c r="D11" s="22"/>
      <c r="E11" s="53" t="s">
        <v>1613</v>
      </c>
      <c r="F11" s="53"/>
      <c r="G11" s="53"/>
      <c r="H11" s="53"/>
      <c r="I11" s="117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.8" hidden="false" customHeight="false" outlineLevel="0" collapsed="false">
      <c r="A12" s="22"/>
      <c r="B12" s="23"/>
      <c r="C12" s="22"/>
      <c r="D12" s="22"/>
      <c r="E12" s="22"/>
      <c r="F12" s="22"/>
      <c r="G12" s="22"/>
      <c r="H12" s="22"/>
      <c r="I12" s="117"/>
      <c r="J12" s="22"/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2" hidden="false" customHeight="true" outlineLevel="0" collapsed="false">
      <c r="A13" s="22"/>
      <c r="B13" s="23"/>
      <c r="C13" s="22"/>
      <c r="D13" s="15" t="s">
        <v>17</v>
      </c>
      <c r="E13" s="22"/>
      <c r="F13" s="16" t="s">
        <v>115</v>
      </c>
      <c r="G13" s="22"/>
      <c r="H13" s="22"/>
      <c r="I13" s="118" t="s">
        <v>18</v>
      </c>
      <c r="J13" s="16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19</v>
      </c>
      <c r="E14" s="22"/>
      <c r="F14" s="16" t="s">
        <v>20</v>
      </c>
      <c r="G14" s="22"/>
      <c r="H14" s="22"/>
      <c r="I14" s="118" t="s">
        <v>21</v>
      </c>
      <c r="J14" s="119" t="str">
        <f aca="false">'Rekapitulace stavby'!AN8</f>
        <v>24. 6. 2020</v>
      </c>
      <c r="K14" s="22"/>
      <c r="L14" s="39"/>
      <c r="M14" s="27"/>
      <c r="N14" s="27"/>
      <c r="O14" s="27"/>
      <c r="P14" s="27"/>
      <c r="Q14" s="27"/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0.8" hidden="false" customHeight="true" outlineLevel="0" collapsed="false">
      <c r="A15" s="22"/>
      <c r="B15" s="23"/>
      <c r="C15" s="22"/>
      <c r="D15" s="22"/>
      <c r="E15" s="22"/>
      <c r="F15" s="22"/>
      <c r="G15" s="22"/>
      <c r="H15" s="22"/>
      <c r="I15" s="117"/>
      <c r="J15" s="22"/>
      <c r="K15" s="22"/>
      <c r="L15" s="39"/>
      <c r="M15" s="27"/>
      <c r="N15" s="27"/>
      <c r="O15" s="27"/>
      <c r="P15" s="27"/>
      <c r="Q15" s="27"/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12" hidden="false" customHeight="true" outlineLevel="0" collapsed="false">
      <c r="A16" s="22"/>
      <c r="B16" s="23"/>
      <c r="C16" s="22"/>
      <c r="D16" s="15" t="s">
        <v>23</v>
      </c>
      <c r="E16" s="22"/>
      <c r="F16" s="22"/>
      <c r="G16" s="22"/>
      <c r="H16" s="22"/>
      <c r="I16" s="118" t="s">
        <v>24</v>
      </c>
      <c r="J16" s="16" t="s">
        <v>25</v>
      </c>
      <c r="K16" s="22"/>
      <c r="L16" s="39"/>
      <c r="M16" s="27"/>
      <c r="N16" s="27"/>
      <c r="O16" s="27"/>
      <c r="P16" s="27"/>
      <c r="Q16" s="27"/>
      <c r="R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8" hidden="false" customHeight="true" outlineLevel="0" collapsed="false">
      <c r="A17" s="22"/>
      <c r="B17" s="23"/>
      <c r="C17" s="22"/>
      <c r="D17" s="22"/>
      <c r="E17" s="16" t="s">
        <v>26</v>
      </c>
      <c r="F17" s="22"/>
      <c r="G17" s="22"/>
      <c r="H17" s="22"/>
      <c r="I17" s="118" t="s">
        <v>27</v>
      </c>
      <c r="J17" s="16" t="s">
        <v>28</v>
      </c>
      <c r="K17" s="22"/>
      <c r="L17" s="39"/>
      <c r="M17" s="27"/>
      <c r="N17" s="27"/>
      <c r="O17" s="27"/>
      <c r="P17" s="27"/>
      <c r="Q17" s="27"/>
      <c r="R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6.95" hidden="false" customHeight="true" outlineLevel="0" collapsed="false">
      <c r="A18" s="22"/>
      <c r="B18" s="23"/>
      <c r="C18" s="22"/>
      <c r="D18" s="22"/>
      <c r="E18" s="22"/>
      <c r="F18" s="22"/>
      <c r="G18" s="22"/>
      <c r="H18" s="22"/>
      <c r="I18" s="117"/>
      <c r="J18" s="22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12" hidden="false" customHeight="true" outlineLevel="0" collapsed="false">
      <c r="A19" s="22"/>
      <c r="B19" s="23"/>
      <c r="C19" s="22"/>
      <c r="D19" s="15" t="s">
        <v>29</v>
      </c>
      <c r="E19" s="22"/>
      <c r="F19" s="22"/>
      <c r="G19" s="22"/>
      <c r="H19" s="22"/>
      <c r="I19" s="118" t="s">
        <v>24</v>
      </c>
      <c r="J19" s="17" t="str">
        <f aca="false">'Rekapitulace stavby'!AN13</f>
        <v>Vyplň údaj</v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8" hidden="false" customHeight="true" outlineLevel="0" collapsed="false">
      <c r="A20" s="22"/>
      <c r="B20" s="23"/>
      <c r="C20" s="22"/>
      <c r="D20" s="22"/>
      <c r="E20" s="120" t="str">
        <f aca="false">'Rekapitulace stavby'!E14</f>
        <v>Vyplň údaj</v>
      </c>
      <c r="F20" s="120"/>
      <c r="G20" s="120"/>
      <c r="H20" s="120"/>
      <c r="I20" s="118" t="s">
        <v>27</v>
      </c>
      <c r="J20" s="17" t="str">
        <f aca="false">'Rekapitulace stavby'!AN14</f>
        <v>Vyplň údaj</v>
      </c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6.95" hidden="false" customHeight="true" outlineLevel="0" collapsed="false">
      <c r="A21" s="22"/>
      <c r="B21" s="23"/>
      <c r="C21" s="22"/>
      <c r="D21" s="22"/>
      <c r="E21" s="22"/>
      <c r="F21" s="22"/>
      <c r="G21" s="22"/>
      <c r="H21" s="22"/>
      <c r="I21" s="117"/>
      <c r="J21" s="22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12" hidden="false" customHeight="true" outlineLevel="0" collapsed="false">
      <c r="A22" s="22"/>
      <c r="B22" s="23"/>
      <c r="C22" s="22"/>
      <c r="D22" s="15" t="s">
        <v>31</v>
      </c>
      <c r="E22" s="22"/>
      <c r="F22" s="22"/>
      <c r="G22" s="22"/>
      <c r="H22" s="22"/>
      <c r="I22" s="118" t="s">
        <v>24</v>
      </c>
      <c r="J22" s="16" t="s">
        <v>32</v>
      </c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8" hidden="false" customHeight="true" outlineLevel="0" collapsed="false">
      <c r="A23" s="22"/>
      <c r="B23" s="23"/>
      <c r="C23" s="22"/>
      <c r="D23" s="22"/>
      <c r="E23" s="16" t="s">
        <v>33</v>
      </c>
      <c r="F23" s="22"/>
      <c r="G23" s="22"/>
      <c r="H23" s="22"/>
      <c r="I23" s="118" t="s">
        <v>27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6.95" hidden="false" customHeight="true" outlineLevel="0" collapsed="false">
      <c r="A24" s="22"/>
      <c r="B24" s="23"/>
      <c r="C24" s="22"/>
      <c r="D24" s="22"/>
      <c r="E24" s="22"/>
      <c r="F24" s="22"/>
      <c r="G24" s="22"/>
      <c r="H24" s="22"/>
      <c r="I24" s="117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E25" s="22"/>
      <c r="F25" s="22"/>
      <c r="G25" s="22"/>
      <c r="H25" s="22"/>
      <c r="I25" s="118" t="s">
        <v>24</v>
      </c>
      <c r="J25" s="16" t="str">
        <f aca="false">IF('Rekapitulace stavby'!AN19="","",'Rekapitulace stavby'!AN19)</f>
        <v/>
      </c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8" hidden="false" customHeight="true" outlineLevel="0" collapsed="false">
      <c r="A26" s="22"/>
      <c r="B26" s="23"/>
      <c r="C26" s="22"/>
      <c r="D26" s="22"/>
      <c r="E26" s="16" t="str">
        <f aca="false">IF('Rekapitulace stavby'!E20="","",'Rekapitulace stavby'!E20)</f>
        <v> </v>
      </c>
      <c r="F26" s="22"/>
      <c r="G26" s="22"/>
      <c r="H26" s="22"/>
      <c r="I26" s="118" t="s">
        <v>27</v>
      </c>
      <c r="J26" s="16" t="inlineStr">
        <f aca="false">IF('Rekapitulace stavby'!AN20="","",'Rekapitulace stavby'!AN20)</f>
        <is>
          <t/>
        </is>
      </c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117"/>
      <c r="J27" s="22"/>
      <c r="K27" s="2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E28" s="22"/>
      <c r="F28" s="22"/>
      <c r="G28" s="22"/>
      <c r="H28" s="22"/>
      <c r="I28" s="117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125" customFormat="true" ht="238.5" hidden="false" customHeight="true" outlineLevel="0" collapsed="false">
      <c r="A29" s="121"/>
      <c r="B29" s="122"/>
      <c r="C29" s="121"/>
      <c r="D29" s="121"/>
      <c r="E29" s="20" t="s">
        <v>1614</v>
      </c>
      <c r="F29" s="20"/>
      <c r="G29" s="20"/>
      <c r="H29" s="2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="27" customFormat="true" ht="6.95" hidden="false" customHeight="true" outlineLevel="0" collapsed="false">
      <c r="A30" s="22"/>
      <c r="B30" s="23"/>
      <c r="C30" s="22"/>
      <c r="D30" s="22"/>
      <c r="E30" s="22"/>
      <c r="F30" s="22"/>
      <c r="G30" s="22"/>
      <c r="H30" s="22"/>
      <c r="I30" s="117"/>
      <c r="J30" s="22"/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26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25.45" hidden="false" customHeight="true" outlineLevel="0" collapsed="false">
      <c r="A32" s="22"/>
      <c r="B32" s="23"/>
      <c r="C32" s="22"/>
      <c r="D32" s="127" t="s">
        <v>39</v>
      </c>
      <c r="E32" s="22"/>
      <c r="F32" s="22"/>
      <c r="G32" s="22"/>
      <c r="H32" s="22"/>
      <c r="I32" s="117"/>
      <c r="J32" s="128" t="n">
        <f aca="false">ROUND(J122,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6.95" hidden="false" customHeight="true" outlineLevel="0" collapsed="false">
      <c r="A33" s="22"/>
      <c r="B33" s="23"/>
      <c r="C33" s="22"/>
      <c r="D33" s="72"/>
      <c r="E33" s="72"/>
      <c r="F33" s="72"/>
      <c r="G33" s="72"/>
      <c r="H33" s="72"/>
      <c r="I33" s="126"/>
      <c r="J33" s="72"/>
      <c r="K33" s="7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22"/>
      <c r="F34" s="129" t="s">
        <v>41</v>
      </c>
      <c r="G34" s="22"/>
      <c r="H34" s="22"/>
      <c r="I34" s="130" t="s">
        <v>40</v>
      </c>
      <c r="J34" s="129" t="s">
        <v>42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false" customHeight="true" outlineLevel="0" collapsed="false">
      <c r="A35" s="22"/>
      <c r="B35" s="23"/>
      <c r="C35" s="22"/>
      <c r="D35" s="131" t="s">
        <v>43</v>
      </c>
      <c r="E35" s="15" t="s">
        <v>44</v>
      </c>
      <c r="F35" s="132" t="n">
        <f aca="false">ROUND((SUM(BE122:BE126)),  2)</f>
        <v>0</v>
      </c>
      <c r="G35" s="22"/>
      <c r="H35" s="22"/>
      <c r="I35" s="133" t="n">
        <v>0.21</v>
      </c>
      <c r="J35" s="132" t="n">
        <f aca="false">ROUND(((SUM(BE122:BE126))*I35),  2)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false" customHeight="true" outlineLevel="0" collapsed="false">
      <c r="A36" s="22"/>
      <c r="B36" s="23"/>
      <c r="C36" s="22"/>
      <c r="D36" s="22"/>
      <c r="E36" s="15" t="s">
        <v>45</v>
      </c>
      <c r="F36" s="132" t="n">
        <f aca="false">ROUND((SUM(BF122:BF126)),  2)</f>
        <v>0</v>
      </c>
      <c r="G36" s="22"/>
      <c r="H36" s="22"/>
      <c r="I36" s="133" t="n">
        <v>0.15</v>
      </c>
      <c r="J36" s="132" t="n">
        <f aca="false">ROUND(((SUM(BF122:BF126))*I36),  2)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46</v>
      </c>
      <c r="F37" s="132" t="n">
        <f aca="false">ROUND((SUM(BG122:BG126)),  2)</f>
        <v>0</v>
      </c>
      <c r="G37" s="22"/>
      <c r="H37" s="22"/>
      <c r="I37" s="133" t="n">
        <v>0.21</v>
      </c>
      <c r="J37" s="132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14.4" hidden="true" customHeight="true" outlineLevel="0" collapsed="false">
      <c r="A38" s="22"/>
      <c r="B38" s="23"/>
      <c r="C38" s="22"/>
      <c r="D38" s="22"/>
      <c r="E38" s="15" t="s">
        <v>47</v>
      </c>
      <c r="F38" s="132" t="n">
        <f aca="false">ROUND((SUM(BH122:BH126)),  2)</f>
        <v>0</v>
      </c>
      <c r="G38" s="22"/>
      <c r="H38" s="22"/>
      <c r="I38" s="133" t="n">
        <v>0.15</v>
      </c>
      <c r="J38" s="132" t="n">
        <f aca="false">0</f>
        <v>0</v>
      </c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true" customHeight="true" outlineLevel="0" collapsed="false">
      <c r="A39" s="22"/>
      <c r="B39" s="23"/>
      <c r="C39" s="22"/>
      <c r="D39" s="22"/>
      <c r="E39" s="15" t="s">
        <v>48</v>
      </c>
      <c r="F39" s="132" t="n">
        <f aca="false">ROUND((SUM(BI122:BI126)),  2)</f>
        <v>0</v>
      </c>
      <c r="G39" s="22"/>
      <c r="H39" s="22"/>
      <c r="I39" s="133" t="n">
        <v>0</v>
      </c>
      <c r="J39" s="132" t="n">
        <f aca="false">0</f>
        <v>0</v>
      </c>
      <c r="K39" s="22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6.95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17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25.45" hidden="false" customHeight="true" outlineLevel="0" collapsed="false">
      <c r="A41" s="22"/>
      <c r="B41" s="23"/>
      <c r="C41" s="134"/>
      <c r="D41" s="135" t="s">
        <v>49</v>
      </c>
      <c r="E41" s="63"/>
      <c r="F41" s="63"/>
      <c r="G41" s="136" t="s">
        <v>50</v>
      </c>
      <c r="H41" s="137" t="s">
        <v>51</v>
      </c>
      <c r="I41" s="138"/>
      <c r="J41" s="139" t="n">
        <f aca="false">SUM(J32:J39)</f>
        <v>0</v>
      </c>
      <c r="K41" s="140"/>
      <c r="L41" s="39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customFormat="false" ht="14.4" hidden="false" customHeight="true" outlineLevel="0" collapsed="false">
      <c r="A42" s="22"/>
      <c r="B42" s="23"/>
      <c r="C42" s="22"/>
      <c r="D42" s="22"/>
      <c r="E42" s="22"/>
      <c r="F42" s="22"/>
      <c r="G42" s="22"/>
      <c r="H42" s="22"/>
      <c r="I42" s="117"/>
      <c r="J42" s="22"/>
      <c r="K42" s="22"/>
      <c r="L42" s="39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52</v>
      </c>
      <c r="E50" s="41"/>
      <c r="F50" s="41"/>
      <c r="G50" s="40" t="s">
        <v>53</v>
      </c>
      <c r="H50" s="41"/>
      <c r="I50" s="141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54</v>
      </c>
      <c r="E61" s="25"/>
      <c r="F61" s="142" t="s">
        <v>55</v>
      </c>
      <c r="G61" s="42" t="s">
        <v>54</v>
      </c>
      <c r="H61" s="25"/>
      <c r="I61" s="143"/>
      <c r="J61" s="144" t="s">
        <v>55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56</v>
      </c>
      <c r="E65" s="43"/>
      <c r="F65" s="43"/>
      <c r="G65" s="40" t="s">
        <v>57</v>
      </c>
      <c r="H65" s="43"/>
      <c r="I65" s="145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54</v>
      </c>
      <c r="E76" s="25"/>
      <c r="F76" s="142" t="s">
        <v>55</v>
      </c>
      <c r="G76" s="42" t="s">
        <v>54</v>
      </c>
      <c r="H76" s="25"/>
      <c r="I76" s="143"/>
      <c r="J76" s="144" t="s">
        <v>55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46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128</v>
      </c>
      <c r="D82" s="22"/>
      <c r="E82" s="22"/>
      <c r="F82" s="22"/>
      <c r="G82" s="22"/>
      <c r="H82" s="22"/>
      <c r="I82" s="117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17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17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3.25" hidden="false" customHeight="true" outlineLevel="0" collapsed="false">
      <c r="A85" s="22"/>
      <c r="B85" s="23"/>
      <c r="C85" s="22"/>
      <c r="D85" s="22"/>
      <c r="E85" s="116" t="str">
        <f aca="false">E7</f>
        <v>SOŠ a SOU Třešť, K Valše 1251/38 SOŠ a SOU Třešť – rekonstrukce vytápění, VZT, ZTI a elektroinstalace</v>
      </c>
      <c r="F85" s="116"/>
      <c r="G85" s="116"/>
      <c r="H85" s="116"/>
      <c r="I85" s="117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B86" s="6"/>
      <c r="C86" s="15" t="s">
        <v>124</v>
      </c>
      <c r="L86" s="6"/>
    </row>
    <row r="87" s="27" customFormat="true" ht="16.5" hidden="false" customHeight="true" outlineLevel="0" collapsed="false">
      <c r="A87" s="22"/>
      <c r="B87" s="23"/>
      <c r="C87" s="22"/>
      <c r="D87" s="22"/>
      <c r="E87" s="116" t="s">
        <v>228</v>
      </c>
      <c r="F87" s="116"/>
      <c r="G87" s="116"/>
      <c r="H87" s="116"/>
      <c r="I87" s="117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2" hidden="false" customHeight="true" outlineLevel="0" collapsed="false">
      <c r="A88" s="22"/>
      <c r="B88" s="23"/>
      <c r="C88" s="15" t="s">
        <v>126</v>
      </c>
      <c r="D88" s="22"/>
      <c r="E88" s="22"/>
      <c r="F88" s="22"/>
      <c r="G88" s="22"/>
      <c r="H88" s="22"/>
      <c r="I88" s="117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6.5" hidden="false" customHeight="true" outlineLevel="0" collapsed="false">
      <c r="A89" s="22"/>
      <c r="B89" s="23"/>
      <c r="C89" s="22"/>
      <c r="D89" s="22"/>
      <c r="E89" s="53" t="str">
        <f aca="false">E11</f>
        <v>05E - Měření a regulace</v>
      </c>
      <c r="F89" s="53"/>
      <c r="G89" s="53"/>
      <c r="H89" s="53"/>
      <c r="I89" s="117"/>
      <c r="J89" s="22"/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17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12" hidden="false" customHeight="true" outlineLevel="0" collapsed="false">
      <c r="A91" s="22"/>
      <c r="B91" s="23"/>
      <c r="C91" s="15" t="s">
        <v>19</v>
      </c>
      <c r="D91" s="22"/>
      <c r="E91" s="22"/>
      <c r="F91" s="16" t="str">
        <f aca="false">F14</f>
        <v>Třešť, areál SOŠ a SOU Třešť</v>
      </c>
      <c r="G91" s="22"/>
      <c r="H91" s="22"/>
      <c r="I91" s="118" t="s">
        <v>21</v>
      </c>
      <c r="J91" s="119" t="str">
        <f aca="false">IF(J14="","",J14)</f>
        <v>24. 6. 2020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6.95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117"/>
      <c r="J92" s="22"/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5.15" hidden="false" customHeight="true" outlineLevel="0" collapsed="false">
      <c r="A93" s="22"/>
      <c r="B93" s="23"/>
      <c r="C93" s="15" t="s">
        <v>23</v>
      </c>
      <c r="D93" s="22"/>
      <c r="E93" s="22"/>
      <c r="F93" s="16" t="str">
        <f aca="false">E17</f>
        <v>Kraj Vysočina</v>
      </c>
      <c r="G93" s="22"/>
      <c r="H93" s="22"/>
      <c r="I93" s="118" t="s">
        <v>31</v>
      </c>
      <c r="J93" s="148" t="str">
        <f aca="false">E23</f>
        <v>Ing. Jakub Rybář</v>
      </c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15.15" hidden="false" customHeight="true" outlineLevel="0" collapsed="false">
      <c r="A94" s="22"/>
      <c r="B94" s="23"/>
      <c r="C94" s="15" t="s">
        <v>29</v>
      </c>
      <c r="D94" s="22"/>
      <c r="E94" s="22"/>
      <c r="F94" s="16" t="str">
        <f aca="false">IF(E20="","",E20)</f>
        <v>Vyplň údaj</v>
      </c>
      <c r="G94" s="22"/>
      <c r="H94" s="22"/>
      <c r="I94" s="118" t="s">
        <v>35</v>
      </c>
      <c r="J94" s="148" t="str">
        <f aca="false">E26</f>
        <v> 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17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9.3" hidden="false" customHeight="true" outlineLevel="0" collapsed="false">
      <c r="A96" s="22"/>
      <c r="B96" s="23"/>
      <c r="C96" s="149" t="s">
        <v>129</v>
      </c>
      <c r="D96" s="134"/>
      <c r="E96" s="134"/>
      <c r="F96" s="134"/>
      <c r="G96" s="134"/>
      <c r="H96" s="134"/>
      <c r="I96" s="150"/>
      <c r="J96" s="151" t="s">
        <v>130</v>
      </c>
      <c r="K96" s="134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customFormat="false" ht="10.3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117"/>
      <c r="J97" s="22"/>
      <c r="K97" s="22"/>
      <c r="L97" s="39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customFormat="false" ht="22.8" hidden="false" customHeight="true" outlineLevel="0" collapsed="false">
      <c r="A98" s="22"/>
      <c r="B98" s="23"/>
      <c r="C98" s="152" t="s">
        <v>131</v>
      </c>
      <c r="D98" s="22"/>
      <c r="E98" s="22"/>
      <c r="F98" s="22"/>
      <c r="G98" s="22"/>
      <c r="H98" s="22"/>
      <c r="I98" s="117"/>
      <c r="J98" s="128" t="n">
        <f aca="false">J122</f>
        <v>0</v>
      </c>
      <c r="K98" s="22"/>
      <c r="L98" s="39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U98" s="3" t="s">
        <v>132</v>
      </c>
    </row>
    <row r="99" s="153" customFormat="true" ht="24.95" hidden="false" customHeight="true" outlineLevel="0" collapsed="false">
      <c r="B99" s="154"/>
      <c r="D99" s="155" t="s">
        <v>244</v>
      </c>
      <c r="E99" s="156"/>
      <c r="F99" s="156"/>
      <c r="G99" s="156"/>
      <c r="H99" s="156"/>
      <c r="I99" s="157"/>
      <c r="J99" s="158" t="n">
        <f aca="false">J123</f>
        <v>0</v>
      </c>
      <c r="L99" s="154"/>
    </row>
    <row r="100" s="101" customFormat="true" ht="19.95" hidden="false" customHeight="true" outlineLevel="0" collapsed="false">
      <c r="B100" s="159"/>
      <c r="D100" s="160" t="s">
        <v>1606</v>
      </c>
      <c r="E100" s="161"/>
      <c r="F100" s="161"/>
      <c r="G100" s="161"/>
      <c r="H100" s="161"/>
      <c r="I100" s="162"/>
      <c r="J100" s="163" t="n">
        <f aca="false">J124</f>
        <v>0</v>
      </c>
      <c r="L100" s="159"/>
    </row>
    <row r="101" s="27" customFormat="true" ht="21.85" hidden="false" customHeight="true" outlineLevel="0" collapsed="false">
      <c r="A101" s="22"/>
      <c r="B101" s="23"/>
      <c r="C101" s="22"/>
      <c r="D101" s="22"/>
      <c r="E101" s="22"/>
      <c r="F101" s="22"/>
      <c r="G101" s="22"/>
      <c r="H101" s="22"/>
      <c r="I101" s="117"/>
      <c r="J101" s="22"/>
      <c r="K101" s="22"/>
      <c r="L101" s="39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2" customFormat="false" ht="6.95" hidden="false" customHeight="true" outlineLevel="0" collapsed="false">
      <c r="A102" s="22"/>
      <c r="B102" s="44"/>
      <c r="C102" s="45"/>
      <c r="D102" s="45"/>
      <c r="E102" s="45"/>
      <c r="F102" s="45"/>
      <c r="G102" s="45"/>
      <c r="H102" s="45"/>
      <c r="I102" s="146"/>
      <c r="J102" s="45"/>
      <c r="K102" s="45"/>
      <c r="L102" s="39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customFormat="false" ht="12.8" hidden="false" customHeight="false" outlineLevel="0" collapsed="false">
      <c r="I103" s="0"/>
    </row>
    <row r="106" s="27" customFormat="true" ht="6.95" hidden="false" customHeight="true" outlineLevel="0" collapsed="false">
      <c r="A106" s="22"/>
      <c r="B106" s="46"/>
      <c r="C106" s="47"/>
      <c r="D106" s="47"/>
      <c r="E106" s="47"/>
      <c r="F106" s="47"/>
      <c r="G106" s="47"/>
      <c r="H106" s="47"/>
      <c r="I106" s="147"/>
      <c r="J106" s="47"/>
      <c r="K106" s="47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customFormat="false" ht="24.95" hidden="false" customHeight="true" outlineLevel="0" collapsed="false">
      <c r="A107" s="22"/>
      <c r="B107" s="23"/>
      <c r="C107" s="7" t="s">
        <v>135</v>
      </c>
      <c r="D107" s="22"/>
      <c r="E107" s="22"/>
      <c r="F107" s="22"/>
      <c r="G107" s="22"/>
      <c r="H107" s="22"/>
      <c r="I107" s="117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6.95" hidden="false" customHeight="true" outlineLevel="0" collapsed="false">
      <c r="A108" s="22"/>
      <c r="B108" s="23"/>
      <c r="C108" s="22"/>
      <c r="D108" s="22"/>
      <c r="E108" s="22"/>
      <c r="F108" s="22"/>
      <c r="G108" s="22"/>
      <c r="H108" s="22"/>
      <c r="I108" s="117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12" hidden="false" customHeight="true" outlineLevel="0" collapsed="false">
      <c r="A109" s="22"/>
      <c r="B109" s="23"/>
      <c r="C109" s="15" t="s">
        <v>15</v>
      </c>
      <c r="D109" s="22"/>
      <c r="E109" s="22"/>
      <c r="F109" s="22"/>
      <c r="G109" s="22"/>
      <c r="H109" s="22"/>
      <c r="I109" s="117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23.25" hidden="false" customHeight="true" outlineLevel="0" collapsed="false">
      <c r="A110" s="22"/>
      <c r="B110" s="23"/>
      <c r="C110" s="22"/>
      <c r="D110" s="22"/>
      <c r="E110" s="116" t="str">
        <f aca="false">E7</f>
        <v>SOŠ a SOU Třešť, K Valše 1251/38 SOŠ a SOU Třešť – rekonstrukce vytápění, VZT, ZTI a elektroinstalace</v>
      </c>
      <c r="F110" s="116"/>
      <c r="G110" s="116"/>
      <c r="H110" s="116"/>
      <c r="I110" s="117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customFormat="false" ht="12" hidden="false" customHeight="true" outlineLevel="0" collapsed="false">
      <c r="B111" s="6"/>
      <c r="C111" s="15" t="s">
        <v>124</v>
      </c>
      <c r="L111" s="6"/>
    </row>
    <row r="112" s="27" customFormat="true" ht="16.5" hidden="false" customHeight="true" outlineLevel="0" collapsed="false">
      <c r="A112" s="22"/>
      <c r="B112" s="23"/>
      <c r="C112" s="22"/>
      <c r="D112" s="22"/>
      <c r="E112" s="116" t="s">
        <v>228</v>
      </c>
      <c r="F112" s="116"/>
      <c r="G112" s="116"/>
      <c r="H112" s="116"/>
      <c r="I112" s="117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customFormat="false" ht="12" hidden="false" customHeight="true" outlineLevel="0" collapsed="false">
      <c r="A113" s="22"/>
      <c r="B113" s="23"/>
      <c r="C113" s="15" t="s">
        <v>126</v>
      </c>
      <c r="D113" s="22"/>
      <c r="E113" s="22"/>
      <c r="F113" s="22"/>
      <c r="G113" s="22"/>
      <c r="H113" s="22"/>
      <c r="I113" s="117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16.5" hidden="false" customHeight="true" outlineLevel="0" collapsed="false">
      <c r="A114" s="22"/>
      <c r="B114" s="23"/>
      <c r="C114" s="22"/>
      <c r="D114" s="22"/>
      <c r="E114" s="53" t="str">
        <f aca="false">E11</f>
        <v>05E - Měření a regulace</v>
      </c>
      <c r="F114" s="53"/>
      <c r="G114" s="53"/>
      <c r="H114" s="53"/>
      <c r="I114" s="117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117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F14</f>
        <v>Třešť, areál SOŠ a SOU Třešť</v>
      </c>
      <c r="G116" s="22"/>
      <c r="H116" s="22"/>
      <c r="I116" s="118" t="s">
        <v>21</v>
      </c>
      <c r="J116" s="119" t="str">
        <f aca="false">IF(J14="","",J14)</f>
        <v>24. 6. 2020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117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customFormat="fals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E17</f>
        <v>Kraj Vysočina</v>
      </c>
      <c r="G118" s="22"/>
      <c r="H118" s="22"/>
      <c r="I118" s="118" t="s">
        <v>31</v>
      </c>
      <c r="J118" s="148" t="str">
        <f aca="false">E23</f>
        <v>Ing. Jakub Rybář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customFormat="false" ht="15.15" hidden="false" customHeight="true" outlineLevel="0" collapsed="false">
      <c r="A119" s="22"/>
      <c r="B119" s="23"/>
      <c r="C119" s="15" t="s">
        <v>29</v>
      </c>
      <c r="D119" s="22"/>
      <c r="E119" s="22"/>
      <c r="F119" s="16" t="str">
        <f aca="false">IF(E20="","",E20)</f>
        <v>Vyplň údaj</v>
      </c>
      <c r="G119" s="22"/>
      <c r="H119" s="22"/>
      <c r="I119" s="118" t="s">
        <v>35</v>
      </c>
      <c r="J119" s="148" t="str">
        <f aca="false">E26</f>
        <v> 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customFormat="fals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117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71" customFormat="true" ht="29.3" hidden="false" customHeight="true" outlineLevel="0" collapsed="false">
      <c r="A121" s="164"/>
      <c r="B121" s="165"/>
      <c r="C121" s="166" t="s">
        <v>136</v>
      </c>
      <c r="D121" s="167" t="s">
        <v>64</v>
      </c>
      <c r="E121" s="167" t="s">
        <v>60</v>
      </c>
      <c r="F121" s="167" t="s">
        <v>61</v>
      </c>
      <c r="G121" s="167" t="s">
        <v>137</v>
      </c>
      <c r="H121" s="167" t="s">
        <v>138</v>
      </c>
      <c r="I121" s="168" t="s">
        <v>139</v>
      </c>
      <c r="J121" s="167" t="s">
        <v>130</v>
      </c>
      <c r="K121" s="169" t="s">
        <v>140</v>
      </c>
      <c r="L121" s="170"/>
      <c r="M121" s="68"/>
      <c r="N121" s="69" t="s">
        <v>43</v>
      </c>
      <c r="O121" s="69" t="s">
        <v>141</v>
      </c>
      <c r="P121" s="69" t="s">
        <v>142</v>
      </c>
      <c r="Q121" s="69" t="s">
        <v>143</v>
      </c>
      <c r="R121" s="69" t="s">
        <v>144</v>
      </c>
      <c r="S121" s="69" t="s">
        <v>145</v>
      </c>
      <c r="T121" s="70" t="s">
        <v>146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</row>
    <row r="122" s="27" customFormat="true" ht="22.8" hidden="false" customHeight="true" outlineLevel="0" collapsed="false">
      <c r="A122" s="22"/>
      <c r="B122" s="23"/>
      <c r="C122" s="76" t="s">
        <v>147</v>
      </c>
      <c r="D122" s="22"/>
      <c r="E122" s="22"/>
      <c r="F122" s="22"/>
      <c r="G122" s="22"/>
      <c r="H122" s="22"/>
      <c r="I122" s="117"/>
      <c r="J122" s="172" t="n">
        <f aca="false">BK122</f>
        <v>0</v>
      </c>
      <c r="K122" s="22"/>
      <c r="L122" s="23"/>
      <c r="M122" s="71"/>
      <c r="N122" s="58"/>
      <c r="O122" s="72"/>
      <c r="P122" s="173" t="n">
        <f aca="false">P123</f>
        <v>0</v>
      </c>
      <c r="Q122" s="72"/>
      <c r="R122" s="173" t="n">
        <f aca="false">R123</f>
        <v>0</v>
      </c>
      <c r="S122" s="72"/>
      <c r="T122" s="174" t="n">
        <f aca="false">T123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78</v>
      </c>
      <c r="AU122" s="3" t="s">
        <v>132</v>
      </c>
      <c r="BK122" s="175" t="n">
        <f aca="false">BK123</f>
        <v>0</v>
      </c>
    </row>
    <row r="123" s="176" customFormat="true" ht="25.9" hidden="false" customHeight="true" outlineLevel="0" collapsed="false">
      <c r="B123" s="177"/>
      <c r="D123" s="178" t="s">
        <v>78</v>
      </c>
      <c r="E123" s="179" t="s">
        <v>634</v>
      </c>
      <c r="F123" s="179" t="s">
        <v>635</v>
      </c>
      <c r="I123" s="180"/>
      <c r="J123" s="181" t="n">
        <f aca="false">BK123</f>
        <v>0</v>
      </c>
      <c r="L123" s="177"/>
      <c r="M123" s="182"/>
      <c r="N123" s="183"/>
      <c r="O123" s="183"/>
      <c r="P123" s="184" t="n">
        <f aca="false">P124</f>
        <v>0</v>
      </c>
      <c r="Q123" s="183"/>
      <c r="R123" s="184" t="n">
        <f aca="false">R124</f>
        <v>0</v>
      </c>
      <c r="S123" s="183"/>
      <c r="T123" s="185" t="n">
        <f aca="false">T124</f>
        <v>0</v>
      </c>
      <c r="AR123" s="178" t="s">
        <v>88</v>
      </c>
      <c r="AT123" s="186" t="s">
        <v>78</v>
      </c>
      <c r="AU123" s="186" t="s">
        <v>79</v>
      </c>
      <c r="AY123" s="178" t="s">
        <v>151</v>
      </c>
      <c r="BK123" s="187" t="n">
        <f aca="false">BK124</f>
        <v>0</v>
      </c>
    </row>
    <row r="124" customFormat="false" ht="22.8" hidden="false" customHeight="true" outlineLevel="0" collapsed="false">
      <c r="A124" s="176"/>
      <c r="B124" s="177"/>
      <c r="C124" s="176"/>
      <c r="D124" s="178" t="s">
        <v>78</v>
      </c>
      <c r="E124" s="188" t="s">
        <v>1607</v>
      </c>
      <c r="F124" s="188" t="s">
        <v>1608</v>
      </c>
      <c r="G124" s="176"/>
      <c r="H124" s="176"/>
      <c r="I124" s="180"/>
      <c r="J124" s="189" t="n">
        <f aca="false">BK124</f>
        <v>0</v>
      </c>
      <c r="K124" s="176"/>
      <c r="L124" s="177"/>
      <c r="M124" s="182"/>
      <c r="N124" s="183"/>
      <c r="O124" s="183"/>
      <c r="P124" s="184" t="n">
        <f aca="false">SUM(P125:P126)</f>
        <v>0</v>
      </c>
      <c r="Q124" s="183"/>
      <c r="R124" s="184" t="n">
        <f aca="false">SUM(R125:R126)</f>
        <v>0</v>
      </c>
      <c r="S124" s="183"/>
      <c r="T124" s="185" t="n">
        <f aca="false">SUM(T125:T126)</f>
        <v>0</v>
      </c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R124" s="178" t="s">
        <v>88</v>
      </c>
      <c r="AT124" s="186" t="s">
        <v>78</v>
      </c>
      <c r="AU124" s="186" t="s">
        <v>86</v>
      </c>
      <c r="AY124" s="178" t="s">
        <v>151</v>
      </c>
      <c r="BK124" s="187" t="n">
        <f aca="false">SUM(BK125:BK126)</f>
        <v>0</v>
      </c>
    </row>
    <row r="125" s="27" customFormat="true" ht="16.5" hidden="false" customHeight="true" outlineLevel="0" collapsed="false">
      <c r="A125" s="22"/>
      <c r="B125" s="190"/>
      <c r="C125" s="191" t="s">
        <v>86</v>
      </c>
      <c r="D125" s="191" t="s">
        <v>154</v>
      </c>
      <c r="E125" s="192" t="s">
        <v>1615</v>
      </c>
      <c r="F125" s="193" t="s">
        <v>1616</v>
      </c>
      <c r="G125" s="194" t="s">
        <v>295</v>
      </c>
      <c r="H125" s="195" t="n">
        <v>1</v>
      </c>
      <c r="I125" s="196"/>
      <c r="J125" s="197" t="n">
        <f aca="false">ROUND(I125*H125,2)</f>
        <v>0</v>
      </c>
      <c r="K125" s="193"/>
      <c r="L125" s="23"/>
      <c r="M125" s="198"/>
      <c r="N125" s="199" t="s">
        <v>44</v>
      </c>
      <c r="O125" s="60"/>
      <c r="P125" s="200" t="n">
        <f aca="false">O125*H125</f>
        <v>0</v>
      </c>
      <c r="Q125" s="200" t="n">
        <v>0</v>
      </c>
      <c r="R125" s="200" t="n">
        <f aca="false">Q125*H125</f>
        <v>0</v>
      </c>
      <c r="S125" s="200" t="n">
        <v>0</v>
      </c>
      <c r="T125" s="201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202" t="s">
        <v>350</v>
      </c>
      <c r="AT125" s="202" t="s">
        <v>154</v>
      </c>
      <c r="AU125" s="202" t="s">
        <v>88</v>
      </c>
      <c r="AY125" s="3" t="s">
        <v>151</v>
      </c>
      <c r="BE125" s="203" t="n">
        <f aca="false">IF(N125="základní",J125,0)</f>
        <v>0</v>
      </c>
      <c r="BF125" s="203" t="n">
        <f aca="false">IF(N125="snížená",J125,0)</f>
        <v>0</v>
      </c>
      <c r="BG125" s="203" t="n">
        <f aca="false">IF(N125="zákl. přenesená",J125,0)</f>
        <v>0</v>
      </c>
      <c r="BH125" s="203" t="n">
        <f aca="false">IF(N125="sníž. přenesená",J125,0)</f>
        <v>0</v>
      </c>
      <c r="BI125" s="203" t="n">
        <f aca="false">IF(N125="nulová",J125,0)</f>
        <v>0</v>
      </c>
      <c r="BJ125" s="3" t="s">
        <v>86</v>
      </c>
      <c r="BK125" s="203" t="n">
        <f aca="false">ROUND(I125*H125,2)</f>
        <v>0</v>
      </c>
      <c r="BL125" s="3" t="s">
        <v>350</v>
      </c>
      <c r="BM125" s="202" t="s">
        <v>1617</v>
      </c>
    </row>
    <row r="126" customFormat="false" ht="12.8" hidden="false" customHeight="false" outlineLevel="0" collapsed="false">
      <c r="A126" s="22"/>
      <c r="B126" s="23"/>
      <c r="C126" s="22"/>
      <c r="D126" s="204" t="s">
        <v>159</v>
      </c>
      <c r="E126" s="22"/>
      <c r="F126" s="205" t="s">
        <v>1618</v>
      </c>
      <c r="G126" s="22"/>
      <c r="H126" s="22"/>
      <c r="I126" s="117"/>
      <c r="J126" s="22"/>
      <c r="K126" s="22"/>
      <c r="L126" s="23"/>
      <c r="M126" s="208"/>
      <c r="N126" s="209"/>
      <c r="O126" s="210"/>
      <c r="P126" s="210"/>
      <c r="Q126" s="210"/>
      <c r="R126" s="210"/>
      <c r="S126" s="210"/>
      <c r="T126" s="211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T126" s="3" t="s">
        <v>159</v>
      </c>
      <c r="AU126" s="3" t="s">
        <v>88</v>
      </c>
    </row>
    <row r="127" customFormat="false" ht="6.95" hidden="false" customHeight="true" outlineLevel="0" collapsed="false">
      <c r="A127" s="22"/>
      <c r="B127" s="44"/>
      <c r="C127" s="45"/>
      <c r="D127" s="45"/>
      <c r="E127" s="45"/>
      <c r="F127" s="45"/>
      <c r="G127" s="45"/>
      <c r="H127" s="45"/>
      <c r="I127" s="146"/>
      <c r="J127" s="45"/>
      <c r="K127" s="45"/>
      <c r="L127" s="23"/>
      <c r="M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</sheetData>
  <autoFilter ref="C121:K126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true"/>
  </sheetPr>
  <dimension ref="A1:BM15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5923566878981"/>
    <col collapsed="false" hidden="false" max="4" min="4" style="0" width="4.3375796178344"/>
    <col collapsed="false" hidden="false" max="5" min="5" style="0" width="17.1528662420382"/>
    <col collapsed="false" hidden="false" max="6" min="6" style="0" width="50.8407643312102"/>
    <col collapsed="false" hidden="false" max="7" min="7" style="0" width="7"/>
    <col collapsed="false" hidden="false" max="8" min="8" style="0" width="11.5031847133758"/>
    <col collapsed="false" hidden="false" max="9" min="9" style="113" width="20.1528662420382"/>
    <col collapsed="false" hidden="false" max="11" min="10" style="0" width="20.1528662420382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121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14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123</v>
      </c>
      <c r="L4" s="6"/>
      <c r="M4" s="115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3.25" hidden="false" customHeight="true" outlineLevel="0" collapsed="false">
      <c r="B7" s="6"/>
      <c r="E7" s="116" t="str">
        <f aca="false">'Rekapitulace stavby'!K6</f>
        <v>SOŠ a SOU Třešť, K Valše 1251/38 SOŠ a SOU Třešť – rekonstrukce vytápění, VZT, ZTI a elektroinstalace</v>
      </c>
      <c r="F7" s="116"/>
      <c r="G7" s="116"/>
      <c r="H7" s="116"/>
      <c r="L7" s="6"/>
    </row>
    <row r="8" customFormat="false" ht="12" hidden="false" customHeight="true" outlineLevel="0" collapsed="false">
      <c r="B8" s="6"/>
      <c r="D8" s="15" t="s">
        <v>124</v>
      </c>
      <c r="L8" s="6"/>
    </row>
    <row r="9" s="27" customFormat="true" ht="16.5" hidden="false" customHeight="true" outlineLevel="0" collapsed="false">
      <c r="A9" s="22"/>
      <c r="B9" s="23"/>
      <c r="C9" s="22"/>
      <c r="D9" s="22"/>
      <c r="E9" s="116" t="s">
        <v>1619</v>
      </c>
      <c r="F9" s="116"/>
      <c r="G9" s="116"/>
      <c r="H9" s="116"/>
      <c r="I9" s="117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126</v>
      </c>
      <c r="E10" s="22"/>
      <c r="F10" s="22"/>
      <c r="G10" s="22"/>
      <c r="H10" s="22"/>
      <c r="I10" s="117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6.5" hidden="false" customHeight="true" outlineLevel="0" collapsed="false">
      <c r="A11" s="22"/>
      <c r="B11" s="23"/>
      <c r="C11" s="22"/>
      <c r="D11" s="22"/>
      <c r="E11" s="53" t="s">
        <v>1620</v>
      </c>
      <c r="F11" s="53"/>
      <c r="G11" s="53"/>
      <c r="H11" s="53"/>
      <c r="I11" s="117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.8" hidden="false" customHeight="false" outlineLevel="0" collapsed="false">
      <c r="A12" s="22"/>
      <c r="B12" s="23"/>
      <c r="C12" s="22"/>
      <c r="D12" s="22"/>
      <c r="E12" s="22"/>
      <c r="F12" s="22"/>
      <c r="G12" s="22"/>
      <c r="H12" s="22"/>
      <c r="I12" s="117"/>
      <c r="J12" s="22"/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2" hidden="false" customHeight="true" outlineLevel="0" collapsed="false">
      <c r="A13" s="22"/>
      <c r="B13" s="23"/>
      <c r="C13" s="22"/>
      <c r="D13" s="15" t="s">
        <v>17</v>
      </c>
      <c r="E13" s="22"/>
      <c r="F13" s="16" t="s">
        <v>122</v>
      </c>
      <c r="G13" s="22"/>
      <c r="H13" s="22"/>
      <c r="I13" s="118" t="s">
        <v>18</v>
      </c>
      <c r="J13" s="16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19</v>
      </c>
      <c r="E14" s="22"/>
      <c r="F14" s="16" t="s">
        <v>20</v>
      </c>
      <c r="G14" s="22"/>
      <c r="H14" s="22"/>
      <c r="I14" s="118" t="s">
        <v>21</v>
      </c>
      <c r="J14" s="119" t="str">
        <f aca="false">'Rekapitulace stavby'!AN8</f>
        <v>24. 6. 2020</v>
      </c>
      <c r="K14" s="22"/>
      <c r="L14" s="39"/>
      <c r="M14" s="27"/>
      <c r="N14" s="27"/>
      <c r="O14" s="27"/>
      <c r="P14" s="27"/>
      <c r="Q14" s="27"/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0.8" hidden="false" customHeight="true" outlineLevel="0" collapsed="false">
      <c r="A15" s="22"/>
      <c r="B15" s="23"/>
      <c r="C15" s="22"/>
      <c r="D15" s="22"/>
      <c r="E15" s="22"/>
      <c r="F15" s="22"/>
      <c r="G15" s="22"/>
      <c r="H15" s="22"/>
      <c r="I15" s="117"/>
      <c r="J15" s="22"/>
      <c r="K15" s="22"/>
      <c r="L15" s="39"/>
      <c r="M15" s="27"/>
      <c r="N15" s="27"/>
      <c r="O15" s="27"/>
      <c r="P15" s="27"/>
      <c r="Q15" s="27"/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12" hidden="false" customHeight="true" outlineLevel="0" collapsed="false">
      <c r="A16" s="22"/>
      <c r="B16" s="23"/>
      <c r="C16" s="22"/>
      <c r="D16" s="15" t="s">
        <v>23</v>
      </c>
      <c r="E16" s="22"/>
      <c r="F16" s="22"/>
      <c r="G16" s="22"/>
      <c r="H16" s="22"/>
      <c r="I16" s="118" t="s">
        <v>24</v>
      </c>
      <c r="J16" s="16" t="s">
        <v>25</v>
      </c>
      <c r="K16" s="22"/>
      <c r="L16" s="39"/>
      <c r="M16" s="27"/>
      <c r="N16" s="27"/>
      <c r="O16" s="27"/>
      <c r="P16" s="27"/>
      <c r="Q16" s="27"/>
      <c r="R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8" hidden="false" customHeight="true" outlineLevel="0" collapsed="false">
      <c r="A17" s="22"/>
      <c r="B17" s="23"/>
      <c r="C17" s="22"/>
      <c r="D17" s="22"/>
      <c r="E17" s="16" t="s">
        <v>26</v>
      </c>
      <c r="F17" s="22"/>
      <c r="G17" s="22"/>
      <c r="H17" s="22"/>
      <c r="I17" s="118" t="s">
        <v>27</v>
      </c>
      <c r="J17" s="16" t="s">
        <v>28</v>
      </c>
      <c r="K17" s="22"/>
      <c r="L17" s="39"/>
      <c r="M17" s="27"/>
      <c r="N17" s="27"/>
      <c r="O17" s="27"/>
      <c r="P17" s="27"/>
      <c r="Q17" s="27"/>
      <c r="R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6.95" hidden="false" customHeight="true" outlineLevel="0" collapsed="false">
      <c r="A18" s="22"/>
      <c r="B18" s="23"/>
      <c r="C18" s="22"/>
      <c r="D18" s="22"/>
      <c r="E18" s="22"/>
      <c r="F18" s="22"/>
      <c r="G18" s="22"/>
      <c r="H18" s="22"/>
      <c r="I18" s="117"/>
      <c r="J18" s="22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12" hidden="false" customHeight="true" outlineLevel="0" collapsed="false">
      <c r="A19" s="22"/>
      <c r="B19" s="23"/>
      <c r="C19" s="22"/>
      <c r="D19" s="15" t="s">
        <v>29</v>
      </c>
      <c r="E19" s="22"/>
      <c r="F19" s="22"/>
      <c r="G19" s="22"/>
      <c r="H19" s="22"/>
      <c r="I19" s="118" t="s">
        <v>24</v>
      </c>
      <c r="J19" s="17" t="str">
        <f aca="false">'Rekapitulace stavby'!AN13</f>
        <v>Vyplň údaj</v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8" hidden="false" customHeight="true" outlineLevel="0" collapsed="false">
      <c r="A20" s="22"/>
      <c r="B20" s="23"/>
      <c r="C20" s="22"/>
      <c r="D20" s="22"/>
      <c r="E20" s="120" t="str">
        <f aca="false">'Rekapitulace stavby'!E14</f>
        <v>Vyplň údaj</v>
      </c>
      <c r="F20" s="120"/>
      <c r="G20" s="120"/>
      <c r="H20" s="120"/>
      <c r="I20" s="118" t="s">
        <v>27</v>
      </c>
      <c r="J20" s="17" t="str">
        <f aca="false">'Rekapitulace stavby'!AN14</f>
        <v>Vyplň údaj</v>
      </c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6.95" hidden="false" customHeight="true" outlineLevel="0" collapsed="false">
      <c r="A21" s="22"/>
      <c r="B21" s="23"/>
      <c r="C21" s="22"/>
      <c r="D21" s="22"/>
      <c r="E21" s="22"/>
      <c r="F21" s="22"/>
      <c r="G21" s="22"/>
      <c r="H21" s="22"/>
      <c r="I21" s="117"/>
      <c r="J21" s="22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12" hidden="false" customHeight="true" outlineLevel="0" collapsed="false">
      <c r="A22" s="22"/>
      <c r="B22" s="23"/>
      <c r="C22" s="22"/>
      <c r="D22" s="15" t="s">
        <v>31</v>
      </c>
      <c r="E22" s="22"/>
      <c r="F22" s="22"/>
      <c r="G22" s="22"/>
      <c r="H22" s="22"/>
      <c r="I22" s="118" t="s">
        <v>24</v>
      </c>
      <c r="J22" s="16" t="s">
        <v>32</v>
      </c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8" hidden="false" customHeight="true" outlineLevel="0" collapsed="false">
      <c r="A23" s="22"/>
      <c r="B23" s="23"/>
      <c r="C23" s="22"/>
      <c r="D23" s="22"/>
      <c r="E23" s="16" t="s">
        <v>33</v>
      </c>
      <c r="F23" s="22"/>
      <c r="G23" s="22"/>
      <c r="H23" s="22"/>
      <c r="I23" s="118" t="s">
        <v>27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6.95" hidden="false" customHeight="true" outlineLevel="0" collapsed="false">
      <c r="A24" s="22"/>
      <c r="B24" s="23"/>
      <c r="C24" s="22"/>
      <c r="D24" s="22"/>
      <c r="E24" s="22"/>
      <c r="F24" s="22"/>
      <c r="G24" s="22"/>
      <c r="H24" s="22"/>
      <c r="I24" s="117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E25" s="22"/>
      <c r="F25" s="22"/>
      <c r="G25" s="22"/>
      <c r="H25" s="22"/>
      <c r="I25" s="118" t="s">
        <v>24</v>
      </c>
      <c r="J25" s="16" t="str">
        <f aca="false">IF('Rekapitulace stavby'!AN19="","",'Rekapitulace stavby'!AN19)</f>
        <v/>
      </c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8" hidden="false" customHeight="true" outlineLevel="0" collapsed="false">
      <c r="A26" s="22"/>
      <c r="B26" s="23"/>
      <c r="C26" s="22"/>
      <c r="D26" s="22"/>
      <c r="E26" s="16" t="str">
        <f aca="false">IF('Rekapitulace stavby'!E20="","",'Rekapitulace stavby'!E20)</f>
        <v> </v>
      </c>
      <c r="F26" s="22"/>
      <c r="G26" s="22"/>
      <c r="H26" s="22"/>
      <c r="I26" s="118" t="s">
        <v>27</v>
      </c>
      <c r="J26" s="16" t="inlineStr">
        <f aca="false">IF('Rekapitulace stavby'!AN20="","",'Rekapitulace stavby'!AN20)</f>
        <is>
          <t/>
        </is>
      </c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117"/>
      <c r="J27" s="22"/>
      <c r="K27" s="2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E28" s="22"/>
      <c r="F28" s="22"/>
      <c r="G28" s="22"/>
      <c r="H28" s="22"/>
      <c r="I28" s="117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125" customFormat="true" ht="238.5" hidden="false" customHeight="true" outlineLevel="0" collapsed="false">
      <c r="A29" s="121"/>
      <c r="B29" s="122"/>
      <c r="C29" s="121"/>
      <c r="D29" s="121"/>
      <c r="E29" s="20" t="s">
        <v>1614</v>
      </c>
      <c r="F29" s="20"/>
      <c r="G29" s="20"/>
      <c r="H29" s="2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="27" customFormat="true" ht="6.95" hidden="false" customHeight="true" outlineLevel="0" collapsed="false">
      <c r="A30" s="22"/>
      <c r="B30" s="23"/>
      <c r="C30" s="22"/>
      <c r="D30" s="22"/>
      <c r="E30" s="22"/>
      <c r="F30" s="22"/>
      <c r="G30" s="22"/>
      <c r="H30" s="22"/>
      <c r="I30" s="117"/>
      <c r="J30" s="22"/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26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25.45" hidden="false" customHeight="true" outlineLevel="0" collapsed="false">
      <c r="A32" s="22"/>
      <c r="B32" s="23"/>
      <c r="C32" s="22"/>
      <c r="D32" s="127" t="s">
        <v>39</v>
      </c>
      <c r="E32" s="22"/>
      <c r="F32" s="22"/>
      <c r="G32" s="22"/>
      <c r="H32" s="22"/>
      <c r="I32" s="117"/>
      <c r="J32" s="128" t="n">
        <f aca="false">ROUND(J123,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6.95" hidden="false" customHeight="true" outlineLevel="0" collapsed="false">
      <c r="A33" s="22"/>
      <c r="B33" s="23"/>
      <c r="C33" s="22"/>
      <c r="D33" s="72"/>
      <c r="E33" s="72"/>
      <c r="F33" s="72"/>
      <c r="G33" s="72"/>
      <c r="H33" s="72"/>
      <c r="I33" s="126"/>
      <c r="J33" s="72"/>
      <c r="K33" s="7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22"/>
      <c r="F34" s="129" t="s">
        <v>41</v>
      </c>
      <c r="G34" s="22"/>
      <c r="H34" s="22"/>
      <c r="I34" s="130" t="s">
        <v>40</v>
      </c>
      <c r="J34" s="129" t="s">
        <v>42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false" customHeight="true" outlineLevel="0" collapsed="false">
      <c r="A35" s="22"/>
      <c r="B35" s="23"/>
      <c r="C35" s="22"/>
      <c r="D35" s="131" t="s">
        <v>43</v>
      </c>
      <c r="E35" s="15" t="s">
        <v>44</v>
      </c>
      <c r="F35" s="132" t="n">
        <f aca="false">ROUND((SUM(BE123:BE156)),  2)</f>
        <v>0</v>
      </c>
      <c r="G35" s="22"/>
      <c r="H35" s="22"/>
      <c r="I35" s="133" t="n">
        <v>0.21</v>
      </c>
      <c r="J35" s="132" t="n">
        <f aca="false">ROUND(((SUM(BE123:BE156))*I35),  2)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false" customHeight="true" outlineLevel="0" collapsed="false">
      <c r="A36" s="22"/>
      <c r="B36" s="23"/>
      <c r="C36" s="22"/>
      <c r="D36" s="22"/>
      <c r="E36" s="15" t="s">
        <v>45</v>
      </c>
      <c r="F36" s="132" t="n">
        <f aca="false">ROUND((SUM(BF123:BF156)),  2)</f>
        <v>0</v>
      </c>
      <c r="G36" s="22"/>
      <c r="H36" s="22"/>
      <c r="I36" s="133" t="n">
        <v>0.15</v>
      </c>
      <c r="J36" s="132" t="n">
        <f aca="false">ROUND(((SUM(BF123:BF156))*I36),  2)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46</v>
      </c>
      <c r="F37" s="132" t="n">
        <f aca="false">ROUND((SUM(BG123:BG156)),  2)</f>
        <v>0</v>
      </c>
      <c r="G37" s="22"/>
      <c r="H37" s="22"/>
      <c r="I37" s="133" t="n">
        <v>0.21</v>
      </c>
      <c r="J37" s="132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14.4" hidden="true" customHeight="true" outlineLevel="0" collapsed="false">
      <c r="A38" s="22"/>
      <c r="B38" s="23"/>
      <c r="C38" s="22"/>
      <c r="D38" s="22"/>
      <c r="E38" s="15" t="s">
        <v>47</v>
      </c>
      <c r="F38" s="132" t="n">
        <f aca="false">ROUND((SUM(BH123:BH156)),  2)</f>
        <v>0</v>
      </c>
      <c r="G38" s="22"/>
      <c r="H38" s="22"/>
      <c r="I38" s="133" t="n">
        <v>0.15</v>
      </c>
      <c r="J38" s="132" t="n">
        <f aca="false">0</f>
        <v>0</v>
      </c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true" customHeight="true" outlineLevel="0" collapsed="false">
      <c r="A39" s="22"/>
      <c r="B39" s="23"/>
      <c r="C39" s="22"/>
      <c r="D39" s="22"/>
      <c r="E39" s="15" t="s">
        <v>48</v>
      </c>
      <c r="F39" s="132" t="n">
        <f aca="false">ROUND((SUM(BI123:BI156)),  2)</f>
        <v>0</v>
      </c>
      <c r="G39" s="22"/>
      <c r="H39" s="22"/>
      <c r="I39" s="133" t="n">
        <v>0</v>
      </c>
      <c r="J39" s="132" t="n">
        <f aca="false">0</f>
        <v>0</v>
      </c>
      <c r="K39" s="22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6.95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17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25.45" hidden="false" customHeight="true" outlineLevel="0" collapsed="false">
      <c r="A41" s="22"/>
      <c r="B41" s="23"/>
      <c r="C41" s="134"/>
      <c r="D41" s="135" t="s">
        <v>49</v>
      </c>
      <c r="E41" s="63"/>
      <c r="F41" s="63"/>
      <c r="G41" s="136" t="s">
        <v>50</v>
      </c>
      <c r="H41" s="137" t="s">
        <v>51</v>
      </c>
      <c r="I41" s="138"/>
      <c r="J41" s="139" t="n">
        <f aca="false">SUM(J32:J39)</f>
        <v>0</v>
      </c>
      <c r="K41" s="140"/>
      <c r="L41" s="39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customFormat="false" ht="14.4" hidden="false" customHeight="true" outlineLevel="0" collapsed="false">
      <c r="A42" s="22"/>
      <c r="B42" s="23"/>
      <c r="C42" s="22"/>
      <c r="D42" s="22"/>
      <c r="E42" s="22"/>
      <c r="F42" s="22"/>
      <c r="G42" s="22"/>
      <c r="H42" s="22"/>
      <c r="I42" s="117"/>
      <c r="J42" s="22"/>
      <c r="K42" s="22"/>
      <c r="L42" s="39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52</v>
      </c>
      <c r="E50" s="41"/>
      <c r="F50" s="41"/>
      <c r="G50" s="40" t="s">
        <v>53</v>
      </c>
      <c r="H50" s="41"/>
      <c r="I50" s="141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54</v>
      </c>
      <c r="E61" s="25"/>
      <c r="F61" s="142" t="s">
        <v>55</v>
      </c>
      <c r="G61" s="42" t="s">
        <v>54</v>
      </c>
      <c r="H61" s="25"/>
      <c r="I61" s="143"/>
      <c r="J61" s="144" t="s">
        <v>55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56</v>
      </c>
      <c r="E65" s="43"/>
      <c r="F65" s="43"/>
      <c r="G65" s="40" t="s">
        <v>57</v>
      </c>
      <c r="H65" s="43"/>
      <c r="I65" s="145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54</v>
      </c>
      <c r="E76" s="25"/>
      <c r="F76" s="142" t="s">
        <v>55</v>
      </c>
      <c r="G76" s="42" t="s">
        <v>54</v>
      </c>
      <c r="H76" s="25"/>
      <c r="I76" s="143"/>
      <c r="J76" s="144" t="s">
        <v>55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46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128</v>
      </c>
      <c r="D82" s="22"/>
      <c r="E82" s="22"/>
      <c r="F82" s="22"/>
      <c r="G82" s="22"/>
      <c r="H82" s="22"/>
      <c r="I82" s="117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17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17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3.25" hidden="false" customHeight="true" outlineLevel="0" collapsed="false">
      <c r="A85" s="22"/>
      <c r="B85" s="23"/>
      <c r="C85" s="22"/>
      <c r="D85" s="22"/>
      <c r="E85" s="116" t="str">
        <f aca="false">E7</f>
        <v>SOŠ a SOU Třešť, K Valše 1251/38 SOŠ a SOU Třešť – rekonstrukce vytápění, VZT, ZTI a elektroinstalace</v>
      </c>
      <c r="F85" s="116"/>
      <c r="G85" s="116"/>
      <c r="H85" s="116"/>
      <c r="I85" s="117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B86" s="6"/>
      <c r="C86" s="15" t="s">
        <v>124</v>
      </c>
      <c r="L86" s="6"/>
    </row>
    <row r="87" s="27" customFormat="true" ht="16.5" hidden="false" customHeight="true" outlineLevel="0" collapsed="false">
      <c r="A87" s="22"/>
      <c r="B87" s="23"/>
      <c r="C87" s="22"/>
      <c r="D87" s="22"/>
      <c r="E87" s="116" t="s">
        <v>1619</v>
      </c>
      <c r="F87" s="116"/>
      <c r="G87" s="116"/>
      <c r="H87" s="116"/>
      <c r="I87" s="117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2" hidden="false" customHeight="true" outlineLevel="0" collapsed="false">
      <c r="A88" s="22"/>
      <c r="B88" s="23"/>
      <c r="C88" s="15" t="s">
        <v>126</v>
      </c>
      <c r="D88" s="22"/>
      <c r="E88" s="22"/>
      <c r="F88" s="22"/>
      <c r="G88" s="22"/>
      <c r="H88" s="22"/>
      <c r="I88" s="117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6.5" hidden="false" customHeight="true" outlineLevel="0" collapsed="false">
      <c r="A89" s="22"/>
      <c r="B89" s="23"/>
      <c r="C89" s="22"/>
      <c r="D89" s="22"/>
      <c r="E89" s="53" t="str">
        <f aca="false">E11</f>
        <v>02_01 - Oprava střechy</v>
      </c>
      <c r="F89" s="53"/>
      <c r="G89" s="53"/>
      <c r="H89" s="53"/>
      <c r="I89" s="117"/>
      <c r="J89" s="22"/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17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12" hidden="false" customHeight="true" outlineLevel="0" collapsed="false">
      <c r="A91" s="22"/>
      <c r="B91" s="23"/>
      <c r="C91" s="15" t="s">
        <v>19</v>
      </c>
      <c r="D91" s="22"/>
      <c r="E91" s="22"/>
      <c r="F91" s="16" t="str">
        <f aca="false">F14</f>
        <v>Třešť, areál SOŠ a SOU Třešť</v>
      </c>
      <c r="G91" s="22"/>
      <c r="H91" s="22"/>
      <c r="I91" s="118" t="s">
        <v>21</v>
      </c>
      <c r="J91" s="119" t="str">
        <f aca="false">IF(J14="","",J14)</f>
        <v>24. 6. 2020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6.95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117"/>
      <c r="J92" s="22"/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5.15" hidden="false" customHeight="true" outlineLevel="0" collapsed="false">
      <c r="A93" s="22"/>
      <c r="B93" s="23"/>
      <c r="C93" s="15" t="s">
        <v>23</v>
      </c>
      <c r="D93" s="22"/>
      <c r="E93" s="22"/>
      <c r="F93" s="16" t="str">
        <f aca="false">E17</f>
        <v>Kraj Vysočina</v>
      </c>
      <c r="G93" s="22"/>
      <c r="H93" s="22"/>
      <c r="I93" s="118" t="s">
        <v>31</v>
      </c>
      <c r="J93" s="148" t="str">
        <f aca="false">E23</f>
        <v>Ing. Jakub Rybář</v>
      </c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15.15" hidden="false" customHeight="true" outlineLevel="0" collapsed="false">
      <c r="A94" s="22"/>
      <c r="B94" s="23"/>
      <c r="C94" s="15" t="s">
        <v>29</v>
      </c>
      <c r="D94" s="22"/>
      <c r="E94" s="22"/>
      <c r="F94" s="16" t="str">
        <f aca="false">IF(E20="","",E20)</f>
        <v>Vyplň údaj</v>
      </c>
      <c r="G94" s="22"/>
      <c r="H94" s="22"/>
      <c r="I94" s="118" t="s">
        <v>35</v>
      </c>
      <c r="J94" s="148" t="str">
        <f aca="false">E26</f>
        <v> 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17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9.3" hidden="false" customHeight="true" outlineLevel="0" collapsed="false">
      <c r="A96" s="22"/>
      <c r="B96" s="23"/>
      <c r="C96" s="149" t="s">
        <v>129</v>
      </c>
      <c r="D96" s="134"/>
      <c r="E96" s="134"/>
      <c r="F96" s="134"/>
      <c r="G96" s="134"/>
      <c r="H96" s="134"/>
      <c r="I96" s="150"/>
      <c r="J96" s="151" t="s">
        <v>130</v>
      </c>
      <c r="K96" s="134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customFormat="false" ht="10.3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117"/>
      <c r="J97" s="22"/>
      <c r="K97" s="22"/>
      <c r="L97" s="39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customFormat="false" ht="22.8" hidden="false" customHeight="true" outlineLevel="0" collapsed="false">
      <c r="A98" s="22"/>
      <c r="B98" s="23"/>
      <c r="C98" s="152" t="s">
        <v>131</v>
      </c>
      <c r="D98" s="22"/>
      <c r="E98" s="22"/>
      <c r="F98" s="22"/>
      <c r="G98" s="22"/>
      <c r="H98" s="22"/>
      <c r="I98" s="117"/>
      <c r="J98" s="128" t="n">
        <f aca="false">J123</f>
        <v>0</v>
      </c>
      <c r="K98" s="22"/>
      <c r="L98" s="39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U98" s="3" t="s">
        <v>132</v>
      </c>
    </row>
    <row r="99" s="153" customFormat="true" ht="24.95" hidden="false" customHeight="true" outlineLevel="0" collapsed="false">
      <c r="B99" s="154"/>
      <c r="D99" s="155" t="s">
        <v>244</v>
      </c>
      <c r="E99" s="156"/>
      <c r="F99" s="156"/>
      <c r="G99" s="156"/>
      <c r="H99" s="156"/>
      <c r="I99" s="157"/>
      <c r="J99" s="158" t="n">
        <f aca="false">J124</f>
        <v>0</v>
      </c>
      <c r="L99" s="154"/>
    </row>
    <row r="100" s="101" customFormat="true" ht="19.95" hidden="false" customHeight="true" outlineLevel="0" collapsed="false">
      <c r="B100" s="159"/>
      <c r="D100" s="160" t="s">
        <v>1621</v>
      </c>
      <c r="E100" s="161"/>
      <c r="F100" s="161"/>
      <c r="G100" s="161"/>
      <c r="H100" s="161"/>
      <c r="I100" s="162"/>
      <c r="J100" s="163" t="n">
        <f aca="false">J125</f>
        <v>0</v>
      </c>
      <c r="L100" s="159"/>
    </row>
    <row r="101" s="101" customFormat="true" ht="19.95" hidden="false" customHeight="true" outlineLevel="0" collapsed="false">
      <c r="B101" s="159"/>
      <c r="D101" s="160" t="s">
        <v>248</v>
      </c>
      <c r="E101" s="161"/>
      <c r="F101" s="161"/>
      <c r="G101" s="161"/>
      <c r="H101" s="161"/>
      <c r="I101" s="162"/>
      <c r="J101" s="163" t="n">
        <f aca="false">J142</f>
        <v>0</v>
      </c>
      <c r="L101" s="159"/>
    </row>
    <row r="102" s="27" customFormat="true" ht="21.85" hidden="false" customHeight="true" outlineLevel="0" collapsed="false">
      <c r="A102" s="22"/>
      <c r="B102" s="23"/>
      <c r="C102" s="22"/>
      <c r="D102" s="22"/>
      <c r="E102" s="22"/>
      <c r="F102" s="22"/>
      <c r="G102" s="22"/>
      <c r="H102" s="22"/>
      <c r="I102" s="117"/>
      <c r="J102" s="22"/>
      <c r="K102" s="22"/>
      <c r="L102" s="39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customFormat="false" ht="6.95" hidden="false" customHeight="true" outlineLevel="0" collapsed="false">
      <c r="A103" s="22"/>
      <c r="B103" s="44"/>
      <c r="C103" s="45"/>
      <c r="D103" s="45"/>
      <c r="E103" s="45"/>
      <c r="F103" s="45"/>
      <c r="G103" s="45"/>
      <c r="H103" s="45"/>
      <c r="I103" s="146"/>
      <c r="J103" s="45"/>
      <c r="K103" s="45"/>
      <c r="L103" s="39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customFormat="false" ht="12.8" hidden="false" customHeight="false" outlineLevel="0" collapsed="false">
      <c r="I104" s="0"/>
    </row>
    <row r="107" s="27" customFormat="true" ht="6.95" hidden="false" customHeight="true" outlineLevel="0" collapsed="false">
      <c r="A107" s="22"/>
      <c r="B107" s="46"/>
      <c r="C107" s="47"/>
      <c r="D107" s="47"/>
      <c r="E107" s="47"/>
      <c r="F107" s="47"/>
      <c r="G107" s="47"/>
      <c r="H107" s="47"/>
      <c r="I107" s="147"/>
      <c r="J107" s="47"/>
      <c r="K107" s="47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24.95" hidden="false" customHeight="true" outlineLevel="0" collapsed="false">
      <c r="A108" s="22"/>
      <c r="B108" s="23"/>
      <c r="C108" s="7" t="s">
        <v>135</v>
      </c>
      <c r="D108" s="22"/>
      <c r="E108" s="22"/>
      <c r="F108" s="22"/>
      <c r="G108" s="22"/>
      <c r="H108" s="22"/>
      <c r="I108" s="117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6.95" hidden="false" customHeight="true" outlineLevel="0" collapsed="false">
      <c r="A109" s="22"/>
      <c r="B109" s="23"/>
      <c r="C109" s="22"/>
      <c r="D109" s="22"/>
      <c r="E109" s="22"/>
      <c r="F109" s="22"/>
      <c r="G109" s="22"/>
      <c r="H109" s="22"/>
      <c r="I109" s="117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12" hidden="false" customHeight="true" outlineLevel="0" collapsed="false">
      <c r="A110" s="22"/>
      <c r="B110" s="23"/>
      <c r="C110" s="15" t="s">
        <v>15</v>
      </c>
      <c r="D110" s="22"/>
      <c r="E110" s="22"/>
      <c r="F110" s="22"/>
      <c r="G110" s="22"/>
      <c r="H110" s="22"/>
      <c r="I110" s="117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customFormat="false" ht="23.25" hidden="false" customHeight="true" outlineLevel="0" collapsed="false">
      <c r="A111" s="22"/>
      <c r="B111" s="23"/>
      <c r="C111" s="22"/>
      <c r="D111" s="22"/>
      <c r="E111" s="116" t="str">
        <f aca="false">E7</f>
        <v>SOŠ a SOU Třešť, K Valše 1251/38 SOŠ a SOU Třešť – rekonstrukce vytápění, VZT, ZTI a elektroinstalace</v>
      </c>
      <c r="F111" s="116"/>
      <c r="G111" s="116"/>
      <c r="H111" s="116"/>
      <c r="I111" s="117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customFormat="false" ht="12" hidden="false" customHeight="true" outlineLevel="0" collapsed="false">
      <c r="B112" s="6"/>
      <c r="C112" s="15" t="s">
        <v>124</v>
      </c>
      <c r="L112" s="6"/>
    </row>
    <row r="113" s="27" customFormat="true" ht="16.5" hidden="false" customHeight="true" outlineLevel="0" collapsed="false">
      <c r="A113" s="22"/>
      <c r="B113" s="23"/>
      <c r="C113" s="22"/>
      <c r="D113" s="22"/>
      <c r="E113" s="116" t="s">
        <v>1619</v>
      </c>
      <c r="F113" s="116"/>
      <c r="G113" s="116"/>
      <c r="H113" s="116"/>
      <c r="I113" s="117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12" hidden="false" customHeight="true" outlineLevel="0" collapsed="false">
      <c r="A114" s="22"/>
      <c r="B114" s="23"/>
      <c r="C114" s="15" t="s">
        <v>126</v>
      </c>
      <c r="D114" s="22"/>
      <c r="E114" s="22"/>
      <c r="F114" s="22"/>
      <c r="G114" s="22"/>
      <c r="H114" s="22"/>
      <c r="I114" s="117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16.5" hidden="false" customHeight="true" outlineLevel="0" collapsed="false">
      <c r="A115" s="22"/>
      <c r="B115" s="23"/>
      <c r="C115" s="22"/>
      <c r="D115" s="22"/>
      <c r="E115" s="53" t="str">
        <f aca="false">E11</f>
        <v>02_01 - Oprava střechy</v>
      </c>
      <c r="F115" s="53"/>
      <c r="G115" s="53"/>
      <c r="H115" s="53"/>
      <c r="I115" s="117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6.95" hidden="false" customHeight="true" outlineLevel="0" collapsed="false">
      <c r="A116" s="22"/>
      <c r="B116" s="23"/>
      <c r="C116" s="22"/>
      <c r="D116" s="22"/>
      <c r="E116" s="22"/>
      <c r="F116" s="22"/>
      <c r="G116" s="22"/>
      <c r="H116" s="22"/>
      <c r="I116" s="117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12" hidden="false" customHeight="true" outlineLevel="0" collapsed="false">
      <c r="A117" s="22"/>
      <c r="B117" s="23"/>
      <c r="C117" s="15" t="s">
        <v>19</v>
      </c>
      <c r="D117" s="22"/>
      <c r="E117" s="22"/>
      <c r="F117" s="16" t="str">
        <f aca="false">F14</f>
        <v>Třešť, areál SOŠ a SOU Třešť</v>
      </c>
      <c r="G117" s="22"/>
      <c r="H117" s="22"/>
      <c r="I117" s="118" t="s">
        <v>21</v>
      </c>
      <c r="J117" s="119" t="str">
        <f aca="false">IF(J14="","",J14)</f>
        <v>24. 6. 2020</v>
      </c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customFormat="false" ht="6.9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117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customFormat="false" ht="15.15" hidden="false" customHeight="true" outlineLevel="0" collapsed="false">
      <c r="A119" s="22"/>
      <c r="B119" s="23"/>
      <c r="C119" s="15" t="s">
        <v>23</v>
      </c>
      <c r="D119" s="22"/>
      <c r="E119" s="22"/>
      <c r="F119" s="16" t="str">
        <f aca="false">E17</f>
        <v>Kraj Vysočina</v>
      </c>
      <c r="G119" s="22"/>
      <c r="H119" s="22"/>
      <c r="I119" s="118" t="s">
        <v>31</v>
      </c>
      <c r="J119" s="148" t="str">
        <f aca="false">E23</f>
        <v>Ing. Jakub Rybář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customFormat="false" ht="15.15" hidden="false" customHeight="true" outlineLevel="0" collapsed="false">
      <c r="A120" s="22"/>
      <c r="B120" s="23"/>
      <c r="C120" s="15" t="s">
        <v>29</v>
      </c>
      <c r="D120" s="22"/>
      <c r="E120" s="22"/>
      <c r="F120" s="16" t="str">
        <f aca="false">IF(E20="","",E20)</f>
        <v>Vyplň údaj</v>
      </c>
      <c r="G120" s="22"/>
      <c r="H120" s="22"/>
      <c r="I120" s="118" t="s">
        <v>35</v>
      </c>
      <c r="J120" s="148" t="str">
        <f aca="false">E26</f>
        <v> </v>
      </c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customFormat="false" ht="10.3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117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171" customFormat="true" ht="29.3" hidden="false" customHeight="true" outlineLevel="0" collapsed="false">
      <c r="A122" s="164"/>
      <c r="B122" s="165"/>
      <c r="C122" s="166" t="s">
        <v>136</v>
      </c>
      <c r="D122" s="167" t="s">
        <v>64</v>
      </c>
      <c r="E122" s="167" t="s">
        <v>60</v>
      </c>
      <c r="F122" s="167" t="s">
        <v>61</v>
      </c>
      <c r="G122" s="167" t="s">
        <v>137</v>
      </c>
      <c r="H122" s="167" t="s">
        <v>138</v>
      </c>
      <c r="I122" s="168" t="s">
        <v>139</v>
      </c>
      <c r="J122" s="167" t="s">
        <v>130</v>
      </c>
      <c r="K122" s="169" t="s">
        <v>140</v>
      </c>
      <c r="L122" s="170"/>
      <c r="M122" s="68"/>
      <c r="N122" s="69" t="s">
        <v>43</v>
      </c>
      <c r="O122" s="69" t="s">
        <v>141</v>
      </c>
      <c r="P122" s="69" t="s">
        <v>142</v>
      </c>
      <c r="Q122" s="69" t="s">
        <v>143</v>
      </c>
      <c r="R122" s="69" t="s">
        <v>144</v>
      </c>
      <c r="S122" s="69" t="s">
        <v>145</v>
      </c>
      <c r="T122" s="70" t="s">
        <v>146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="27" customFormat="true" ht="22.8" hidden="false" customHeight="true" outlineLevel="0" collapsed="false">
      <c r="A123" s="22"/>
      <c r="B123" s="23"/>
      <c r="C123" s="76" t="s">
        <v>147</v>
      </c>
      <c r="D123" s="22"/>
      <c r="E123" s="22"/>
      <c r="F123" s="22"/>
      <c r="G123" s="22"/>
      <c r="H123" s="22"/>
      <c r="I123" s="117"/>
      <c r="J123" s="172" t="n">
        <f aca="false">BK123</f>
        <v>0</v>
      </c>
      <c r="K123" s="22"/>
      <c r="L123" s="23"/>
      <c r="M123" s="71"/>
      <c r="N123" s="58"/>
      <c r="O123" s="72"/>
      <c r="P123" s="173" t="n">
        <f aca="false">P124</f>
        <v>0</v>
      </c>
      <c r="Q123" s="72"/>
      <c r="R123" s="173" t="n">
        <f aca="false">R124</f>
        <v>0.4058</v>
      </c>
      <c r="S123" s="72"/>
      <c r="T123" s="174" t="n">
        <f aca="false">T124</f>
        <v>0.11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T123" s="3" t="s">
        <v>78</v>
      </c>
      <c r="AU123" s="3" t="s">
        <v>132</v>
      </c>
      <c r="BK123" s="175" t="n">
        <f aca="false">BK124</f>
        <v>0</v>
      </c>
    </row>
    <row r="124" s="176" customFormat="true" ht="25.9" hidden="false" customHeight="true" outlineLevel="0" collapsed="false">
      <c r="B124" s="177"/>
      <c r="D124" s="178" t="s">
        <v>78</v>
      </c>
      <c r="E124" s="179" t="s">
        <v>634</v>
      </c>
      <c r="F124" s="179" t="s">
        <v>635</v>
      </c>
      <c r="I124" s="180"/>
      <c r="J124" s="181" t="n">
        <f aca="false">BK124</f>
        <v>0</v>
      </c>
      <c r="L124" s="177"/>
      <c r="M124" s="182"/>
      <c r="N124" s="183"/>
      <c r="O124" s="183"/>
      <c r="P124" s="184" t="n">
        <f aca="false">P125+P142</f>
        <v>0</v>
      </c>
      <c r="Q124" s="183"/>
      <c r="R124" s="184" t="n">
        <f aca="false">R125+R142</f>
        <v>0.4058</v>
      </c>
      <c r="S124" s="183"/>
      <c r="T124" s="185" t="n">
        <f aca="false">T125+T142</f>
        <v>0.11</v>
      </c>
      <c r="AR124" s="178" t="s">
        <v>88</v>
      </c>
      <c r="AT124" s="186" t="s">
        <v>78</v>
      </c>
      <c r="AU124" s="186" t="s">
        <v>79</v>
      </c>
      <c r="AY124" s="178" t="s">
        <v>151</v>
      </c>
      <c r="BK124" s="187" t="n">
        <f aca="false">BK125+BK142</f>
        <v>0</v>
      </c>
    </row>
    <row r="125" customFormat="false" ht="22.8" hidden="false" customHeight="true" outlineLevel="0" collapsed="false">
      <c r="A125" s="176"/>
      <c r="B125" s="177"/>
      <c r="C125" s="176"/>
      <c r="D125" s="178" t="s">
        <v>78</v>
      </c>
      <c r="E125" s="188" t="s">
        <v>1622</v>
      </c>
      <c r="F125" s="188" t="s">
        <v>1623</v>
      </c>
      <c r="G125" s="176"/>
      <c r="H125" s="176"/>
      <c r="I125" s="180"/>
      <c r="J125" s="189" t="n">
        <f aca="false">BK125</f>
        <v>0</v>
      </c>
      <c r="K125" s="176"/>
      <c r="L125" s="177"/>
      <c r="M125" s="182"/>
      <c r="N125" s="183"/>
      <c r="O125" s="183"/>
      <c r="P125" s="184" t="n">
        <f aca="false">SUM(P126:P141)</f>
        <v>0</v>
      </c>
      <c r="Q125" s="183"/>
      <c r="R125" s="184" t="n">
        <f aca="false">SUM(R126:R141)</f>
        <v>0.38924</v>
      </c>
      <c r="S125" s="183"/>
      <c r="T125" s="185" t="n">
        <f aca="false">SUM(T126:T141)</f>
        <v>0.11</v>
      </c>
      <c r="U125" s="176"/>
      <c r="V125" s="176"/>
      <c r="W125" s="176"/>
      <c r="X125" s="176"/>
      <c r="Y125" s="176"/>
      <c r="Z125" s="176"/>
      <c r="AA125" s="176"/>
      <c r="AB125" s="176"/>
      <c r="AC125" s="176"/>
      <c r="AD125" s="176"/>
      <c r="AE125" s="176"/>
      <c r="AR125" s="178" t="s">
        <v>88</v>
      </c>
      <c r="AT125" s="186" t="s">
        <v>78</v>
      </c>
      <c r="AU125" s="186" t="s">
        <v>86</v>
      </c>
      <c r="AY125" s="178" t="s">
        <v>151</v>
      </c>
      <c r="BK125" s="187" t="n">
        <f aca="false">SUM(BK126:BK141)</f>
        <v>0</v>
      </c>
    </row>
    <row r="126" s="27" customFormat="true" ht="16.5" hidden="false" customHeight="true" outlineLevel="0" collapsed="false">
      <c r="A126" s="22"/>
      <c r="B126" s="190"/>
      <c r="C126" s="191" t="s">
        <v>86</v>
      </c>
      <c r="D126" s="191" t="s">
        <v>154</v>
      </c>
      <c r="E126" s="192" t="s">
        <v>1624</v>
      </c>
      <c r="F126" s="193" t="s">
        <v>1625</v>
      </c>
      <c r="G126" s="194" t="s">
        <v>300</v>
      </c>
      <c r="H126" s="195" t="n">
        <v>55</v>
      </c>
      <c r="I126" s="196"/>
      <c r="J126" s="197" t="n">
        <f aca="false">ROUND(I126*H126,2)</f>
        <v>0</v>
      </c>
      <c r="K126" s="193"/>
      <c r="L126" s="23"/>
      <c r="M126" s="198"/>
      <c r="N126" s="199" t="s">
        <v>44</v>
      </c>
      <c r="O126" s="60"/>
      <c r="P126" s="200" t="n">
        <f aca="false">O126*H126</f>
        <v>0</v>
      </c>
      <c r="Q126" s="200" t="n">
        <v>0</v>
      </c>
      <c r="R126" s="200" t="n">
        <f aca="false">Q126*H126</f>
        <v>0</v>
      </c>
      <c r="S126" s="200" t="n">
        <v>0.002</v>
      </c>
      <c r="T126" s="201" t="n">
        <f aca="false">S126*H126</f>
        <v>0.11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202" t="s">
        <v>350</v>
      </c>
      <c r="AT126" s="202" t="s">
        <v>154</v>
      </c>
      <c r="AU126" s="202" t="s">
        <v>88</v>
      </c>
      <c r="AY126" s="3" t="s">
        <v>151</v>
      </c>
      <c r="BE126" s="203" t="n">
        <f aca="false">IF(N126="základní",J126,0)</f>
        <v>0</v>
      </c>
      <c r="BF126" s="203" t="n">
        <f aca="false">IF(N126="snížená",J126,0)</f>
        <v>0</v>
      </c>
      <c r="BG126" s="203" t="n">
        <f aca="false">IF(N126="zákl. přenesená",J126,0)</f>
        <v>0</v>
      </c>
      <c r="BH126" s="203" t="n">
        <f aca="false">IF(N126="sníž. přenesená",J126,0)</f>
        <v>0</v>
      </c>
      <c r="BI126" s="203" t="n">
        <f aca="false">IF(N126="nulová",J126,0)</f>
        <v>0</v>
      </c>
      <c r="BJ126" s="3" t="s">
        <v>86</v>
      </c>
      <c r="BK126" s="203" t="n">
        <f aca="false">ROUND(I126*H126,2)</f>
        <v>0</v>
      </c>
      <c r="BL126" s="3" t="s">
        <v>350</v>
      </c>
      <c r="BM126" s="202" t="s">
        <v>1626</v>
      </c>
    </row>
    <row r="127" customFormat="false" ht="12.8" hidden="false" customHeight="false" outlineLevel="0" collapsed="false">
      <c r="A127" s="22"/>
      <c r="B127" s="23"/>
      <c r="C127" s="22"/>
      <c r="D127" s="204" t="s">
        <v>159</v>
      </c>
      <c r="E127" s="22"/>
      <c r="F127" s="205" t="s">
        <v>1627</v>
      </c>
      <c r="G127" s="22"/>
      <c r="H127" s="22"/>
      <c r="I127" s="117"/>
      <c r="J127" s="22"/>
      <c r="K127" s="22"/>
      <c r="L127" s="23"/>
      <c r="M127" s="206"/>
      <c r="N127" s="207"/>
      <c r="O127" s="60"/>
      <c r="P127" s="60"/>
      <c r="Q127" s="60"/>
      <c r="R127" s="60"/>
      <c r="S127" s="60"/>
      <c r="T127" s="61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T127" s="3" t="s">
        <v>159</v>
      </c>
      <c r="AU127" s="3" t="s">
        <v>88</v>
      </c>
    </row>
    <row r="128" customFormat="false" ht="21.75" hidden="false" customHeight="true" outlineLevel="0" collapsed="false">
      <c r="A128" s="22"/>
      <c r="B128" s="190"/>
      <c r="C128" s="191" t="s">
        <v>88</v>
      </c>
      <c r="D128" s="191" t="s">
        <v>154</v>
      </c>
      <c r="E128" s="192" t="s">
        <v>1628</v>
      </c>
      <c r="F128" s="193" t="s">
        <v>1629</v>
      </c>
      <c r="G128" s="194" t="s">
        <v>300</v>
      </c>
      <c r="H128" s="195" t="n">
        <v>55</v>
      </c>
      <c r="I128" s="196"/>
      <c r="J128" s="197" t="n">
        <f aca="false">ROUND(I128*H128,2)</f>
        <v>0</v>
      </c>
      <c r="K128" s="193" t="s">
        <v>257</v>
      </c>
      <c r="L128" s="23"/>
      <c r="M128" s="198"/>
      <c r="N128" s="199" t="s">
        <v>44</v>
      </c>
      <c r="O128" s="60"/>
      <c r="P128" s="200" t="n">
        <f aca="false">O128*H128</f>
        <v>0</v>
      </c>
      <c r="Q128" s="200" t="n">
        <v>0</v>
      </c>
      <c r="R128" s="200" t="n">
        <f aca="false">Q128*H128</f>
        <v>0</v>
      </c>
      <c r="S128" s="200" t="n">
        <v>0</v>
      </c>
      <c r="T128" s="201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202" t="s">
        <v>350</v>
      </c>
      <c r="AT128" s="202" t="s">
        <v>154</v>
      </c>
      <c r="AU128" s="202" t="s">
        <v>88</v>
      </c>
      <c r="AY128" s="3" t="s">
        <v>151</v>
      </c>
      <c r="BE128" s="203" t="n">
        <f aca="false">IF(N128="základní",J128,0)</f>
        <v>0</v>
      </c>
      <c r="BF128" s="203" t="n">
        <f aca="false">IF(N128="snížená",J128,0)</f>
        <v>0</v>
      </c>
      <c r="BG128" s="203" t="n">
        <f aca="false">IF(N128="zákl. přenesená",J128,0)</f>
        <v>0</v>
      </c>
      <c r="BH128" s="203" t="n">
        <f aca="false">IF(N128="sníž. přenesená",J128,0)</f>
        <v>0</v>
      </c>
      <c r="BI128" s="203" t="n">
        <f aca="false">IF(N128="nulová",J128,0)</f>
        <v>0</v>
      </c>
      <c r="BJ128" s="3" t="s">
        <v>86</v>
      </c>
      <c r="BK128" s="203" t="n">
        <f aca="false">ROUND(I128*H128,2)</f>
        <v>0</v>
      </c>
      <c r="BL128" s="3" t="s">
        <v>350</v>
      </c>
      <c r="BM128" s="202" t="s">
        <v>1630</v>
      </c>
    </row>
    <row r="129" customFormat="false" ht="12.8" hidden="false" customHeight="false" outlineLevel="0" collapsed="false">
      <c r="A129" s="22"/>
      <c r="B129" s="23"/>
      <c r="C129" s="22"/>
      <c r="D129" s="204" t="s">
        <v>159</v>
      </c>
      <c r="E129" s="22"/>
      <c r="F129" s="205" t="s">
        <v>1631</v>
      </c>
      <c r="G129" s="22"/>
      <c r="H129" s="22"/>
      <c r="I129" s="117"/>
      <c r="J129" s="22"/>
      <c r="K129" s="22"/>
      <c r="L129" s="23"/>
      <c r="M129" s="206"/>
      <c r="N129" s="207"/>
      <c r="O129" s="60"/>
      <c r="P129" s="60"/>
      <c r="Q129" s="60"/>
      <c r="R129" s="60"/>
      <c r="S129" s="60"/>
      <c r="T129" s="61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159</v>
      </c>
      <c r="AU129" s="3" t="s">
        <v>88</v>
      </c>
    </row>
    <row r="130" customFormat="false" ht="16.5" hidden="false" customHeight="true" outlineLevel="0" collapsed="false">
      <c r="A130" s="22"/>
      <c r="B130" s="190"/>
      <c r="C130" s="238" t="s">
        <v>165</v>
      </c>
      <c r="D130" s="238" t="s">
        <v>462</v>
      </c>
      <c r="E130" s="239" t="s">
        <v>653</v>
      </c>
      <c r="F130" s="240" t="s">
        <v>654</v>
      </c>
      <c r="G130" s="241" t="s">
        <v>408</v>
      </c>
      <c r="H130" s="242" t="n">
        <v>0.017</v>
      </c>
      <c r="I130" s="243"/>
      <c r="J130" s="244" t="n">
        <f aca="false">ROUND(I130*H130,2)</f>
        <v>0</v>
      </c>
      <c r="K130" s="240" t="s">
        <v>257</v>
      </c>
      <c r="L130" s="245"/>
      <c r="M130" s="246"/>
      <c r="N130" s="247" t="s">
        <v>44</v>
      </c>
      <c r="O130" s="60"/>
      <c r="P130" s="200" t="n">
        <f aca="false">O130*H130</f>
        <v>0</v>
      </c>
      <c r="Q130" s="200" t="n">
        <v>1</v>
      </c>
      <c r="R130" s="200" t="n">
        <f aca="false">Q130*H130</f>
        <v>0.017</v>
      </c>
      <c r="S130" s="200" t="n">
        <v>0</v>
      </c>
      <c r="T130" s="201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202" t="s">
        <v>469</v>
      </c>
      <c r="AT130" s="202" t="s">
        <v>462</v>
      </c>
      <c r="AU130" s="202" t="s">
        <v>88</v>
      </c>
      <c r="AY130" s="3" t="s">
        <v>151</v>
      </c>
      <c r="BE130" s="203" t="n">
        <f aca="false">IF(N130="základní",J130,0)</f>
        <v>0</v>
      </c>
      <c r="BF130" s="203" t="n">
        <f aca="false">IF(N130="snížená",J130,0)</f>
        <v>0</v>
      </c>
      <c r="BG130" s="203" t="n">
        <f aca="false">IF(N130="zákl. přenesená",J130,0)</f>
        <v>0</v>
      </c>
      <c r="BH130" s="203" t="n">
        <f aca="false">IF(N130="sníž. přenesená",J130,0)</f>
        <v>0</v>
      </c>
      <c r="BI130" s="203" t="n">
        <f aca="false">IF(N130="nulová",J130,0)</f>
        <v>0</v>
      </c>
      <c r="BJ130" s="3" t="s">
        <v>86</v>
      </c>
      <c r="BK130" s="203" t="n">
        <f aca="false">ROUND(I130*H130,2)</f>
        <v>0</v>
      </c>
      <c r="BL130" s="3" t="s">
        <v>350</v>
      </c>
      <c r="BM130" s="202" t="s">
        <v>1632</v>
      </c>
    </row>
    <row r="131" customFormat="false" ht="12.8" hidden="false" customHeight="false" outlineLevel="0" collapsed="false">
      <c r="A131" s="22"/>
      <c r="B131" s="23"/>
      <c r="C131" s="22"/>
      <c r="D131" s="204" t="s">
        <v>159</v>
      </c>
      <c r="E131" s="22"/>
      <c r="F131" s="205" t="s">
        <v>654</v>
      </c>
      <c r="G131" s="22"/>
      <c r="H131" s="22"/>
      <c r="I131" s="117"/>
      <c r="J131" s="22"/>
      <c r="K131" s="22"/>
      <c r="L131" s="23"/>
      <c r="M131" s="206"/>
      <c r="N131" s="207"/>
      <c r="O131" s="60"/>
      <c r="P131" s="60"/>
      <c r="Q131" s="60"/>
      <c r="R131" s="60"/>
      <c r="S131" s="60"/>
      <c r="T131" s="61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3" t="s">
        <v>159</v>
      </c>
      <c r="AU131" s="3" t="s">
        <v>88</v>
      </c>
    </row>
    <row r="132" s="220" customFormat="true" ht="12.8" hidden="false" customHeight="false" outlineLevel="0" collapsed="false">
      <c r="B132" s="221"/>
      <c r="D132" s="204" t="s">
        <v>260</v>
      </c>
      <c r="E132" s="222"/>
      <c r="F132" s="223" t="s">
        <v>1633</v>
      </c>
      <c r="H132" s="224" t="n">
        <v>0.017</v>
      </c>
      <c r="I132" s="225"/>
      <c r="L132" s="221"/>
      <c r="M132" s="226"/>
      <c r="N132" s="227"/>
      <c r="O132" s="227"/>
      <c r="P132" s="227"/>
      <c r="Q132" s="227"/>
      <c r="R132" s="227"/>
      <c r="S132" s="227"/>
      <c r="T132" s="228"/>
      <c r="AT132" s="222" t="s">
        <v>260</v>
      </c>
      <c r="AU132" s="222" t="s">
        <v>88</v>
      </c>
      <c r="AV132" s="220" t="s">
        <v>88</v>
      </c>
      <c r="AW132" s="220" t="s">
        <v>34</v>
      </c>
      <c r="AX132" s="220" t="s">
        <v>79</v>
      </c>
      <c r="AY132" s="222" t="s">
        <v>151</v>
      </c>
    </row>
    <row r="133" s="229" customFormat="true" ht="12.8" hidden="false" customHeight="false" outlineLevel="0" collapsed="false">
      <c r="B133" s="230"/>
      <c r="D133" s="204" t="s">
        <v>260</v>
      </c>
      <c r="E133" s="231"/>
      <c r="F133" s="232" t="s">
        <v>263</v>
      </c>
      <c r="H133" s="233" t="n">
        <v>0.017</v>
      </c>
      <c r="I133" s="234"/>
      <c r="L133" s="230"/>
      <c r="M133" s="235"/>
      <c r="N133" s="236"/>
      <c r="O133" s="236"/>
      <c r="P133" s="236"/>
      <c r="Q133" s="236"/>
      <c r="R133" s="236"/>
      <c r="S133" s="236"/>
      <c r="T133" s="237"/>
      <c r="AT133" s="231" t="s">
        <v>260</v>
      </c>
      <c r="AU133" s="231" t="s">
        <v>88</v>
      </c>
      <c r="AV133" s="229" t="s">
        <v>150</v>
      </c>
      <c r="AW133" s="229" t="s">
        <v>34</v>
      </c>
      <c r="AX133" s="229" t="s">
        <v>86</v>
      </c>
      <c r="AY133" s="231" t="s">
        <v>151</v>
      </c>
    </row>
    <row r="134" s="27" customFormat="true" ht="21.75" hidden="false" customHeight="true" outlineLevel="0" collapsed="false">
      <c r="A134" s="22"/>
      <c r="B134" s="190"/>
      <c r="C134" s="191" t="s">
        <v>150</v>
      </c>
      <c r="D134" s="191" t="s">
        <v>154</v>
      </c>
      <c r="E134" s="192" t="s">
        <v>1634</v>
      </c>
      <c r="F134" s="193" t="s">
        <v>1635</v>
      </c>
      <c r="G134" s="194" t="s">
        <v>300</v>
      </c>
      <c r="H134" s="195" t="n">
        <v>55</v>
      </c>
      <c r="I134" s="196"/>
      <c r="J134" s="197" t="n">
        <f aca="false">ROUND(I134*H134,2)</f>
        <v>0</v>
      </c>
      <c r="K134" s="193" t="s">
        <v>257</v>
      </c>
      <c r="L134" s="23"/>
      <c r="M134" s="198"/>
      <c r="N134" s="199" t="s">
        <v>44</v>
      </c>
      <c r="O134" s="60"/>
      <c r="P134" s="200" t="n">
        <f aca="false">O134*H134</f>
        <v>0</v>
      </c>
      <c r="Q134" s="200" t="n">
        <v>0.00088</v>
      </c>
      <c r="R134" s="200" t="n">
        <f aca="false">Q134*H134</f>
        <v>0.0484</v>
      </c>
      <c r="S134" s="200" t="n">
        <v>0</v>
      </c>
      <c r="T134" s="20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202" t="s">
        <v>350</v>
      </c>
      <c r="AT134" s="202" t="s">
        <v>154</v>
      </c>
      <c r="AU134" s="202" t="s">
        <v>88</v>
      </c>
      <c r="AY134" s="3" t="s">
        <v>151</v>
      </c>
      <c r="BE134" s="203" t="n">
        <f aca="false">IF(N134="základní",J134,0)</f>
        <v>0</v>
      </c>
      <c r="BF134" s="203" t="n">
        <f aca="false">IF(N134="snížená",J134,0)</f>
        <v>0</v>
      </c>
      <c r="BG134" s="203" t="n">
        <f aca="false">IF(N134="zákl. přenesená",J134,0)</f>
        <v>0</v>
      </c>
      <c r="BH134" s="203" t="n">
        <f aca="false">IF(N134="sníž. přenesená",J134,0)</f>
        <v>0</v>
      </c>
      <c r="BI134" s="203" t="n">
        <f aca="false">IF(N134="nulová",J134,0)</f>
        <v>0</v>
      </c>
      <c r="BJ134" s="3" t="s">
        <v>86</v>
      </c>
      <c r="BK134" s="203" t="n">
        <f aca="false">ROUND(I134*H134,2)</f>
        <v>0</v>
      </c>
      <c r="BL134" s="3" t="s">
        <v>350</v>
      </c>
      <c r="BM134" s="202" t="s">
        <v>1636</v>
      </c>
    </row>
    <row r="135" customFormat="false" ht="12.8" hidden="false" customHeight="false" outlineLevel="0" collapsed="false">
      <c r="A135" s="22"/>
      <c r="B135" s="23"/>
      <c r="C135" s="22"/>
      <c r="D135" s="204" t="s">
        <v>159</v>
      </c>
      <c r="E135" s="22"/>
      <c r="F135" s="205" t="s">
        <v>1637</v>
      </c>
      <c r="G135" s="22"/>
      <c r="H135" s="22"/>
      <c r="I135" s="117"/>
      <c r="J135" s="22"/>
      <c r="K135" s="22"/>
      <c r="L135" s="23"/>
      <c r="M135" s="206"/>
      <c r="N135" s="207"/>
      <c r="O135" s="60"/>
      <c r="P135" s="60"/>
      <c r="Q135" s="60"/>
      <c r="R135" s="60"/>
      <c r="S135" s="60"/>
      <c r="T135" s="61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T135" s="3" t="s">
        <v>159</v>
      </c>
      <c r="AU135" s="3" t="s">
        <v>88</v>
      </c>
    </row>
    <row r="136" customFormat="false" ht="33" hidden="false" customHeight="true" outlineLevel="0" collapsed="false">
      <c r="A136" s="22"/>
      <c r="B136" s="190"/>
      <c r="C136" s="238" t="s">
        <v>174</v>
      </c>
      <c r="D136" s="238" t="s">
        <v>462</v>
      </c>
      <c r="E136" s="239" t="s">
        <v>1638</v>
      </c>
      <c r="F136" s="240" t="s">
        <v>1639</v>
      </c>
      <c r="G136" s="241" t="s">
        <v>300</v>
      </c>
      <c r="H136" s="242" t="n">
        <v>63.25</v>
      </c>
      <c r="I136" s="243"/>
      <c r="J136" s="244" t="n">
        <f aca="false">ROUND(I136*H136,2)</f>
        <v>0</v>
      </c>
      <c r="K136" s="240" t="s">
        <v>257</v>
      </c>
      <c r="L136" s="245"/>
      <c r="M136" s="246"/>
      <c r="N136" s="247" t="s">
        <v>44</v>
      </c>
      <c r="O136" s="60"/>
      <c r="P136" s="200" t="n">
        <f aca="false">O136*H136</f>
        <v>0</v>
      </c>
      <c r="Q136" s="200" t="n">
        <v>0.00512</v>
      </c>
      <c r="R136" s="200" t="n">
        <f aca="false">Q136*H136</f>
        <v>0.32384</v>
      </c>
      <c r="S136" s="200" t="n">
        <v>0</v>
      </c>
      <c r="T136" s="20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202" t="s">
        <v>469</v>
      </c>
      <c r="AT136" s="202" t="s">
        <v>462</v>
      </c>
      <c r="AU136" s="202" t="s">
        <v>88</v>
      </c>
      <c r="AY136" s="3" t="s">
        <v>151</v>
      </c>
      <c r="BE136" s="203" t="n">
        <f aca="false">IF(N136="základní",J136,0)</f>
        <v>0</v>
      </c>
      <c r="BF136" s="203" t="n">
        <f aca="false">IF(N136="snížená",J136,0)</f>
        <v>0</v>
      </c>
      <c r="BG136" s="203" t="n">
        <f aca="false">IF(N136="zákl. přenesená",J136,0)</f>
        <v>0</v>
      </c>
      <c r="BH136" s="203" t="n">
        <f aca="false">IF(N136="sníž. přenesená",J136,0)</f>
        <v>0</v>
      </c>
      <c r="BI136" s="203" t="n">
        <f aca="false">IF(N136="nulová",J136,0)</f>
        <v>0</v>
      </c>
      <c r="BJ136" s="3" t="s">
        <v>86</v>
      </c>
      <c r="BK136" s="203" t="n">
        <f aca="false">ROUND(I136*H136,2)</f>
        <v>0</v>
      </c>
      <c r="BL136" s="3" t="s">
        <v>350</v>
      </c>
      <c r="BM136" s="202" t="s">
        <v>1640</v>
      </c>
    </row>
    <row r="137" customFormat="false" ht="12.8" hidden="false" customHeight="false" outlineLevel="0" collapsed="false">
      <c r="A137" s="22"/>
      <c r="B137" s="23"/>
      <c r="C137" s="22"/>
      <c r="D137" s="204" t="s">
        <v>159</v>
      </c>
      <c r="E137" s="22"/>
      <c r="F137" s="205" t="s">
        <v>1639</v>
      </c>
      <c r="G137" s="22"/>
      <c r="H137" s="22"/>
      <c r="I137" s="117"/>
      <c r="J137" s="22"/>
      <c r="K137" s="22"/>
      <c r="L137" s="23"/>
      <c r="M137" s="206"/>
      <c r="N137" s="207"/>
      <c r="O137" s="60"/>
      <c r="P137" s="60"/>
      <c r="Q137" s="60"/>
      <c r="R137" s="60"/>
      <c r="S137" s="60"/>
      <c r="T137" s="61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T137" s="3" t="s">
        <v>159</v>
      </c>
      <c r="AU137" s="3" t="s">
        <v>88</v>
      </c>
    </row>
    <row r="138" s="220" customFormat="true" ht="12.8" hidden="false" customHeight="false" outlineLevel="0" collapsed="false">
      <c r="B138" s="221"/>
      <c r="D138" s="204" t="s">
        <v>260</v>
      </c>
      <c r="E138" s="222"/>
      <c r="F138" s="223" t="s">
        <v>1641</v>
      </c>
      <c r="H138" s="224" t="n">
        <v>63.25</v>
      </c>
      <c r="I138" s="225"/>
      <c r="L138" s="221"/>
      <c r="M138" s="226"/>
      <c r="N138" s="227"/>
      <c r="O138" s="227"/>
      <c r="P138" s="227"/>
      <c r="Q138" s="227"/>
      <c r="R138" s="227"/>
      <c r="S138" s="227"/>
      <c r="T138" s="228"/>
      <c r="AT138" s="222" t="s">
        <v>260</v>
      </c>
      <c r="AU138" s="222" t="s">
        <v>88</v>
      </c>
      <c r="AV138" s="220" t="s">
        <v>88</v>
      </c>
      <c r="AW138" s="220" t="s">
        <v>34</v>
      </c>
      <c r="AX138" s="220" t="s">
        <v>79</v>
      </c>
      <c r="AY138" s="222" t="s">
        <v>151</v>
      </c>
    </row>
    <row r="139" s="229" customFormat="true" ht="12.8" hidden="false" customHeight="false" outlineLevel="0" collapsed="false">
      <c r="B139" s="230"/>
      <c r="D139" s="204" t="s">
        <v>260</v>
      </c>
      <c r="E139" s="231"/>
      <c r="F139" s="232" t="s">
        <v>263</v>
      </c>
      <c r="H139" s="233" t="n">
        <v>63.25</v>
      </c>
      <c r="I139" s="234"/>
      <c r="L139" s="230"/>
      <c r="M139" s="235"/>
      <c r="N139" s="236"/>
      <c r="O139" s="236"/>
      <c r="P139" s="236"/>
      <c r="Q139" s="236"/>
      <c r="R139" s="236"/>
      <c r="S139" s="236"/>
      <c r="T139" s="237"/>
      <c r="AT139" s="231" t="s">
        <v>260</v>
      </c>
      <c r="AU139" s="231" t="s">
        <v>88</v>
      </c>
      <c r="AV139" s="229" t="s">
        <v>150</v>
      </c>
      <c r="AW139" s="229" t="s">
        <v>34</v>
      </c>
      <c r="AX139" s="229" t="s">
        <v>86</v>
      </c>
      <c r="AY139" s="231" t="s">
        <v>151</v>
      </c>
    </row>
    <row r="140" s="27" customFormat="true" ht="21.75" hidden="false" customHeight="true" outlineLevel="0" collapsed="false">
      <c r="A140" s="22"/>
      <c r="B140" s="190"/>
      <c r="C140" s="191" t="s">
        <v>179</v>
      </c>
      <c r="D140" s="191" t="s">
        <v>154</v>
      </c>
      <c r="E140" s="192" t="s">
        <v>1642</v>
      </c>
      <c r="F140" s="193" t="s">
        <v>1643</v>
      </c>
      <c r="G140" s="194" t="s">
        <v>408</v>
      </c>
      <c r="H140" s="195" t="n">
        <v>0.389</v>
      </c>
      <c r="I140" s="196"/>
      <c r="J140" s="197" t="n">
        <f aca="false">ROUND(I140*H140,2)</f>
        <v>0</v>
      </c>
      <c r="K140" s="193" t="s">
        <v>257</v>
      </c>
      <c r="L140" s="23"/>
      <c r="M140" s="198"/>
      <c r="N140" s="199" t="s">
        <v>44</v>
      </c>
      <c r="O140" s="60"/>
      <c r="P140" s="200" t="n">
        <f aca="false">O140*H140</f>
        <v>0</v>
      </c>
      <c r="Q140" s="200" t="n">
        <v>0</v>
      </c>
      <c r="R140" s="200" t="n">
        <f aca="false">Q140*H140</f>
        <v>0</v>
      </c>
      <c r="S140" s="200" t="n">
        <v>0</v>
      </c>
      <c r="T140" s="20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202" t="s">
        <v>350</v>
      </c>
      <c r="AT140" s="202" t="s">
        <v>154</v>
      </c>
      <c r="AU140" s="202" t="s">
        <v>88</v>
      </c>
      <c r="AY140" s="3" t="s">
        <v>151</v>
      </c>
      <c r="BE140" s="203" t="n">
        <f aca="false">IF(N140="základní",J140,0)</f>
        <v>0</v>
      </c>
      <c r="BF140" s="203" t="n">
        <f aca="false">IF(N140="snížená",J140,0)</f>
        <v>0</v>
      </c>
      <c r="BG140" s="203" t="n">
        <f aca="false">IF(N140="zákl. přenesená",J140,0)</f>
        <v>0</v>
      </c>
      <c r="BH140" s="203" t="n">
        <f aca="false">IF(N140="sníž. přenesená",J140,0)</f>
        <v>0</v>
      </c>
      <c r="BI140" s="203" t="n">
        <f aca="false">IF(N140="nulová",J140,0)</f>
        <v>0</v>
      </c>
      <c r="BJ140" s="3" t="s">
        <v>86</v>
      </c>
      <c r="BK140" s="203" t="n">
        <f aca="false">ROUND(I140*H140,2)</f>
        <v>0</v>
      </c>
      <c r="BL140" s="3" t="s">
        <v>350</v>
      </c>
      <c r="BM140" s="202" t="s">
        <v>1644</v>
      </c>
    </row>
    <row r="141" customFormat="false" ht="12.8" hidden="false" customHeight="false" outlineLevel="0" collapsed="false">
      <c r="A141" s="22"/>
      <c r="B141" s="23"/>
      <c r="C141" s="22"/>
      <c r="D141" s="204" t="s">
        <v>159</v>
      </c>
      <c r="E141" s="22"/>
      <c r="F141" s="205" t="s">
        <v>1645</v>
      </c>
      <c r="G141" s="22"/>
      <c r="H141" s="22"/>
      <c r="I141" s="117"/>
      <c r="J141" s="22"/>
      <c r="K141" s="22"/>
      <c r="L141" s="23"/>
      <c r="M141" s="206"/>
      <c r="N141" s="207"/>
      <c r="O141" s="60"/>
      <c r="P141" s="60"/>
      <c r="Q141" s="60"/>
      <c r="R141" s="60"/>
      <c r="S141" s="60"/>
      <c r="T141" s="61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T141" s="3" t="s">
        <v>159</v>
      </c>
      <c r="AU141" s="3" t="s">
        <v>88</v>
      </c>
    </row>
    <row r="142" s="176" customFormat="true" ht="22.8" hidden="false" customHeight="true" outlineLevel="0" collapsed="false">
      <c r="B142" s="177"/>
      <c r="D142" s="178" t="s">
        <v>78</v>
      </c>
      <c r="E142" s="188" t="s">
        <v>708</v>
      </c>
      <c r="F142" s="188" t="s">
        <v>709</v>
      </c>
      <c r="I142" s="180"/>
      <c r="J142" s="189" t="n">
        <f aca="false">BK142</f>
        <v>0</v>
      </c>
      <c r="L142" s="177"/>
      <c r="M142" s="182"/>
      <c r="N142" s="183"/>
      <c r="O142" s="183"/>
      <c r="P142" s="184" t="n">
        <f aca="false">SUM(P143:P156)</f>
        <v>0</v>
      </c>
      <c r="Q142" s="183"/>
      <c r="R142" s="184" t="n">
        <f aca="false">SUM(R143:R156)</f>
        <v>0.01656</v>
      </c>
      <c r="S142" s="183"/>
      <c r="T142" s="185" t="n">
        <f aca="false">SUM(T143:T156)</f>
        <v>0</v>
      </c>
      <c r="AR142" s="178" t="s">
        <v>88</v>
      </c>
      <c r="AT142" s="186" t="s">
        <v>78</v>
      </c>
      <c r="AU142" s="186" t="s">
        <v>86</v>
      </c>
      <c r="AY142" s="178" t="s">
        <v>151</v>
      </c>
      <c r="BK142" s="187" t="n">
        <f aca="false">SUM(BK143:BK156)</f>
        <v>0</v>
      </c>
    </row>
    <row r="143" s="27" customFormat="true" ht="16.5" hidden="false" customHeight="true" outlineLevel="0" collapsed="false">
      <c r="A143" s="22"/>
      <c r="B143" s="190"/>
      <c r="C143" s="191" t="s">
        <v>184</v>
      </c>
      <c r="D143" s="191" t="s">
        <v>154</v>
      </c>
      <c r="E143" s="192" t="s">
        <v>1646</v>
      </c>
      <c r="F143" s="193" t="s">
        <v>1647</v>
      </c>
      <c r="G143" s="194" t="s">
        <v>295</v>
      </c>
      <c r="H143" s="195" t="n">
        <v>6</v>
      </c>
      <c r="I143" s="196"/>
      <c r="J143" s="197" t="n">
        <f aca="false">ROUND(I143*H143,2)</f>
        <v>0</v>
      </c>
      <c r="K143" s="193" t="s">
        <v>257</v>
      </c>
      <c r="L143" s="23"/>
      <c r="M143" s="198"/>
      <c r="N143" s="199" t="s">
        <v>44</v>
      </c>
      <c r="O143" s="60"/>
      <c r="P143" s="200" t="n">
        <f aca="false">O143*H143</f>
        <v>0</v>
      </c>
      <c r="Q143" s="200" t="n">
        <v>0</v>
      </c>
      <c r="R143" s="200" t="n">
        <f aca="false">Q143*H143</f>
        <v>0</v>
      </c>
      <c r="S143" s="200" t="n">
        <v>0</v>
      </c>
      <c r="T143" s="20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202" t="s">
        <v>350</v>
      </c>
      <c r="AT143" s="202" t="s">
        <v>154</v>
      </c>
      <c r="AU143" s="202" t="s">
        <v>88</v>
      </c>
      <c r="AY143" s="3" t="s">
        <v>151</v>
      </c>
      <c r="BE143" s="203" t="n">
        <f aca="false">IF(N143="základní",J143,0)</f>
        <v>0</v>
      </c>
      <c r="BF143" s="203" t="n">
        <f aca="false">IF(N143="snížená",J143,0)</f>
        <v>0</v>
      </c>
      <c r="BG143" s="203" t="n">
        <f aca="false">IF(N143="zákl. přenesená",J143,0)</f>
        <v>0</v>
      </c>
      <c r="BH143" s="203" t="n">
        <f aca="false">IF(N143="sníž. přenesená",J143,0)</f>
        <v>0</v>
      </c>
      <c r="BI143" s="203" t="n">
        <f aca="false">IF(N143="nulová",J143,0)</f>
        <v>0</v>
      </c>
      <c r="BJ143" s="3" t="s">
        <v>86</v>
      </c>
      <c r="BK143" s="203" t="n">
        <f aca="false">ROUND(I143*H143,2)</f>
        <v>0</v>
      </c>
      <c r="BL143" s="3" t="s">
        <v>350</v>
      </c>
      <c r="BM143" s="202" t="s">
        <v>1648</v>
      </c>
    </row>
    <row r="144" customFormat="false" ht="12.8" hidden="false" customHeight="false" outlineLevel="0" collapsed="false">
      <c r="A144" s="22"/>
      <c r="B144" s="23"/>
      <c r="C144" s="22"/>
      <c r="D144" s="204" t="s">
        <v>159</v>
      </c>
      <c r="E144" s="22"/>
      <c r="F144" s="205" t="s">
        <v>1649</v>
      </c>
      <c r="G144" s="22"/>
      <c r="H144" s="22"/>
      <c r="I144" s="117"/>
      <c r="J144" s="22"/>
      <c r="K144" s="22"/>
      <c r="L144" s="23"/>
      <c r="M144" s="206"/>
      <c r="N144" s="207"/>
      <c r="O144" s="60"/>
      <c r="P144" s="60"/>
      <c r="Q144" s="60"/>
      <c r="R144" s="60"/>
      <c r="S144" s="60"/>
      <c r="T144" s="61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T144" s="3" t="s">
        <v>159</v>
      </c>
      <c r="AU144" s="3" t="s">
        <v>88</v>
      </c>
    </row>
    <row r="145" customFormat="false" ht="16.5" hidden="false" customHeight="true" outlineLevel="0" collapsed="false">
      <c r="A145" s="22"/>
      <c r="B145" s="190"/>
      <c r="C145" s="238" t="s">
        <v>189</v>
      </c>
      <c r="D145" s="238" t="s">
        <v>462</v>
      </c>
      <c r="E145" s="239" t="s">
        <v>1650</v>
      </c>
      <c r="F145" s="240" t="s">
        <v>1651</v>
      </c>
      <c r="G145" s="241" t="s">
        <v>295</v>
      </c>
      <c r="H145" s="242" t="n">
        <v>6</v>
      </c>
      <c r="I145" s="243"/>
      <c r="J145" s="244" t="n">
        <f aca="false">ROUND(I145*H145,2)</f>
        <v>0</v>
      </c>
      <c r="K145" s="240" t="s">
        <v>257</v>
      </c>
      <c r="L145" s="245"/>
      <c r="M145" s="246"/>
      <c r="N145" s="247" t="s">
        <v>44</v>
      </c>
      <c r="O145" s="60"/>
      <c r="P145" s="200" t="n">
        <f aca="false">O145*H145</f>
        <v>0</v>
      </c>
      <c r="Q145" s="200" t="n">
        <v>0.00164</v>
      </c>
      <c r="R145" s="200" t="n">
        <f aca="false">Q145*H145</f>
        <v>0.00984</v>
      </c>
      <c r="S145" s="200" t="n">
        <v>0</v>
      </c>
      <c r="T145" s="20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202" t="s">
        <v>469</v>
      </c>
      <c r="AT145" s="202" t="s">
        <v>462</v>
      </c>
      <c r="AU145" s="202" t="s">
        <v>88</v>
      </c>
      <c r="AY145" s="3" t="s">
        <v>151</v>
      </c>
      <c r="BE145" s="203" t="n">
        <f aca="false">IF(N145="základní",J145,0)</f>
        <v>0</v>
      </c>
      <c r="BF145" s="203" t="n">
        <f aca="false">IF(N145="snížená",J145,0)</f>
        <v>0</v>
      </c>
      <c r="BG145" s="203" t="n">
        <f aca="false">IF(N145="zákl. přenesená",J145,0)</f>
        <v>0</v>
      </c>
      <c r="BH145" s="203" t="n">
        <f aca="false">IF(N145="sníž. přenesená",J145,0)</f>
        <v>0</v>
      </c>
      <c r="BI145" s="203" t="n">
        <f aca="false">IF(N145="nulová",J145,0)</f>
        <v>0</v>
      </c>
      <c r="BJ145" s="3" t="s">
        <v>86</v>
      </c>
      <c r="BK145" s="203" t="n">
        <f aca="false">ROUND(I145*H145,2)</f>
        <v>0</v>
      </c>
      <c r="BL145" s="3" t="s">
        <v>350</v>
      </c>
      <c r="BM145" s="202" t="s">
        <v>1652</v>
      </c>
    </row>
    <row r="146" customFormat="false" ht="12.8" hidden="false" customHeight="false" outlineLevel="0" collapsed="false">
      <c r="A146" s="22"/>
      <c r="B146" s="23"/>
      <c r="C146" s="22"/>
      <c r="D146" s="204" t="s">
        <v>159</v>
      </c>
      <c r="E146" s="22"/>
      <c r="F146" s="205" t="s">
        <v>1651</v>
      </c>
      <c r="G146" s="22"/>
      <c r="H146" s="22"/>
      <c r="I146" s="117"/>
      <c r="J146" s="22"/>
      <c r="K146" s="22"/>
      <c r="L146" s="23"/>
      <c r="M146" s="206"/>
      <c r="N146" s="207"/>
      <c r="O146" s="60"/>
      <c r="P146" s="60"/>
      <c r="Q146" s="60"/>
      <c r="R146" s="60"/>
      <c r="S146" s="60"/>
      <c r="T146" s="61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T146" s="3" t="s">
        <v>159</v>
      </c>
      <c r="AU146" s="3" t="s">
        <v>88</v>
      </c>
    </row>
    <row r="147" customFormat="false" ht="16.5" hidden="false" customHeight="true" outlineLevel="0" collapsed="false">
      <c r="A147" s="22"/>
      <c r="B147" s="190"/>
      <c r="C147" s="191" t="s">
        <v>194</v>
      </c>
      <c r="D147" s="191" t="s">
        <v>154</v>
      </c>
      <c r="E147" s="192" t="s">
        <v>1653</v>
      </c>
      <c r="F147" s="193" t="s">
        <v>1654</v>
      </c>
      <c r="G147" s="194" t="s">
        <v>285</v>
      </c>
      <c r="H147" s="195" t="n">
        <v>4</v>
      </c>
      <c r="I147" s="196"/>
      <c r="J147" s="197" t="n">
        <f aca="false">ROUND(I147*H147,2)</f>
        <v>0</v>
      </c>
      <c r="K147" s="193" t="s">
        <v>257</v>
      </c>
      <c r="L147" s="23"/>
      <c r="M147" s="198"/>
      <c r="N147" s="199" t="s">
        <v>44</v>
      </c>
      <c r="O147" s="60"/>
      <c r="P147" s="200" t="n">
        <f aca="false">O147*H147</f>
        <v>0</v>
      </c>
      <c r="Q147" s="200" t="n">
        <v>0</v>
      </c>
      <c r="R147" s="200" t="n">
        <f aca="false">Q147*H147</f>
        <v>0</v>
      </c>
      <c r="S147" s="200" t="n">
        <v>0</v>
      </c>
      <c r="T147" s="20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202" t="s">
        <v>350</v>
      </c>
      <c r="AT147" s="202" t="s">
        <v>154</v>
      </c>
      <c r="AU147" s="202" t="s">
        <v>88</v>
      </c>
      <c r="AY147" s="3" t="s">
        <v>151</v>
      </c>
      <c r="BE147" s="203" t="n">
        <f aca="false">IF(N147="základní",J147,0)</f>
        <v>0</v>
      </c>
      <c r="BF147" s="203" t="n">
        <f aca="false">IF(N147="snížená",J147,0)</f>
        <v>0</v>
      </c>
      <c r="BG147" s="203" t="n">
        <f aca="false">IF(N147="zákl. přenesená",J147,0)</f>
        <v>0</v>
      </c>
      <c r="BH147" s="203" t="n">
        <f aca="false">IF(N147="sníž. přenesená",J147,0)</f>
        <v>0</v>
      </c>
      <c r="BI147" s="203" t="n">
        <f aca="false">IF(N147="nulová",J147,0)</f>
        <v>0</v>
      </c>
      <c r="BJ147" s="3" t="s">
        <v>86</v>
      </c>
      <c r="BK147" s="203" t="n">
        <f aca="false">ROUND(I147*H147,2)</f>
        <v>0</v>
      </c>
      <c r="BL147" s="3" t="s">
        <v>350</v>
      </c>
      <c r="BM147" s="202" t="s">
        <v>1655</v>
      </c>
    </row>
    <row r="148" customFormat="false" ht="12.8" hidden="false" customHeight="false" outlineLevel="0" collapsed="false">
      <c r="A148" s="22"/>
      <c r="B148" s="23"/>
      <c r="C148" s="22"/>
      <c r="D148" s="204" t="s">
        <v>159</v>
      </c>
      <c r="E148" s="22"/>
      <c r="F148" s="205" t="s">
        <v>1656</v>
      </c>
      <c r="G148" s="22"/>
      <c r="H148" s="22"/>
      <c r="I148" s="117"/>
      <c r="J148" s="22"/>
      <c r="K148" s="22"/>
      <c r="L148" s="23"/>
      <c r="M148" s="206"/>
      <c r="N148" s="207"/>
      <c r="O148" s="60"/>
      <c r="P148" s="60"/>
      <c r="Q148" s="60"/>
      <c r="R148" s="60"/>
      <c r="S148" s="60"/>
      <c r="T148" s="61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T148" s="3" t="s">
        <v>159</v>
      </c>
      <c r="AU148" s="3" t="s">
        <v>88</v>
      </c>
    </row>
    <row r="149" customFormat="false" ht="16.5" hidden="false" customHeight="true" outlineLevel="0" collapsed="false">
      <c r="A149" s="22"/>
      <c r="B149" s="190"/>
      <c r="C149" s="238" t="s">
        <v>199</v>
      </c>
      <c r="D149" s="238" t="s">
        <v>462</v>
      </c>
      <c r="E149" s="239" t="s">
        <v>1657</v>
      </c>
      <c r="F149" s="240" t="s">
        <v>1658</v>
      </c>
      <c r="G149" s="241" t="s">
        <v>285</v>
      </c>
      <c r="H149" s="242" t="n">
        <v>4</v>
      </c>
      <c r="I149" s="243"/>
      <c r="J149" s="244" t="n">
        <f aca="false">ROUND(I149*H149,2)</f>
        <v>0</v>
      </c>
      <c r="K149" s="240"/>
      <c r="L149" s="245"/>
      <c r="M149" s="246"/>
      <c r="N149" s="247" t="s">
        <v>44</v>
      </c>
      <c r="O149" s="60"/>
      <c r="P149" s="200" t="n">
        <f aca="false">O149*H149</f>
        <v>0</v>
      </c>
      <c r="Q149" s="200" t="n">
        <v>0.0003</v>
      </c>
      <c r="R149" s="200" t="n">
        <f aca="false">Q149*H149</f>
        <v>0.0012</v>
      </c>
      <c r="S149" s="200" t="n">
        <v>0</v>
      </c>
      <c r="T149" s="20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202" t="s">
        <v>469</v>
      </c>
      <c r="AT149" s="202" t="s">
        <v>462</v>
      </c>
      <c r="AU149" s="202" t="s">
        <v>88</v>
      </c>
      <c r="AY149" s="3" t="s">
        <v>151</v>
      </c>
      <c r="BE149" s="203" t="n">
        <f aca="false">IF(N149="základní",J149,0)</f>
        <v>0</v>
      </c>
      <c r="BF149" s="203" t="n">
        <f aca="false">IF(N149="snížená",J149,0)</f>
        <v>0</v>
      </c>
      <c r="BG149" s="203" t="n">
        <f aca="false">IF(N149="zákl. přenesená",J149,0)</f>
        <v>0</v>
      </c>
      <c r="BH149" s="203" t="n">
        <f aca="false">IF(N149="sníž. přenesená",J149,0)</f>
        <v>0</v>
      </c>
      <c r="BI149" s="203" t="n">
        <f aca="false">IF(N149="nulová",J149,0)</f>
        <v>0</v>
      </c>
      <c r="BJ149" s="3" t="s">
        <v>86</v>
      </c>
      <c r="BK149" s="203" t="n">
        <f aca="false">ROUND(I149*H149,2)</f>
        <v>0</v>
      </c>
      <c r="BL149" s="3" t="s">
        <v>350</v>
      </c>
      <c r="BM149" s="202" t="s">
        <v>1659</v>
      </c>
    </row>
    <row r="150" customFormat="false" ht="12.8" hidden="false" customHeight="false" outlineLevel="0" collapsed="false">
      <c r="A150" s="22"/>
      <c r="B150" s="23"/>
      <c r="C150" s="22"/>
      <c r="D150" s="204" t="s">
        <v>159</v>
      </c>
      <c r="E150" s="22"/>
      <c r="F150" s="205" t="s">
        <v>1660</v>
      </c>
      <c r="G150" s="22"/>
      <c r="H150" s="22"/>
      <c r="I150" s="117"/>
      <c r="J150" s="22"/>
      <c r="K150" s="22"/>
      <c r="L150" s="23"/>
      <c r="M150" s="206"/>
      <c r="N150" s="207"/>
      <c r="O150" s="60"/>
      <c r="P150" s="60"/>
      <c r="Q150" s="60"/>
      <c r="R150" s="60"/>
      <c r="S150" s="60"/>
      <c r="T150" s="61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T150" s="3" t="s">
        <v>159</v>
      </c>
      <c r="AU150" s="3" t="s">
        <v>88</v>
      </c>
    </row>
    <row r="151" customFormat="false" ht="16.5" hidden="false" customHeight="true" outlineLevel="0" collapsed="false">
      <c r="A151" s="22"/>
      <c r="B151" s="190"/>
      <c r="C151" s="191" t="s">
        <v>204</v>
      </c>
      <c r="D151" s="191" t="s">
        <v>154</v>
      </c>
      <c r="E151" s="192" t="s">
        <v>1661</v>
      </c>
      <c r="F151" s="193" t="s">
        <v>1662</v>
      </c>
      <c r="G151" s="194" t="s">
        <v>285</v>
      </c>
      <c r="H151" s="195" t="n">
        <v>6</v>
      </c>
      <c r="I151" s="196"/>
      <c r="J151" s="197" t="n">
        <f aca="false">ROUND(I151*H151,2)</f>
        <v>0</v>
      </c>
      <c r="K151" s="193" t="s">
        <v>257</v>
      </c>
      <c r="L151" s="23"/>
      <c r="M151" s="198"/>
      <c r="N151" s="199" t="s">
        <v>44</v>
      </c>
      <c r="O151" s="60"/>
      <c r="P151" s="200" t="n">
        <f aca="false">O151*H151</f>
        <v>0</v>
      </c>
      <c r="Q151" s="200" t="n">
        <v>0</v>
      </c>
      <c r="R151" s="200" t="n">
        <f aca="false">Q151*H151</f>
        <v>0</v>
      </c>
      <c r="S151" s="200" t="n">
        <v>0</v>
      </c>
      <c r="T151" s="20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202" t="s">
        <v>350</v>
      </c>
      <c r="AT151" s="202" t="s">
        <v>154</v>
      </c>
      <c r="AU151" s="202" t="s">
        <v>88</v>
      </c>
      <c r="AY151" s="3" t="s">
        <v>151</v>
      </c>
      <c r="BE151" s="203" t="n">
        <f aca="false">IF(N151="základní",J151,0)</f>
        <v>0</v>
      </c>
      <c r="BF151" s="203" t="n">
        <f aca="false">IF(N151="snížená",J151,0)</f>
        <v>0</v>
      </c>
      <c r="BG151" s="203" t="n">
        <f aca="false">IF(N151="zákl. přenesená",J151,0)</f>
        <v>0</v>
      </c>
      <c r="BH151" s="203" t="n">
        <f aca="false">IF(N151="sníž. přenesená",J151,0)</f>
        <v>0</v>
      </c>
      <c r="BI151" s="203" t="n">
        <f aca="false">IF(N151="nulová",J151,0)</f>
        <v>0</v>
      </c>
      <c r="BJ151" s="3" t="s">
        <v>86</v>
      </c>
      <c r="BK151" s="203" t="n">
        <f aca="false">ROUND(I151*H151,2)</f>
        <v>0</v>
      </c>
      <c r="BL151" s="3" t="s">
        <v>350</v>
      </c>
      <c r="BM151" s="202" t="s">
        <v>1663</v>
      </c>
    </row>
    <row r="152" customFormat="false" ht="12.8" hidden="false" customHeight="false" outlineLevel="0" collapsed="false">
      <c r="A152" s="22"/>
      <c r="B152" s="23"/>
      <c r="C152" s="22"/>
      <c r="D152" s="204" t="s">
        <v>159</v>
      </c>
      <c r="E152" s="22"/>
      <c r="F152" s="205" t="s">
        <v>1664</v>
      </c>
      <c r="G152" s="22"/>
      <c r="H152" s="22"/>
      <c r="I152" s="117"/>
      <c r="J152" s="22"/>
      <c r="K152" s="22"/>
      <c r="L152" s="23"/>
      <c r="M152" s="206"/>
      <c r="N152" s="207"/>
      <c r="O152" s="60"/>
      <c r="P152" s="60"/>
      <c r="Q152" s="60"/>
      <c r="R152" s="60"/>
      <c r="S152" s="60"/>
      <c r="T152" s="61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T152" s="3" t="s">
        <v>159</v>
      </c>
      <c r="AU152" s="3" t="s">
        <v>88</v>
      </c>
    </row>
    <row r="153" customFormat="false" ht="16.5" hidden="false" customHeight="true" outlineLevel="0" collapsed="false">
      <c r="A153" s="22"/>
      <c r="B153" s="190"/>
      <c r="C153" s="238" t="s">
        <v>209</v>
      </c>
      <c r="D153" s="238" t="s">
        <v>462</v>
      </c>
      <c r="E153" s="239" t="s">
        <v>1665</v>
      </c>
      <c r="F153" s="240" t="s">
        <v>1666</v>
      </c>
      <c r="G153" s="241" t="s">
        <v>285</v>
      </c>
      <c r="H153" s="242" t="n">
        <v>6</v>
      </c>
      <c r="I153" s="243"/>
      <c r="J153" s="244" t="n">
        <f aca="false">ROUND(I153*H153,2)</f>
        <v>0</v>
      </c>
      <c r="K153" s="240" t="s">
        <v>257</v>
      </c>
      <c r="L153" s="245"/>
      <c r="M153" s="246"/>
      <c r="N153" s="247" t="s">
        <v>44</v>
      </c>
      <c r="O153" s="60"/>
      <c r="P153" s="200" t="n">
        <f aca="false">O153*H153</f>
        <v>0</v>
      </c>
      <c r="Q153" s="200" t="n">
        <v>0.00092</v>
      </c>
      <c r="R153" s="200" t="n">
        <f aca="false">Q153*H153</f>
        <v>0.00552</v>
      </c>
      <c r="S153" s="200" t="n">
        <v>0</v>
      </c>
      <c r="T153" s="20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202" t="s">
        <v>469</v>
      </c>
      <c r="AT153" s="202" t="s">
        <v>462</v>
      </c>
      <c r="AU153" s="202" t="s">
        <v>88</v>
      </c>
      <c r="AY153" s="3" t="s">
        <v>151</v>
      </c>
      <c r="BE153" s="203" t="n">
        <f aca="false">IF(N153="základní",J153,0)</f>
        <v>0</v>
      </c>
      <c r="BF153" s="203" t="n">
        <f aca="false">IF(N153="snížená",J153,0)</f>
        <v>0</v>
      </c>
      <c r="BG153" s="203" t="n">
        <f aca="false">IF(N153="zákl. přenesená",J153,0)</f>
        <v>0</v>
      </c>
      <c r="BH153" s="203" t="n">
        <f aca="false">IF(N153="sníž. přenesená",J153,0)</f>
        <v>0</v>
      </c>
      <c r="BI153" s="203" t="n">
        <f aca="false">IF(N153="nulová",J153,0)</f>
        <v>0</v>
      </c>
      <c r="BJ153" s="3" t="s">
        <v>86</v>
      </c>
      <c r="BK153" s="203" t="n">
        <f aca="false">ROUND(I153*H153,2)</f>
        <v>0</v>
      </c>
      <c r="BL153" s="3" t="s">
        <v>350</v>
      </c>
      <c r="BM153" s="202" t="s">
        <v>1667</v>
      </c>
    </row>
    <row r="154" customFormat="false" ht="12.8" hidden="false" customHeight="false" outlineLevel="0" collapsed="false">
      <c r="A154" s="22"/>
      <c r="B154" s="23"/>
      <c r="C154" s="22"/>
      <c r="D154" s="204" t="s">
        <v>159</v>
      </c>
      <c r="E154" s="22"/>
      <c r="F154" s="205" t="s">
        <v>1668</v>
      </c>
      <c r="G154" s="22"/>
      <c r="H154" s="22"/>
      <c r="I154" s="117"/>
      <c r="J154" s="22"/>
      <c r="K154" s="22"/>
      <c r="L154" s="23"/>
      <c r="M154" s="206"/>
      <c r="N154" s="207"/>
      <c r="O154" s="60"/>
      <c r="P154" s="60"/>
      <c r="Q154" s="60"/>
      <c r="R154" s="60"/>
      <c r="S154" s="60"/>
      <c r="T154" s="61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T154" s="3" t="s">
        <v>159</v>
      </c>
      <c r="AU154" s="3" t="s">
        <v>88</v>
      </c>
    </row>
    <row r="155" customFormat="false" ht="21.75" hidden="false" customHeight="true" outlineLevel="0" collapsed="false">
      <c r="A155" s="22"/>
      <c r="B155" s="190"/>
      <c r="C155" s="191" t="s">
        <v>214</v>
      </c>
      <c r="D155" s="191" t="s">
        <v>154</v>
      </c>
      <c r="E155" s="192" t="s">
        <v>1669</v>
      </c>
      <c r="F155" s="193" t="s">
        <v>1670</v>
      </c>
      <c r="G155" s="194" t="s">
        <v>408</v>
      </c>
      <c r="H155" s="195" t="n">
        <v>0.017</v>
      </c>
      <c r="I155" s="196"/>
      <c r="J155" s="197" t="n">
        <f aca="false">ROUND(I155*H155,2)</f>
        <v>0</v>
      </c>
      <c r="K155" s="193" t="s">
        <v>257</v>
      </c>
      <c r="L155" s="23"/>
      <c r="M155" s="198"/>
      <c r="N155" s="199" t="s">
        <v>44</v>
      </c>
      <c r="O155" s="60"/>
      <c r="P155" s="200" t="n">
        <f aca="false">O155*H155</f>
        <v>0</v>
      </c>
      <c r="Q155" s="200" t="n">
        <v>0</v>
      </c>
      <c r="R155" s="200" t="n">
        <f aca="false">Q155*H155</f>
        <v>0</v>
      </c>
      <c r="S155" s="200" t="n">
        <v>0</v>
      </c>
      <c r="T155" s="20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202" t="s">
        <v>350</v>
      </c>
      <c r="AT155" s="202" t="s">
        <v>154</v>
      </c>
      <c r="AU155" s="202" t="s">
        <v>88</v>
      </c>
      <c r="AY155" s="3" t="s">
        <v>151</v>
      </c>
      <c r="BE155" s="203" t="n">
        <f aca="false">IF(N155="základní",J155,0)</f>
        <v>0</v>
      </c>
      <c r="BF155" s="203" t="n">
        <f aca="false">IF(N155="snížená",J155,0)</f>
        <v>0</v>
      </c>
      <c r="BG155" s="203" t="n">
        <f aca="false">IF(N155="zákl. přenesená",J155,0)</f>
        <v>0</v>
      </c>
      <c r="BH155" s="203" t="n">
        <f aca="false">IF(N155="sníž. přenesená",J155,0)</f>
        <v>0</v>
      </c>
      <c r="BI155" s="203" t="n">
        <f aca="false">IF(N155="nulová",J155,0)</f>
        <v>0</v>
      </c>
      <c r="BJ155" s="3" t="s">
        <v>86</v>
      </c>
      <c r="BK155" s="203" t="n">
        <f aca="false">ROUND(I155*H155,2)</f>
        <v>0</v>
      </c>
      <c r="BL155" s="3" t="s">
        <v>350</v>
      </c>
      <c r="BM155" s="202" t="s">
        <v>1671</v>
      </c>
    </row>
    <row r="156" customFormat="false" ht="12.8" hidden="false" customHeight="false" outlineLevel="0" collapsed="false">
      <c r="A156" s="22"/>
      <c r="B156" s="23"/>
      <c r="C156" s="22"/>
      <c r="D156" s="204" t="s">
        <v>159</v>
      </c>
      <c r="E156" s="22"/>
      <c r="F156" s="205" t="s">
        <v>1672</v>
      </c>
      <c r="G156" s="22"/>
      <c r="H156" s="22"/>
      <c r="I156" s="117"/>
      <c r="J156" s="22"/>
      <c r="K156" s="22"/>
      <c r="L156" s="23"/>
      <c r="M156" s="208"/>
      <c r="N156" s="209"/>
      <c r="O156" s="210"/>
      <c r="P156" s="210"/>
      <c r="Q156" s="210"/>
      <c r="R156" s="210"/>
      <c r="S156" s="210"/>
      <c r="T156" s="211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T156" s="3" t="s">
        <v>159</v>
      </c>
      <c r="AU156" s="3" t="s">
        <v>88</v>
      </c>
    </row>
    <row r="157" customFormat="false" ht="6.95" hidden="false" customHeight="true" outlineLevel="0" collapsed="false">
      <c r="A157" s="22"/>
      <c r="B157" s="44"/>
      <c r="C157" s="45"/>
      <c r="D157" s="45"/>
      <c r="E157" s="45"/>
      <c r="F157" s="45"/>
      <c r="G157" s="45"/>
      <c r="H157" s="45"/>
      <c r="I157" s="146"/>
      <c r="J157" s="45"/>
      <c r="K157" s="45"/>
      <c r="L157" s="23"/>
      <c r="M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</row>
  </sheetData>
  <autoFilter ref="C122:K156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2020-06-24T11:45:50Z</dcterms:created>
  <dc:creator>k-36\k_36</dc:creator>
  <dc:language>cs-CZ</dc:language>
  <cp:lastModifiedBy>k-36\k_36</cp:lastModifiedBy>
  <dcterms:modified xsi:type="dcterms:W3CDTF">2020-06-24T11:45:56Z</dcterms:modified>
  <cp:revision>0</cp:revision>
</cp:coreProperties>
</file>