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0\AD_TDS\PACOV_KSUSV PRISTRESEK\ROZPOCET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 - Architektonicko-stav..." sheetId="3" r:id="rId3"/>
    <sheet name="02 - Bleskosvod" sheetId="4" r:id="rId4"/>
    <sheet name="03 - Zařízení silnoproudé..." sheetId="5" r:id="rId5"/>
    <sheet name="IO-01 - Architektonicko-s..." sheetId="6" r:id="rId6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'VRN - Vedlejší a ostatní ...'!$C$121:$K$150</definedName>
    <definedName name="_xlnm.Print_Area" localSheetId="1">'VRN - Vedlejší a ostatní ...'!$C$4:$J$76,'VRN - Vedlejší a ostatní ...'!$C$82:$J$101,'VRN - Vedlejší a ostatní ...'!$C$107:$K$150</definedName>
    <definedName name="_xlnm.Print_Titles" localSheetId="1">'VRN - Vedlejší a ostatní ...'!$121:$121</definedName>
    <definedName name="_xlnm._FilterDatabase" localSheetId="2" hidden="1">'01 - Architektonicko-stav...'!$C$129:$K$340</definedName>
    <definedName name="_xlnm.Print_Area" localSheetId="2">'01 - Architektonicko-stav...'!$C$4:$J$76,'01 - Architektonicko-stav...'!$C$82:$J$109,'01 - Architektonicko-stav...'!$C$115:$K$340</definedName>
    <definedName name="_xlnm.Print_Titles" localSheetId="2">'01 - Architektonicko-stav...'!$129:$129</definedName>
    <definedName name="_xlnm._FilterDatabase" localSheetId="3" hidden="1">'02 - Bleskosvod'!$C$124:$K$167</definedName>
    <definedName name="_xlnm.Print_Area" localSheetId="3">'02 - Bleskosvod'!$C$4:$J$76,'02 - Bleskosvod'!$C$82:$J$104,'02 - Bleskosvod'!$C$110:$K$167</definedName>
    <definedName name="_xlnm.Print_Titles" localSheetId="3">'02 - Bleskosvod'!$124:$124</definedName>
    <definedName name="_xlnm._FilterDatabase" localSheetId="4" hidden="1">'03 - Zařízení silnoproudé...'!$C$124:$K$203</definedName>
    <definedName name="_xlnm.Print_Area" localSheetId="4">'03 - Zařízení silnoproudé...'!$C$4:$J$76,'03 - Zařízení silnoproudé...'!$C$82:$J$104,'03 - Zařízení silnoproudé...'!$C$110:$K$203</definedName>
    <definedName name="_xlnm.Print_Titles" localSheetId="4">'03 - Zařízení silnoproudé...'!$124:$124</definedName>
    <definedName name="_xlnm._FilterDatabase" localSheetId="5" hidden="1">'IO-01 - Architektonicko-s...'!$C$126:$K$247</definedName>
    <definedName name="_xlnm.Print_Area" localSheetId="5">'IO-01 - Architektonicko-s...'!$C$4:$J$76,'IO-01 - Architektonicko-s...'!$C$82:$J$106,'IO-01 - Architektonicko-s...'!$C$112:$K$247</definedName>
    <definedName name="_xlnm.Print_Titles" localSheetId="5">'IO-01 - Architektonicko-s...'!$126:$126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102"/>
  <c i="6" r="J37"/>
  <c i="1" r="AX102"/>
  <c i="6"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85"/>
  <c i="5" r="J39"/>
  <c r="J38"/>
  <c i="1" r="AY100"/>
  <c i="5" r="J37"/>
  <c i="1" r="AX100"/>
  <c i="5"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4" r="J39"/>
  <c r="J38"/>
  <c i="1" r="AY99"/>
  <c i="4" r="J37"/>
  <c i="1" r="AX99"/>
  <c i="4"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3" r="J39"/>
  <c r="J38"/>
  <c i="1" r="AY98"/>
  <c i="3" r="J37"/>
  <c i="1" r="AX98"/>
  <c i="3"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T262"/>
  <c r="R263"/>
  <c r="R262"/>
  <c r="P263"/>
  <c r="P262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1"/>
  <c r="BH211"/>
  <c r="BG211"/>
  <c r="BF211"/>
  <c r="T211"/>
  <c r="R211"/>
  <c r="P211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124"/>
  <c r="E7"/>
  <c r="E85"/>
  <c i="2" r="J39"/>
  <c r="J38"/>
  <c i="1" r="AY96"/>
  <c i="2" r="J37"/>
  <c i="1" r="AX96"/>
  <c i="2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1" r="L90"/>
  <c r="AM90"/>
  <c r="AM89"/>
  <c r="L89"/>
  <c r="AM87"/>
  <c r="L87"/>
  <c r="L85"/>
  <c r="L84"/>
  <c i="6" r="BK243"/>
  <c r="BK230"/>
  <c r="BK200"/>
  <c r="BK198"/>
  <c r="J178"/>
  <c r="J174"/>
  <c r="J161"/>
  <c r="BK149"/>
  <c r="J143"/>
  <c r="BK132"/>
  <c r="J130"/>
  <c i="5" r="BK178"/>
  <c r="BK177"/>
  <c r="BK175"/>
  <c r="J173"/>
  <c r="J171"/>
  <c r="BK169"/>
  <c r="BK167"/>
  <c r="BK159"/>
  <c r="J157"/>
  <c r="J155"/>
  <c r="BK154"/>
  <c r="J151"/>
  <c r="BK149"/>
  <c r="J141"/>
  <c r="BK139"/>
  <c r="J136"/>
  <c r="BK132"/>
  <c i="4" r="J159"/>
  <c r="J158"/>
  <c r="BK156"/>
  <c r="BK154"/>
  <c r="BK153"/>
  <c r="J150"/>
  <c r="J140"/>
  <c r="J137"/>
  <c r="J136"/>
  <c r="J132"/>
  <c r="J129"/>
  <c i="3" r="BK336"/>
  <c r="J336"/>
  <c r="BK328"/>
  <c r="BK324"/>
  <c r="BK320"/>
  <c r="BK300"/>
  <c r="BK293"/>
  <c r="J290"/>
  <c r="J285"/>
  <c r="BK280"/>
  <c r="J276"/>
  <c r="J267"/>
  <c r="J257"/>
  <c r="BK255"/>
  <c r="J236"/>
  <c r="BK234"/>
  <c r="BK232"/>
  <c r="J224"/>
  <c r="J211"/>
  <c r="J197"/>
  <c r="BK195"/>
  <c r="BK165"/>
  <c r="BK140"/>
  <c i="2" r="J149"/>
  <c r="J147"/>
  <c r="J145"/>
  <c r="BK141"/>
  <c i="1" r="AS101"/>
  <c r="AS97"/>
  <c i="6" r="BK246"/>
  <c r="BK241"/>
  <c r="J241"/>
  <c r="BK237"/>
  <c r="J237"/>
  <c r="BK235"/>
  <c r="J235"/>
  <c r="J230"/>
  <c r="BK225"/>
  <c r="BK223"/>
  <c r="BK218"/>
  <c r="BK204"/>
  <c r="J200"/>
  <c r="J198"/>
  <c r="J194"/>
  <c r="BK192"/>
  <c r="J188"/>
  <c r="J186"/>
  <c r="J181"/>
  <c r="BK176"/>
  <c r="BK174"/>
  <c r="BK172"/>
  <c r="J165"/>
  <c r="J163"/>
  <c r="BK161"/>
  <c r="J145"/>
  <c r="BK143"/>
  <c r="J134"/>
  <c r="J132"/>
  <c r="BK130"/>
  <c i="5" r="BK195"/>
  <c r="J189"/>
  <c r="J188"/>
  <c r="BK185"/>
  <c r="J182"/>
  <c r="J178"/>
  <c r="J174"/>
  <c r="BK172"/>
  <c r="BK168"/>
  <c r="J167"/>
  <c r="J164"/>
  <c r="BK163"/>
  <c r="BK156"/>
  <c r="J153"/>
  <c r="J147"/>
  <c r="J145"/>
  <c r="J132"/>
  <c r="BK130"/>
  <c i="4" r="BK164"/>
  <c r="J161"/>
  <c r="BK158"/>
  <c r="BK149"/>
  <c r="BK145"/>
  <c r="BK143"/>
  <c r="BK142"/>
  <c r="J141"/>
  <c r="BK140"/>
  <c r="BK129"/>
  <c r="BK128"/>
  <c i="3" r="BK331"/>
  <c r="BK316"/>
  <c r="BK312"/>
  <c r="J300"/>
  <c r="BK290"/>
  <c r="BK283"/>
  <c r="BK274"/>
  <c r="J263"/>
  <c r="BK251"/>
  <c r="BK249"/>
  <c r="J247"/>
  <c r="BK243"/>
  <c r="BK239"/>
  <c r="BK236"/>
  <c r="J232"/>
  <c r="BK230"/>
  <c r="J195"/>
  <c r="BK188"/>
  <c r="J181"/>
  <c r="BK179"/>
  <c r="J172"/>
  <c r="J149"/>
  <c i="2" r="BK149"/>
  <c r="BK147"/>
  <c r="BK143"/>
  <c r="J141"/>
  <c r="BK139"/>
  <c r="BK137"/>
  <c r="J135"/>
  <c r="BK133"/>
  <c r="BK131"/>
  <c r="J129"/>
  <c r="BK127"/>
  <c r="J125"/>
  <c i="6" r="J243"/>
  <c r="J225"/>
  <c r="J223"/>
  <c r="J214"/>
  <c r="BK209"/>
  <c r="J170"/>
  <c r="BK165"/>
  <c r="BK163"/>
  <c r="J149"/>
  <c r="BK134"/>
  <c i="5" r="BK201"/>
  <c r="J198"/>
  <c r="J195"/>
  <c r="BK191"/>
  <c r="J185"/>
  <c r="BK182"/>
  <c r="BK179"/>
  <c r="BK173"/>
  <c r="J172"/>
  <c r="BK171"/>
  <c r="J168"/>
  <c r="J165"/>
  <c r="BK164"/>
  <c r="J163"/>
  <c r="J161"/>
  <c r="BK157"/>
  <c r="J156"/>
  <c r="BK155"/>
  <c r="J154"/>
  <c r="BK153"/>
  <c r="BK151"/>
  <c r="BK147"/>
  <c r="BK145"/>
  <c r="J143"/>
  <c r="BK138"/>
  <c r="J134"/>
  <c r="J130"/>
  <c r="J128"/>
  <c i="4" r="J156"/>
  <c r="J154"/>
  <c r="J152"/>
  <c r="BK150"/>
  <c r="BK148"/>
  <c r="J145"/>
  <c r="J143"/>
  <c r="J142"/>
  <c r="BK137"/>
  <c r="BK133"/>
  <c r="BK132"/>
  <c r="J128"/>
  <c i="3" r="J331"/>
  <c r="J320"/>
  <c r="BK308"/>
  <c r="J297"/>
  <c r="J293"/>
  <c r="BK276"/>
  <c r="J272"/>
  <c r="BK267"/>
  <c r="J243"/>
  <c r="J234"/>
  <c r="J230"/>
  <c r="J228"/>
  <c r="BK226"/>
  <c r="BK181"/>
  <c r="J179"/>
  <c r="BK172"/>
  <c r="J165"/>
  <c r="BK160"/>
  <c r="J145"/>
  <c r="J140"/>
  <c r="BK133"/>
  <c i="2" r="J143"/>
  <c r="J137"/>
  <c i="6" r="J246"/>
  <c r="J218"/>
  <c r="BK214"/>
  <c r="J209"/>
  <c r="J204"/>
  <c r="BK194"/>
  <c r="J192"/>
  <c r="BK188"/>
  <c r="BK186"/>
  <c r="BK181"/>
  <c r="BK178"/>
  <c r="J176"/>
  <c r="J172"/>
  <c r="BK170"/>
  <c r="BK145"/>
  <c i="5" r="J201"/>
  <c r="BK198"/>
  <c r="J191"/>
  <c r="BK189"/>
  <c r="BK188"/>
  <c r="J179"/>
  <c r="J177"/>
  <c r="J175"/>
  <c r="BK174"/>
  <c r="J169"/>
  <c r="BK165"/>
  <c r="BK161"/>
  <c r="J159"/>
  <c r="J149"/>
  <c r="BK143"/>
  <c r="BK141"/>
  <c r="J139"/>
  <c r="J138"/>
  <c r="BK136"/>
  <c r="BK134"/>
  <c r="BK128"/>
  <c i="4" r="J164"/>
  <c r="BK161"/>
  <c r="BK159"/>
  <c r="J153"/>
  <c r="BK152"/>
  <c r="J149"/>
  <c r="J148"/>
  <c r="BK144"/>
  <c r="J144"/>
  <c r="BK141"/>
  <c r="BK136"/>
  <c r="J133"/>
  <c i="3" r="J328"/>
  <c r="J324"/>
  <c r="J316"/>
  <c r="J312"/>
  <c r="J308"/>
  <c r="BK297"/>
  <c r="BK285"/>
  <c r="J283"/>
  <c r="J280"/>
  <c r="J274"/>
  <c r="BK272"/>
  <c r="BK263"/>
  <c r="BK257"/>
  <c r="J255"/>
  <c r="J251"/>
  <c r="J249"/>
  <c r="BK247"/>
  <c r="J239"/>
  <c r="BK228"/>
  <c r="J226"/>
  <c r="BK224"/>
  <c r="BK211"/>
  <c r="BK197"/>
  <c r="J188"/>
  <c r="J160"/>
  <c r="BK149"/>
  <c r="BK145"/>
  <c r="J133"/>
  <c i="2" r="BK145"/>
  <c r="J139"/>
  <c r="BK135"/>
  <c r="J133"/>
  <c r="J131"/>
  <c r="BK129"/>
  <c r="J127"/>
  <c r="BK125"/>
  <c i="1" r="AS95"/>
  <c i="2" l="1" r="BK124"/>
  <c r="BK123"/>
  <c r="J123"/>
  <c r="J99"/>
  <c i="3" r="R132"/>
  <c r="P164"/>
  <c r="P225"/>
  <c r="R238"/>
  <c r="T266"/>
  <c r="R282"/>
  <c r="P330"/>
  <c i="4" r="R127"/>
  <c r="R126"/>
  <c r="T147"/>
  <c r="R160"/>
  <c i="6" r="R129"/>
  <c r="P160"/>
  <c r="BK180"/>
  <c r="J180"/>
  <c r="J102"/>
  <c r="T208"/>
  <c r="R234"/>
  <c i="2" r="R124"/>
  <c r="R123"/>
  <c r="R122"/>
  <c i="3" r="T132"/>
  <c r="R164"/>
  <c r="R225"/>
  <c r="T238"/>
  <c r="T282"/>
  <c r="R330"/>
  <c i="4" r="P127"/>
  <c r="P126"/>
  <c r="R147"/>
  <c r="R146"/>
  <c r="P160"/>
  <c i="5" r="P127"/>
  <c r="T127"/>
  <c r="P170"/>
  <c r="R170"/>
  <c r="P181"/>
  <c r="P180"/>
  <c r="R181"/>
  <c r="R180"/>
  <c i="6" r="BK129"/>
  <c r="J129"/>
  <c r="J100"/>
  <c r="T129"/>
  <c r="R160"/>
  <c r="P180"/>
  <c r="P208"/>
  <c r="T234"/>
  <c i="2" r="P124"/>
  <c r="P123"/>
  <c r="P122"/>
  <c i="1" r="AU96"/>
  <c i="3" r="BK132"/>
  <c r="P132"/>
  <c r="T164"/>
  <c r="BK238"/>
  <c r="J238"/>
  <c r="J103"/>
  <c r="P266"/>
  <c r="BK282"/>
  <c r="J282"/>
  <c r="J107"/>
  <c r="T330"/>
  <c i="4" r="BK127"/>
  <c r="J127"/>
  <c r="J100"/>
  <c r="BK147"/>
  <c r="J147"/>
  <c r="J102"/>
  <c r="BK160"/>
  <c r="J160"/>
  <c r="J103"/>
  <c i="5" r="BK127"/>
  <c r="J127"/>
  <c r="J100"/>
  <c r="R127"/>
  <c r="R126"/>
  <c r="R125"/>
  <c r="BK170"/>
  <c r="J170"/>
  <c r="J101"/>
  <c r="T170"/>
  <c r="BK181"/>
  <c r="J181"/>
  <c r="J103"/>
  <c r="T181"/>
  <c r="T180"/>
  <c i="6" r="P129"/>
  <c r="BK160"/>
  <c r="J160"/>
  <c r="J101"/>
  <c r="T160"/>
  <c r="R180"/>
  <c r="R208"/>
  <c r="P234"/>
  <c i="2" r="T124"/>
  <c r="T123"/>
  <c r="T122"/>
  <c i="3" r="BK164"/>
  <c r="J164"/>
  <c r="J101"/>
  <c r="BK225"/>
  <c r="J225"/>
  <c r="J102"/>
  <c r="T225"/>
  <c r="P238"/>
  <c r="BK266"/>
  <c r="J266"/>
  <c r="J106"/>
  <c r="R266"/>
  <c r="R265"/>
  <c r="P282"/>
  <c r="BK330"/>
  <c r="J330"/>
  <c r="J108"/>
  <c i="4" r="T127"/>
  <c r="T126"/>
  <c r="P147"/>
  <c r="P146"/>
  <c r="T160"/>
  <c i="6" r="T180"/>
  <c r="BK208"/>
  <c r="J208"/>
  <c r="J103"/>
  <c r="BK234"/>
  <c r="J234"/>
  <c r="J104"/>
  <c i="2" r="E110"/>
  <c r="F119"/>
  <c r="BE141"/>
  <c r="BE147"/>
  <c i="3" r="J94"/>
  <c r="BE165"/>
  <c r="BE179"/>
  <c r="BE228"/>
  <c r="BE232"/>
  <c r="BE276"/>
  <c r="BE297"/>
  <c r="BE324"/>
  <c r="BE331"/>
  <c i="4" r="E85"/>
  <c r="J91"/>
  <c r="BE128"/>
  <c r="BE129"/>
  <c r="BE143"/>
  <c r="BE144"/>
  <c r="BE145"/>
  <c r="BE156"/>
  <c i="5" r="E85"/>
  <c r="BE130"/>
  <c r="BE136"/>
  <c r="BE153"/>
  <c r="BE156"/>
  <c r="BE163"/>
  <c r="BE167"/>
  <c r="BE169"/>
  <c r="BE179"/>
  <c r="BE195"/>
  <c r="BE201"/>
  <c i="6" r="J91"/>
  <c r="F94"/>
  <c r="BE149"/>
  <c r="BE198"/>
  <c r="BE200"/>
  <c r="BE225"/>
  <c r="BE230"/>
  <c r="BK245"/>
  <c r="J245"/>
  <c r="J105"/>
  <c i="2" r="BE129"/>
  <c r="BE131"/>
  <c r="BE135"/>
  <c r="BE137"/>
  <c r="BE139"/>
  <c r="BE143"/>
  <c r="BE145"/>
  <c r="BE149"/>
  <c i="3" r="J91"/>
  <c r="BE140"/>
  <c r="BE145"/>
  <c r="BE188"/>
  <c r="BE195"/>
  <c r="BE197"/>
  <c r="BE230"/>
  <c r="BE234"/>
  <c r="BE236"/>
  <c r="BE239"/>
  <c r="BE249"/>
  <c r="BE251"/>
  <c r="BE274"/>
  <c r="BE280"/>
  <c r="BE283"/>
  <c r="BE285"/>
  <c r="BE290"/>
  <c r="BE308"/>
  <c r="BE320"/>
  <c r="BE328"/>
  <c i="4" r="J94"/>
  <c r="BE137"/>
  <c r="BE142"/>
  <c r="BE148"/>
  <c r="BE149"/>
  <c r="BE161"/>
  <c r="BE164"/>
  <c i="5" r="J91"/>
  <c r="F94"/>
  <c r="BE139"/>
  <c r="BE149"/>
  <c r="BE159"/>
  <c r="BE168"/>
  <c r="BE173"/>
  <c r="BE177"/>
  <c r="BE185"/>
  <c i="6" r="E115"/>
  <c r="BE134"/>
  <c r="BE161"/>
  <c r="BE172"/>
  <c r="BE174"/>
  <c r="BE176"/>
  <c r="BE178"/>
  <c r="BE188"/>
  <c r="BE192"/>
  <c r="BE194"/>
  <c r="BE243"/>
  <c r="BE246"/>
  <c i="2" r="J91"/>
  <c r="J94"/>
  <c i="3" r="E118"/>
  <c r="BE133"/>
  <c r="BE211"/>
  <c r="BE224"/>
  <c r="BE226"/>
  <c r="BE255"/>
  <c r="BE263"/>
  <c r="BE267"/>
  <c r="BE293"/>
  <c r="BE300"/>
  <c r="BK262"/>
  <c r="J262"/>
  <c r="J104"/>
  <c i="4" r="BE132"/>
  <c r="BE133"/>
  <c r="BE136"/>
  <c r="BE141"/>
  <c r="BE150"/>
  <c r="BE152"/>
  <c r="BE153"/>
  <c i="5" r="J94"/>
  <c r="BE132"/>
  <c r="BE134"/>
  <c r="BE138"/>
  <c r="BE141"/>
  <c r="BE147"/>
  <c r="BE154"/>
  <c r="BE157"/>
  <c r="BE164"/>
  <c r="BE172"/>
  <c r="BE174"/>
  <c r="BE175"/>
  <c r="BE178"/>
  <c r="BE191"/>
  <c r="BE198"/>
  <c i="6" r="J94"/>
  <c r="BE130"/>
  <c r="BE145"/>
  <c r="BE165"/>
  <c r="BE209"/>
  <c r="BE235"/>
  <c r="BE237"/>
  <c r="BE241"/>
  <c i="2" r="BE125"/>
  <c r="BE127"/>
  <c r="BE133"/>
  <c i="3" r="F94"/>
  <c r="BE149"/>
  <c r="BE160"/>
  <c r="BE172"/>
  <c r="BE181"/>
  <c r="BE243"/>
  <c r="BE247"/>
  <c r="BE257"/>
  <c r="BE272"/>
  <c r="BE312"/>
  <c r="BE316"/>
  <c r="BE336"/>
  <c i="4" r="F94"/>
  <c r="BE140"/>
  <c r="BE154"/>
  <c r="BE158"/>
  <c r="BE159"/>
  <c i="5" r="BE128"/>
  <c r="BE143"/>
  <c r="BE145"/>
  <c r="BE151"/>
  <c r="BE155"/>
  <c r="BE161"/>
  <c r="BE165"/>
  <c r="BE171"/>
  <c r="BE182"/>
  <c r="BE188"/>
  <c r="BE189"/>
  <c i="6" r="BE132"/>
  <c r="BE143"/>
  <c r="BE163"/>
  <c r="BE170"/>
  <c r="BE181"/>
  <c r="BE186"/>
  <c r="BE204"/>
  <c r="BE214"/>
  <c r="BE218"/>
  <c r="BE223"/>
  <c i="2" r="J36"/>
  <c i="1" r="AW96"/>
  <c i="5" r="F37"/>
  <c i="1" r="BB100"/>
  <c i="5" r="F39"/>
  <c i="1" r="BD100"/>
  <c i="6" r="J36"/>
  <c i="1" r="AW102"/>
  <c i="2" r="F37"/>
  <c i="1" r="BB96"/>
  <c r="BB95"/>
  <c i="4" r="F37"/>
  <c i="1" r="BB99"/>
  <c i="5" r="F36"/>
  <c i="1" r="BA100"/>
  <c i="2" r="F36"/>
  <c i="1" r="BA96"/>
  <c r="BA95"/>
  <c r="AW95"/>
  <c i="3" r="F39"/>
  <c i="1" r="BD98"/>
  <c i="4" r="F39"/>
  <c i="1" r="BD99"/>
  <c i="6" r="F36"/>
  <c i="1" r="BA102"/>
  <c r="BA101"/>
  <c r="AW101"/>
  <c i="4" r="J36"/>
  <c i="1" r="AW99"/>
  <c i="3" r="F37"/>
  <c i="1" r="BB98"/>
  <c i="4" r="F38"/>
  <c i="1" r="BC99"/>
  <c i="2" r="F39"/>
  <c i="1" r="BD96"/>
  <c r="BD95"/>
  <c i="3" r="F38"/>
  <c i="1" r="BC98"/>
  <c i="5" r="F38"/>
  <c i="1" r="BC100"/>
  <c i="6" r="F38"/>
  <c i="1" r="BC102"/>
  <c r="BC101"/>
  <c r="AY101"/>
  <c i="2" r="F38"/>
  <c i="1" r="BC96"/>
  <c r="BC95"/>
  <c r="AY95"/>
  <c i="5" r="J36"/>
  <c i="1" r="AW100"/>
  <c i="6" r="F39"/>
  <c i="1" r="BD102"/>
  <c r="BD101"/>
  <c i="3" r="J36"/>
  <c i="1" r="AW98"/>
  <c i="3" r="F36"/>
  <c i="1" r="BA98"/>
  <c i="4" r="F36"/>
  <c i="1" r="BA99"/>
  <c r="AU95"/>
  <c i="6" r="F37"/>
  <c i="1" r="BB102"/>
  <c r="BB101"/>
  <c r="AX101"/>
  <c r="AS94"/>
  <c i="3" l="1" r="P265"/>
  <c r="P131"/>
  <c r="P130"/>
  <c i="1" r="AU98"/>
  <c i="5" r="P126"/>
  <c r="P125"/>
  <c i="1" r="AU100"/>
  <c i="3" r="BK131"/>
  <c r="J131"/>
  <c r="J99"/>
  <c i="4" r="P125"/>
  <c i="1" r="AU99"/>
  <c i="6" r="R128"/>
  <c r="R127"/>
  <c i="3" r="T265"/>
  <c i="6" r="P128"/>
  <c r="P127"/>
  <c i="1" r="AU102"/>
  <c i="6" r="T128"/>
  <c r="T127"/>
  <c i="5" r="T126"/>
  <c r="T125"/>
  <c i="3" r="T131"/>
  <c r="T130"/>
  <c i="4" r="T146"/>
  <c r="T125"/>
  <c r="R125"/>
  <c i="3" r="R131"/>
  <c r="R130"/>
  <c i="2" r="J124"/>
  <c r="J100"/>
  <c i="3" r="BK265"/>
  <c r="J265"/>
  <c r="J105"/>
  <c i="6" r="BK128"/>
  <c r="J128"/>
  <c r="J99"/>
  <c i="2" r="BK122"/>
  <c r="J122"/>
  <c i="4" r="BK126"/>
  <c r="J126"/>
  <c r="J99"/>
  <c r="BK146"/>
  <c r="J146"/>
  <c r="J101"/>
  <c i="5" r="BK126"/>
  <c r="J126"/>
  <c r="J99"/>
  <c r="BK180"/>
  <c r="J180"/>
  <c r="J102"/>
  <c i="3" r="J132"/>
  <c r="J100"/>
  <c i="1" r="AU101"/>
  <c i="4" r="F35"/>
  <c i="1" r="AZ99"/>
  <c i="6" r="J35"/>
  <c i="1" r="AV102"/>
  <c r="AT102"/>
  <c r="BD97"/>
  <c i="5" r="F35"/>
  <c i="1" r="AZ100"/>
  <c i="2" r="F35"/>
  <c i="1" r="AZ96"/>
  <c r="AZ95"/>
  <c r="AV95"/>
  <c r="AT95"/>
  <c r="AX95"/>
  <c i="6" r="F35"/>
  <c i="1" r="AZ102"/>
  <c r="AZ101"/>
  <c r="AV101"/>
  <c r="AT101"/>
  <c r="BA97"/>
  <c r="AW97"/>
  <c i="3" r="F35"/>
  <c i="1" r="AZ98"/>
  <c i="2" r="J32"/>
  <c i="1" r="AG96"/>
  <c r="AG95"/>
  <c r="AN95"/>
  <c i="2" r="J35"/>
  <c i="1" r="AV96"/>
  <c r="AT96"/>
  <c i="5" r="J35"/>
  <c i="1" r="AV100"/>
  <c r="AT100"/>
  <c r="BB97"/>
  <c r="AX97"/>
  <c i="4" r="J35"/>
  <c i="1" r="AV99"/>
  <c r="AT99"/>
  <c r="BC97"/>
  <c r="AY97"/>
  <c i="3" r="J35"/>
  <c i="1" r="AV98"/>
  <c r="AT98"/>
  <c i="2" l="1" r="J41"/>
  <c i="4" r="BK125"/>
  <c r="J125"/>
  <c r="J98"/>
  <c i="6" r="BK127"/>
  <c r="J127"/>
  <c r="J98"/>
  <c i="1" r="AN96"/>
  <c i="5" r="BK125"/>
  <c r="J125"/>
  <c r="J98"/>
  <c i="2" r="J98"/>
  <c i="3" r="BK130"/>
  <c r="J130"/>
  <c r="J98"/>
  <c i="1" r="BB94"/>
  <c r="AX94"/>
  <c r="BD94"/>
  <c r="W33"/>
  <c r="AU97"/>
  <c r="BC94"/>
  <c r="W32"/>
  <c r="AZ97"/>
  <c r="AV97"/>
  <c r="AT97"/>
  <c r="BA94"/>
  <c r="W30"/>
  <c l="1" r="AU94"/>
  <c r="AZ94"/>
  <c r="AV94"/>
  <c r="AK29"/>
  <c r="W31"/>
  <c i="3" r="J32"/>
  <c i="1" r="AG98"/>
  <c r="AN98"/>
  <c i="6" r="J32"/>
  <c i="1" r="AG102"/>
  <c r="AG101"/>
  <c r="AN101"/>
  <c r="AW94"/>
  <c r="AK30"/>
  <c r="AY94"/>
  <c i="4" r="J32"/>
  <c i="1" r="AG99"/>
  <c r="AN99"/>
  <c i="5" r="J32"/>
  <c i="1" r="AG100"/>
  <c r="AN100"/>
  <c i="3" l="1" r="J41"/>
  <c i="1" r="AN102"/>
  <c i="4" r="J41"/>
  <c i="6" r="J41"/>
  <c i="5" r="J41"/>
  <c i="1" r="AG97"/>
  <c r="AN97"/>
  <c r="W29"/>
  <c r="AT94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<sst xmlns="http://schemas.openxmlformats.org/spreadsheetml/2006/main">
  <si>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</si>
  <si>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</si>
  <si>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</si>
  <si>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</si>
  <si>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{435c8c56-5a09-478d-ac92-f62b0d626712}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</si>
  <si>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</si>
  <si>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</si>
  <si>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</si>
  <si>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</si>
  <si>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</si>
  <si>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</si>
  <si>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</si>
  <si>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</si>
  <si>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</si>
  <si>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</si>
  <si>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</si>
  <si>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</si>
  <si>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Skladová hala doplňkového vybavení mobilní techniky v areálu KSÚSV v Pacově</t>
  </si>
  <si>
    <t>KSO:</t>
  </si>
  <si>
    <t>CC-CZ:</t>
  </si>
  <si>
    <t>Místo:</t>
  </si>
  <si>
    <t>Pacov, ul. Nádražní, areál KSÚS Vysočiny</t>
  </si>
  <si>
    <t>Datum:</t>
  </si>
  <si>
    <t>17. 8. 2018</t>
  </si>
  <si>
    <t>Zadavatel:</t>
  </si>
  <si>
    <t>IČ:</t>
  </si>
  <si>
    <t>00090450</t>
  </si>
  <si>
    <t>KSÚS Vysočiny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</si>
  <si>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</si>
  <si>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</si>
  <si>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</si>
  <si>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</si>
  <si>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</si>
  <si>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</si>
  <si>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</si>
  <si>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</si>
  <si>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</si>
  <si>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</si>
  <si>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</si>
  <si>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</si>
  <si>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</si>
  <si>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</si>
  <si>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</si>
  <si>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</si>
  <si>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</si>
  <si>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</si>
  <si>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</si>
  <si>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</si>
  <si>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</si>
  <si>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</si>
  <si>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</si>
  <si>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</si>
  <si>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</si>
  <si>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</si>
  <si>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</si>
  <si>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</si>
  <si>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</si>
  <si>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</si>
  <si>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</si>
  <si>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</si>
  <si>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</si>
  <si>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</si>
  <si>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</si>
  <si>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</si>
  <si>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</si>
  <si>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</si>
  <si>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</si>
  <si>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</si>
  <si>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</si>
  <si>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</si>
  <si>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</si>
  <si>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</si>
  <si>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</si>
  <si>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</si>
  <si>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</si>
  <si>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</si>
  <si>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</si>
  <si>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</si>
  <si>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</si>
  <si>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</si>
  <si>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</si>
  <si>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</si>
  <si>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</si>
  <si>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</si>
  <si>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</si>
  <si>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náklady</t>
  </si>
  <si>
    <t>VON</t>
  </si>
  <si>
    <t>1</t>
  </si>
  <si>
    <t>{7c94ead0-c7bc-40bd-9fba-421ab1d607ae}</t>
  </si>
  <si>
    <t>2</t>
  </si>
  <si>
    <t>/</t>
  </si>
  <si>
    <t>Soupis</t>
  </si>
  <si>
    <t>{253b997f-15ea-41c9-a513-d2b9f7fdda49}</t>
  </si>
  <si>
    <t>01</t>
  </si>
  <si>
    <t>SO-01 Skladová hala</t>
  </si>
  <si>
    <t>STA</t>
  </si>
  <si>
    <t>{253b2781-bc5b-4e58-a09e-016f4b0ef2eb}</t>
  </si>
  <si>
    <t>Architektonicko-stavební řešení</t>
  </si>
  <si>
    <t>{c7494c66-bbbb-4e72-b340-b0b4fbffb7c0}</t>
  </si>
  <si>
    <t>8116971</t>
  </si>
  <si>
    <t>02</t>
  </si>
  <si>
    <t>Bleskosvod</t>
  </si>
  <si>
    <t>{7cbb6398-b717-4b86-8a0e-4fc083f95eb7}</t>
  </si>
  <si>
    <t>03</t>
  </si>
  <si>
    <t>Zařízení silnoproudé elektrotechniky</t>
  </si>
  <si>
    <t>{5df8eccf-9482-486e-91df-d6b81559179a}</t>
  </si>
  <si>
    <t>811 69 71</t>
  </si>
  <si>
    <t>IO-01</t>
  </si>
  <si>
    <t>Zpevněné plochy</t>
  </si>
  <si>
    <t>ING</t>
  </si>
  <si>
    <t>{12fa0bc9-6f89-47ab-a19f-9aaaf852d426}</t>
  </si>
  <si>
    <t>{fb8b5a74-aaa5-41fb-af99-c11c6d0c7b09}</t>
  </si>
  <si>
    <t>822 52 72</t>
  </si>
  <si>
    <t>KRYCÍ LIST SOUPISU PRACÍ</t>
  </si>
  <si>
    <t>Objekt:</t>
  </si>
  <si>
    <t>VRN - Vedlejší a ostatní náklady</t>
  </si>
  <si>
    <t>Soupis: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</si>
  <si>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6971, 822 5272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</si>
  <si>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</si>
  <si>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</si>
  <si>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</si>
  <si>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</si>
  <si>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</si>
  <si>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</si>
  <si>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</si>
  <si>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</si>
  <si>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</si>
  <si>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</si>
  <si>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</si>
  <si>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</si>
  <si>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</si>
  <si>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</si>
  <si>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</si>
  <si>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</si>
  <si>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</si>
  <si>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</si>
  <si>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</si>
  <si>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</si>
  <si>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</si>
  <si>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</si>
  <si>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</si>
  <si>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</si>
  <si>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</si>
  <si>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</si>
  <si>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</si>
  <si>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</si>
  <si>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</si>
  <si>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</si>
  <si>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</si>
  <si>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</si>
  <si>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</si>
  <si>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</si>
  <si>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</si>
  <si>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</si>
  <si>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</si>
  <si>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</si>
  <si>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</si>
  <si>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</si>
  <si>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</si>
  <si>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</si>
  <si>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</si>
  <si>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</si>
  <si>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 xml:space="preserve"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</si>
  <si>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</si>
  <si>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</si>
  <si>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</si>
  <si>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</si>
  <si>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</si>
  <si>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</si>
  <si>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</si>
  <si>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</si>
  <si>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</si>
  <si>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</si>
  <si>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</si>
  <si>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</si>
  <si>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</si>
  <si>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</si>
  <si>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</si>
  <si>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</si>
  <si>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</si>
  <si>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</si>
  <si>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</si>
  <si>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</si>
  <si>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</si>
  <si>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</si>
  <si>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s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</si>
  <si>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</si>
  <si>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</si>
  <si>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10</t>
  </si>
  <si>
    <t>010</t>
  </si>
  <si>
    <t>Zpracování a předložení harmonogramů po předání staveniště</t>
  </si>
  <si>
    <t>-111364358</t>
  </si>
  <si>
    <t>Náklady na vyhotovení a předložení finančního a časového harmonogramu prací a plnění do 10 dnů po předání staveniště.</t>
  </si>
  <si>
    <t>11</t>
  </si>
  <si>
    <t>011</t>
  </si>
  <si>
    <t>Dílenská dokumentace</t>
  </si>
  <si>
    <t>-2016177232</t>
  </si>
  <si>
    <t xml:space="preserve">Dílenská dokumentace - ocelové konstrukce </t>
  </si>
  <si>
    <t>12</t>
  </si>
  <si>
    <t>012</t>
  </si>
  <si>
    <t>Výkon autorského dozoru</t>
  </si>
  <si>
    <t>hod</t>
  </si>
  <si>
    <t>-258791782</t>
  </si>
  <si>
    <t>13</t>
  </si>
  <si>
    <t>0608</t>
  </si>
  <si>
    <t>Zkoušky toxicity jednotlivých druhů odpadů vzniklých na stavbě - výluhem</t>
  </si>
  <si>
    <t>soubor</t>
  </si>
  <si>
    <t>-658365692</t>
  </si>
  <si>
    <t>Zkoušky akutní toxicity s naředěním vodním výluhem odpadu dle přílohy č.10 vyhl. 294/2005 Sb. dle tabulky 10.1. a 10.2..</t>
  </si>
  <si>
    <t>01 - SO-01 Skladová hala</t>
  </si>
  <si>
    <t>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</si>
  <si>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D.1.0 Technická zpráva (společná pro části D.1.1, D.1.2 a D.1.4) Přílohy: 	P1) Skladby konstrukcí 1.1.1 Půdorys 1.NP 1.1.2 Půdorys střechy 1.1.3 Řez A-A' 1.1.4 Pohledy  1.2.1 Výkres základů a kotvení ocelové konstrukce 1.2.2 Výkres ocelové konstrukce 1.2.3 Detaily styků ocelových prvků 1.2.4 Statický výpočet 1.3.0 PBŘ – Technická zpráva 1.3.1 Půdorys 1.NP - PBŘ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</si>
  <si>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</si>
  <si>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</si>
  <si>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</si>
  <si>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</si>
  <si>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</si>
  <si>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</si>
  <si>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</si>
  <si>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</si>
  <si>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</si>
  <si>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</si>
  <si>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</si>
  <si>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</si>
  <si>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</si>
  <si>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131301101</t>
  </si>
  <si>
    <t>Hloubení jam nezapažených v hornině tř. 4 objemu do 100 m3</t>
  </si>
  <si>
    <t>m3</t>
  </si>
  <si>
    <t>CS ÚRS 2018 02</t>
  </si>
  <si>
    <t>-1124794022</t>
  </si>
  <si>
    <t>Hloubení nezapažených jam a zářezů s urovnáním dna do předepsaného profilu a spádu v hornině tř. 4 do 100 m3</t>
  </si>
  <si>
    <t>VV</t>
  </si>
  <si>
    <t>(0,6+1,2+0,6)*(0,6+1,2+0,6)*1,1*6</t>
  </si>
  <si>
    <t>(0,6+1,5+0,6)*(0,6+1,5+0,6)*1,1*3</t>
  </si>
  <si>
    <t>(0,6+1,8+0,6)*(0,6+1,8+0,6)*1,1*4</t>
  </si>
  <si>
    <t>(0,6+1,8+0,6)*(0,6+2,4+0,6)*1,1*2</t>
  </si>
  <si>
    <t>Součet</t>
  </si>
  <si>
    <t>162601102</t>
  </si>
  <si>
    <t>Vodorovné přemístění do 5000 m výkopku/sypaniny z horniny tř. 1 až 4</t>
  </si>
  <si>
    <t>-1269474457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</si>
  <si>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</si>
  <si>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125,433</t>
  </si>
  <si>
    <t>-82,368</t>
  </si>
  <si>
    <t>171201211</t>
  </si>
  <si>
    <t>Poplatek za uložení stavebního odpadu - zeminy a kameniva na skládce</t>
  </si>
  <si>
    <t>t</t>
  </si>
  <si>
    <t>-1486815594</t>
  </si>
  <si>
    <t xml:space="preserve">Poplatek za uložení stavebního odpadu na skládce (skládkovné) zeminy a kameniva </t>
  </si>
  <si>
    <t>43,065*2,1</t>
  </si>
  <si>
    <t>175101201</t>
  </si>
  <si>
    <t>Obsypání objektu původním terénem sypaninou bez prohození sítem, uloženou do 3 m</t>
  </si>
  <si>
    <t>-1862698606</t>
  </si>
  <si>
    <t>Obsypání objektů původním terénem sypaninou z vhodných hornin 1 až 4 nebo materiálem uloženým ve vzdálenosti do 3 m od vnějšího kraje objektu pro jakoukoliv míru zhutnění bez prohození sypaniny sítem</t>
  </si>
  <si>
    <t>-1,2*1,5*1,1*6</t>
  </si>
  <si>
    <t>-1,5*1,5*1,1*3</t>
  </si>
  <si>
    <t>-1,8*1,8*1,1*4</t>
  </si>
  <si>
    <t>-1,8*2,4*1,1*2</t>
  </si>
  <si>
    <t>181951102</t>
  </si>
  <si>
    <t>Úprava pláně v hornině tř. 1 až 4 se zhutněním</t>
  </si>
  <si>
    <t>m2</t>
  </si>
  <si>
    <t>439859294</t>
  </si>
  <si>
    <t xml:space="preserve">Úprava pláně vyrovnáním výškových rozdílů  v hornině tř. 1 až 4 se zhutněním</t>
  </si>
  <si>
    <t>28,42*8,3</t>
  </si>
  <si>
    <t>Zakládání</t>
  </si>
  <si>
    <t>273313511</t>
  </si>
  <si>
    <t>Základové desky z betonu tř. C 12/15</t>
  </si>
  <si>
    <t>1501910324</t>
  </si>
  <si>
    <t>Základy z betonu prostého desky z betonu kamenem neprokládaného tř. C 12/15</t>
  </si>
  <si>
    <t>1,5*1,5*0,1*6</t>
  </si>
  <si>
    <t>1,8*1,8*0,1*3</t>
  </si>
  <si>
    <t>2,1*2,1*0,1*4</t>
  </si>
  <si>
    <t>2,1*2,7*0,1*2</t>
  </si>
  <si>
    <t>273351121</t>
  </si>
  <si>
    <t>Zřízení bednění základových desek</t>
  </si>
  <si>
    <t>-1496101621</t>
  </si>
  <si>
    <t>Bednění základů desek zřízení</t>
  </si>
  <si>
    <t>(1,5+1,5)*2*0,1*6</t>
  </si>
  <si>
    <t>(1,8+1,8)*2*0,1*3</t>
  </si>
  <si>
    <t>(2,1+2,1)*2*0,1*4</t>
  </si>
  <si>
    <t>(2,1+2,7)*2*0,1*2</t>
  </si>
  <si>
    <t>273351122</t>
  </si>
  <si>
    <t>Odstranění bednění základových desek</t>
  </si>
  <si>
    <t>-651023550</t>
  </si>
  <si>
    <t>Bednění základů desek odstranění</t>
  </si>
  <si>
    <t>275321411</t>
  </si>
  <si>
    <t>Základové patky ze ŽB bez zvýšených nároků na prostředí tř. C 20/25</t>
  </si>
  <si>
    <t>1311151555</t>
  </si>
  <si>
    <t>Základy z betonu železového (bez výztuže) patky z betonu bez zvýšených nároků na prostředí tř. C 20/25</t>
  </si>
  <si>
    <t>1,2*1,2*1*6</t>
  </si>
  <si>
    <t>1,5*1,5*1*3</t>
  </si>
  <si>
    <t>1,8*1,8*1*4</t>
  </si>
  <si>
    <t>1,8*2,4*1*2</t>
  </si>
  <si>
    <t>275351121</t>
  </si>
  <si>
    <t>Zřízení bednění základových patek</t>
  </si>
  <si>
    <t>-1317354924</t>
  </si>
  <si>
    <t>Bednění základů patek zřízení</t>
  </si>
  <si>
    <t>(1,2+1,2)*2*1*6</t>
  </si>
  <si>
    <t>(1,5+1,5)*2*1*3</t>
  </si>
  <si>
    <t>(1,8+1,8)*2*1*4</t>
  </si>
  <si>
    <t>(1,8+2,4)*2*1*2</t>
  </si>
  <si>
    <t>275351122</t>
  </si>
  <si>
    <t>Odstranění bednění základových patek</t>
  </si>
  <si>
    <t>1812665248</t>
  </si>
  <si>
    <t>Bednění základů patek odstranění</t>
  </si>
  <si>
    <t>275361821</t>
  </si>
  <si>
    <t>Výztuž základových patek betonářskou ocelí 10 505 (R)</t>
  </si>
  <si>
    <t>-1133300757</t>
  </si>
  <si>
    <t>Výztuž základů patek z betonářské oceli 10 505 (R)</t>
  </si>
  <si>
    <t>patka 1,2x1,2m</t>
  </si>
  <si>
    <t>(0,3+1,15+1,3)*0,00123*(6+6)*6</t>
  </si>
  <si>
    <t>patka 1,5x1,5m</t>
  </si>
  <si>
    <t>(0,3+1,45+0,3)*0,0025*(8+8)*3</t>
  </si>
  <si>
    <t>patka 1,8x1,8m</t>
  </si>
  <si>
    <t>(0,3+1,75+0,3)*0,0025*(10+10)*4</t>
  </si>
  <si>
    <t>patka 1,8x2,4m</t>
  </si>
  <si>
    <t>(0,3+1,75+0,3)*0,0025*10*2</t>
  </si>
  <si>
    <t>(0,3+2,35+0,3)*0,0025*13*2</t>
  </si>
  <si>
    <t>Mezisoučet</t>
  </si>
  <si>
    <t>1,27*0,1</t>
  </si>
  <si>
    <t>275362021</t>
  </si>
  <si>
    <t>Výztuž základových patek svařovanými sítěmi Kari</t>
  </si>
  <si>
    <t>351852423</t>
  </si>
  <si>
    <t>Výztuž základů patek ze svařovaných sítí z drátů typu KARI</t>
  </si>
  <si>
    <t>1,2*1,2*0,0054*6</t>
  </si>
  <si>
    <t>1,5*1,5*0,0054*3</t>
  </si>
  <si>
    <t>1,8*1,8*0,0054*4</t>
  </si>
  <si>
    <t>1,8*2,4*0,0054*2</t>
  </si>
  <si>
    <t>0,2*0,20</t>
  </si>
  <si>
    <t>14</t>
  </si>
  <si>
    <t>2753620211</t>
  </si>
  <si>
    <t>M+D distanční podložky pro výztuž patek</t>
  </si>
  <si>
    <t>-1181829871</t>
  </si>
  <si>
    <t>Komunikace pozemní</t>
  </si>
  <si>
    <t>564851111</t>
  </si>
  <si>
    <t>Podklad ze štěrkodrtě ŠD tl 150 mm</t>
  </si>
  <si>
    <t>CS ÚRS 2018 01</t>
  </si>
  <si>
    <t>1662817320</t>
  </si>
  <si>
    <t xml:space="preserve">Podklad ze štěrkodrti ŠD  s rozprostřením a zhutněním, po zhutnění tl. 150 mm</t>
  </si>
  <si>
    <t>16</t>
  </si>
  <si>
    <t>564861111</t>
  </si>
  <si>
    <t>Podklad ze štěrkodrtě ŠD tl 200 mm</t>
  </si>
  <si>
    <t>-776454889</t>
  </si>
  <si>
    <t xml:space="preserve">Podklad ze štěrkodrti ŠD  s rozprostřením a zhutněním, po zhutnění tl. 200 mm</t>
  </si>
  <si>
    <t>17</t>
  </si>
  <si>
    <t>565145121</t>
  </si>
  <si>
    <t>Asfaltový beton vrstva podkladní ACP 16 (obalované kamenivo OKS) tl 60 mm š přes 3 m</t>
  </si>
  <si>
    <t>-1607203842</t>
  </si>
  <si>
    <t xml:space="preserve">Asfaltový beton vrstva podkladní ACP 16 (obalované kamenivo střednězrnné - OKS)  s rozprostřením a zhutněním v pruhu šířky přes 3 m, po zhutnění tl. 60 mm</t>
  </si>
  <si>
    <t>18</t>
  </si>
  <si>
    <t>573111112</t>
  </si>
  <si>
    <t>Postřik živičný infiltrační s posypem z asfaltu množství 1 kg/m2</t>
  </si>
  <si>
    <t>-225575854</t>
  </si>
  <si>
    <t>Postřik infiltrační PI z asfaltu silničního s posypem kamenivem, v množství 1,00 kg/m2</t>
  </si>
  <si>
    <t>19</t>
  </si>
  <si>
    <t>573211108</t>
  </si>
  <si>
    <t>Postřik živičný spojovací z asfaltu v množství 0,40 kg/m2</t>
  </si>
  <si>
    <t>-57112682</t>
  </si>
  <si>
    <t>Postřik spojovací PS bez posypu kamenivem z asfaltu silničního, v množství 0,40 kg/m2</t>
  </si>
  <si>
    <t>20</t>
  </si>
  <si>
    <t>577134121</t>
  </si>
  <si>
    <t>Asfaltový beton vrstva obrusná ACO 11 (ABS) tř. I tl 40 mm š přes 3 m z nemodifikovaného asfaltu</t>
  </si>
  <si>
    <t>1885623365</t>
  </si>
  <si>
    <t xml:space="preserve">Asfaltový beton vrstva obrusná ACO 11 (ABS)  s rozprostřením a se zhutněním z nemodifikovaného asfaltu v pruhu šířky přes 3 m tř. I, po zhutnění tl. 40 mm</t>
  </si>
  <si>
    <t>Ostatní konstrukce a práce, bourání</t>
  </si>
  <si>
    <t>941111131</t>
  </si>
  <si>
    <t>Montáž lešení řadového trubkového lehkého s podlahami zatížení do 200 kg/m2 š do 1,5 m v do 10 m</t>
  </si>
  <si>
    <t>-39105212</t>
  </si>
  <si>
    <t xml:space="preserve">Montáž lešení řadového trubkového lehkého pracovního s podlahami  s provozním zatížením tř. 3 do 200 kg/m2 šířky tř. W12 přes 1,2 do 1,5 m, výšky do 10 m</t>
  </si>
  <si>
    <t>(28,42+6,3+2*1,5)*2*5,5</t>
  </si>
  <si>
    <t>22</t>
  </si>
  <si>
    <t>941111231</t>
  </si>
  <si>
    <t>Příplatek k lešení řadovému trubkovému lehkému s podlahami š 1,5 m v 10 m za první a ZKD den použití</t>
  </si>
  <si>
    <t>1361043496</t>
  </si>
  <si>
    <t xml:space="preserve">Montáž lešení řadového trubkového lehkého pracovního s podlahami  s provozním zatížením tř. 3 do 200 kg/m2 Příplatek za první a každý další den použití lešení k ceně -1131</t>
  </si>
  <si>
    <t>414,94*30</t>
  </si>
  <si>
    <t>23</t>
  </si>
  <si>
    <t>941111831</t>
  </si>
  <si>
    <t>Demontáž lešení řadového trubkového lehkého s podlahami zatížení do 200 kg/m2 š do 1,5 m v do 10 m</t>
  </si>
  <si>
    <t>131827656</t>
  </si>
  <si>
    <t xml:space="preserve">Demontáž lešení řadového trubkového lehkého pracovního s podlahami  s provozním zatížením tř. 3 do 200 kg/m2 šířky tř. W12 přes 1,2 do 1,5 m, výšky do 10 m</t>
  </si>
  <si>
    <t>24</t>
  </si>
  <si>
    <t>949101112</t>
  </si>
  <si>
    <t>Lešení pomocné pro objekty pozemních staveb s lešeňovou podlahou v do 3,5 m zatížení do 150 kg/m2</t>
  </si>
  <si>
    <t>-2101113310</t>
  </si>
  <si>
    <t xml:space="preserve">Lešení pomocné pracovní pro objekty pozemních staveb  pro zatížení do 150 kg/m2, o výšce lešeňové podlahy přes 1,9 do 3,5 m</t>
  </si>
  <si>
    <t>25</t>
  </si>
  <si>
    <t>952901221</t>
  </si>
  <si>
    <t>Vyčištění budov průmyslových objektů při jakékoliv výšce podlaží</t>
  </si>
  <si>
    <t>-886507138</t>
  </si>
  <si>
    <t xml:space="preserve">Vyčištění budov nebo objektů před předáním do užívání  průmyslových budov a objektů výrobních, skladovacích, garáží, dílen nebo hal apod. s nespalnou podlahou jakékoliv výšky podlaží</t>
  </si>
  <si>
    <t>28,42*6,3</t>
  </si>
  <si>
    <t>26</t>
  </si>
  <si>
    <t>953943124</t>
  </si>
  <si>
    <t>Osazování výrobků do 30 kg/kus do betonu bez jejich dodání (kotevní plechy pro sloupy = dodávka je součástí OK)</t>
  </si>
  <si>
    <t>kus</t>
  </si>
  <si>
    <t>1852183220</t>
  </si>
  <si>
    <t xml:space="preserve">Osazování drobných kovových předmětů  výrobků ostatních jinde neuvedených do betonu se zajištěním polohy k bednění či k výztuži před zabetonováním hmotnosti přes 15 do 30 kg/kus</t>
  </si>
  <si>
    <t>27</t>
  </si>
  <si>
    <t>985121101</t>
  </si>
  <si>
    <t>Tryskání ocelové konstrukce</t>
  </si>
  <si>
    <t>-718291673</t>
  </si>
  <si>
    <t>půdorys pozn.7 - sloup HEA 200</t>
  </si>
  <si>
    <t>(0,2*2+0,2*4)*0,9*(5+2+8)</t>
  </si>
  <si>
    <t>998</t>
  </si>
  <si>
    <t>Přesun hmot</t>
  </si>
  <si>
    <t>28</t>
  </si>
  <si>
    <t>998011001</t>
  </si>
  <si>
    <t>Přesun hmot pro budovy zděné v do 6 m</t>
  </si>
  <si>
    <t>199643179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</si>
  <si>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</si>
  <si>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</si>
  <si>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</si>
  <si>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764</t>
  </si>
  <si>
    <t>Konstrukce klempířské</t>
  </si>
  <si>
    <t>29</t>
  </si>
  <si>
    <t>764218604</t>
  </si>
  <si>
    <t xml:space="preserve">Oplechování rovné římsy a ozdobných prvků  mechanicky kotvené z Pz s upraveným povrchem do rš 330 mm</t>
  </si>
  <si>
    <t>m</t>
  </si>
  <si>
    <t>-1959099438</t>
  </si>
  <si>
    <t>Oplechování říms a ozdobných prvků z pozinkovaného plechu s povrchovou úpravou rovných, bez rohů mechanicky kotvené do rš 330 mm</t>
  </si>
  <si>
    <t>půdorys 1np pozn.6</t>
  </si>
  <si>
    <t>28,5+6,5*2</t>
  </si>
  <si>
    <t>30</t>
  </si>
  <si>
    <t>764511602</t>
  </si>
  <si>
    <t>Žlab podokapní půlkruhový z Pz s povrchovou úpravou rš 330 mm</t>
  </si>
  <si>
    <t>908387986</t>
  </si>
  <si>
    <t>Žlab podokapní z pozinkovaného plechu s povrchovou úpravou včetně háků a čel půlkruhový rš 330 mm</t>
  </si>
  <si>
    <t>31</t>
  </si>
  <si>
    <t>764511642</t>
  </si>
  <si>
    <t>Kotlík oválný (trychtýřový) pro podokapní žlaby z Pz s povrchovou úpravou 330/100 mm</t>
  </si>
  <si>
    <t>-798804298</t>
  </si>
  <si>
    <t>Žlab podokapní z pozinkovaného plechu s povrchovou úpravou včetně háků a čel kotlík oválný (trychtýřový), rš žlabu/průměr svodu 330/100 mm</t>
  </si>
  <si>
    <t>32</t>
  </si>
  <si>
    <t>764518622</t>
  </si>
  <si>
    <t>Svody kruhové včetně objímek, kolen, odskoků z Pz s povrchovou úpravou průměru 100 mm</t>
  </si>
  <si>
    <t>-356253746</t>
  </si>
  <si>
    <t>Svod z pozinkovaného plechu s upraveným povrchem včetně objímek, kolen a odskoků kruhový, průměru 100 mm</t>
  </si>
  <si>
    <t>5*3</t>
  </si>
  <si>
    <t>33</t>
  </si>
  <si>
    <t>998764101</t>
  </si>
  <si>
    <t>Přesun hmot tonážní pro konstrukce klempířské v objektech v do 6 m</t>
  </si>
  <si>
    <t>-733160398</t>
  </si>
  <si>
    <t>Přesun hmot pro konstrukce klempířské stanovený z hmotnosti přesunovaného materiálu vodorovná dopravní vzdálenost do 50 m v objektech výšky do 6 m</t>
  </si>
  <si>
    <t>767</t>
  </si>
  <si>
    <t>Konstrukce zámečnické</t>
  </si>
  <si>
    <t>34</t>
  </si>
  <si>
    <t>767001</t>
  </si>
  <si>
    <t>M+D ocelové konstrukce haly vč.povrchové úpravy žárový Pz</t>
  </si>
  <si>
    <t>kg</t>
  </si>
  <si>
    <t>754105290</t>
  </si>
  <si>
    <t>35</t>
  </si>
  <si>
    <t>767137502</t>
  </si>
  <si>
    <t>Montáž obložení stěn plechem tvarovaným šroubováním vč.spojovacího materiálu</t>
  </si>
  <si>
    <t>-1686430940</t>
  </si>
  <si>
    <t xml:space="preserve">Montáž stěn a příček z plechu  příček doplňujících částí obložení detailů plechem tvarovaným šroubováním</t>
  </si>
  <si>
    <t>6*5,4*2</t>
  </si>
  <si>
    <t>28*4,8</t>
  </si>
  <si>
    <t>36</t>
  </si>
  <si>
    <t>M</t>
  </si>
  <si>
    <t>15483510</t>
  </si>
  <si>
    <t>profil trapézový polyester 35/207 tl 0,60 mm</t>
  </si>
  <si>
    <t>1131822805</t>
  </si>
  <si>
    <t>199,2*1,1</t>
  </si>
  <si>
    <t>37</t>
  </si>
  <si>
    <t>767391112</t>
  </si>
  <si>
    <t>Montáž krytiny z tvarovaných plechů šroubováním vč.spojovacího materiálu</t>
  </si>
  <si>
    <t>-819732167</t>
  </si>
  <si>
    <t>Montáž krytiny z tvarovaných plechů trapézových nebo vlnitých, uchyceným šroubováním</t>
  </si>
  <si>
    <t>29,18*8,4</t>
  </si>
  <si>
    <t>38</t>
  </si>
  <si>
    <t>154843401</t>
  </si>
  <si>
    <t>plech trapézový povrchová úprava PES 50/260 tl 0,75mm</t>
  </si>
  <si>
    <t>2018628665</t>
  </si>
  <si>
    <t>245,112*1,1</t>
  </si>
  <si>
    <t>39</t>
  </si>
  <si>
    <t>767414291</t>
  </si>
  <si>
    <t>Montáž pomocné konstrukce z tenkostěnných profilů šroubováním vč.spojovacích prvků</t>
  </si>
  <si>
    <t>1095221465</t>
  </si>
  <si>
    <t>Montáž konstrukcí z tenkostěnných profilů připevněných šroubováním</t>
  </si>
  <si>
    <t>175,2</t>
  </si>
  <si>
    <t>17,36</t>
  </si>
  <si>
    <t>16,8</t>
  </si>
  <si>
    <t>11,2</t>
  </si>
  <si>
    <t>36,4</t>
  </si>
  <si>
    <t>40</t>
  </si>
  <si>
    <t>553001</t>
  </si>
  <si>
    <t>profil172Z18 úprava žárový Pz</t>
  </si>
  <si>
    <t>-1533543365</t>
  </si>
  <si>
    <t>175,2*0,1</t>
  </si>
  <si>
    <t>41</t>
  </si>
  <si>
    <t>553002</t>
  </si>
  <si>
    <t>spojka profil S172Z18 úprava žárový Pz</t>
  </si>
  <si>
    <t>-1814105577</t>
  </si>
  <si>
    <t>0,714*24</t>
  </si>
  <si>
    <t>0,714*0,1</t>
  </si>
  <si>
    <t>42</t>
  </si>
  <si>
    <t>553003</t>
  </si>
  <si>
    <t>lemování štítů L80/50/2 úprava žárový Pz</t>
  </si>
  <si>
    <t>-1341196790</t>
  </si>
  <si>
    <t>2*8,4</t>
  </si>
  <si>
    <t>16,8*0,1</t>
  </si>
  <si>
    <t>43</t>
  </si>
  <si>
    <t>553004</t>
  </si>
  <si>
    <t>vzpěra vaznic ASB 172 úprava žárový Pz</t>
  </si>
  <si>
    <t>221163109</t>
  </si>
  <si>
    <t>7*1,6</t>
  </si>
  <si>
    <t>11,2*0,1</t>
  </si>
  <si>
    <t>44</t>
  </si>
  <si>
    <t>553005</t>
  </si>
  <si>
    <t>diagonální táhla vaznic WDT úprava žárový Pz</t>
  </si>
  <si>
    <t>-1111694145</t>
  </si>
  <si>
    <t>14*2,6</t>
  </si>
  <si>
    <t>36,4*0,1</t>
  </si>
  <si>
    <t>45</t>
  </si>
  <si>
    <t>998767101</t>
  </si>
  <si>
    <t>Přesun hmot tonážní pro zámečnické konstrukce v objektech v do 6 m</t>
  </si>
  <si>
    <t>513006317</t>
  </si>
  <si>
    <t xml:space="preserve">Přesun hmot pro zámečnické konstrukce  stanovený z hmotnosti přesunovaného materiálu vodorovná dopravní vzdálenost do 50 m v objektech výšky do 6 m</t>
  </si>
  <si>
    <t>783</t>
  </si>
  <si>
    <t>Dokončovací práce - nátěry</t>
  </si>
  <si>
    <t>46</t>
  </si>
  <si>
    <t>783009421</t>
  </si>
  <si>
    <t>Bezpečnostní šrafování stěnových nebo podlahových hran</t>
  </si>
  <si>
    <t>369022239</t>
  </si>
  <si>
    <t>Bezpečnostní šrafování rohových hran stěnových nebo podlahových</t>
  </si>
  <si>
    <t>půdorys pozn.1</t>
  </si>
  <si>
    <t>(4,85*2+4)*7</t>
  </si>
  <si>
    <t>47</t>
  </si>
  <si>
    <t>783337101</t>
  </si>
  <si>
    <t>Krycí jednonásobný epoxidový nátěr zámečnických konstrukcí (ref. SIKA EPITER TF 130)</t>
  </si>
  <si>
    <t>-1376086475</t>
  </si>
  <si>
    <t>Krycí nátěr (email) zámečnických konstrukcí jednonásobný epoxidový</t>
  </si>
  <si>
    <t>viz tryskání</t>
  </si>
  <si>
    <t>16,2</t>
  </si>
  <si>
    <t>02 - Bleskosvod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</si>
  <si>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D.1.0 Technická zpráva (společná pro části D.1.1, D.1.2 a D.1.4) 1.4.4.1 Půdorys 1.NP, bleskosvod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</si>
  <si>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</si>
  <si>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</si>
  <si>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</si>
  <si>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</si>
  <si>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</si>
  <si>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</si>
  <si>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741410021</t>
  </si>
  <si>
    <t>Montáž vodič uzemňovací pásek průřezu do 120 mm2 v městské zástavbě v zemi</t>
  </si>
  <si>
    <t>1511820677</t>
  </si>
  <si>
    <t>35442062</t>
  </si>
  <si>
    <t>pás zemnící 30x4mm FeZn</t>
  </si>
  <si>
    <t>-113691323</t>
  </si>
  <si>
    <t>viz. tech. list č.8</t>
  </si>
  <si>
    <t>135*1,05</t>
  </si>
  <si>
    <t>741410041</t>
  </si>
  <si>
    <t>Montáž vodič uzemňovací drát nebo lano D do 10 mm v městské zástavbě</t>
  </si>
  <si>
    <t>-1947553819</t>
  </si>
  <si>
    <t>35441073</t>
  </si>
  <si>
    <t>drát D 10mm FeZn</t>
  </si>
  <si>
    <t>-129174269</t>
  </si>
  <si>
    <t>12*0,62</t>
  </si>
  <si>
    <t>741420001</t>
  </si>
  <si>
    <t>Montáž drát nebo lano hromosvodné svodové D do 10 mm s podpěrou</t>
  </si>
  <si>
    <t>-1449412246</t>
  </si>
  <si>
    <t>35441077</t>
  </si>
  <si>
    <t>drát D 8mm AlMgSi</t>
  </si>
  <si>
    <t>-32234464</t>
  </si>
  <si>
    <t>10*0,135</t>
  </si>
  <si>
    <t>741420051</t>
  </si>
  <si>
    <t>Montáž vedení hromosvodné-úhelník nebo trubka s držáky do zdiva</t>
  </si>
  <si>
    <t>869504654</t>
  </si>
  <si>
    <t>35441831</t>
  </si>
  <si>
    <t>úhelník ochranný na ochranu svodu - 2000 mm, FeZn</t>
  </si>
  <si>
    <t>541609491</t>
  </si>
  <si>
    <t>35441836</t>
  </si>
  <si>
    <t>držák ochranného úhelníku do zdiva, FeZn</t>
  </si>
  <si>
    <t>-168897945</t>
  </si>
  <si>
    <t>741420083</t>
  </si>
  <si>
    <t>Montáž vedení hromosvodné-štítek k označení svodu</t>
  </si>
  <si>
    <t>1357742734</t>
  </si>
  <si>
    <t>354421100</t>
  </si>
  <si>
    <t xml:space="preserve">štítek plastový č. 31 -  čísla svodů</t>
  </si>
  <si>
    <t>286487002</t>
  </si>
  <si>
    <t>741810001</t>
  </si>
  <si>
    <t>Celková prohlídka elektrického rozvodu a zařízení do 100 000,- Kč</t>
  </si>
  <si>
    <t>976885488</t>
  </si>
  <si>
    <t>Práce a dodávky M</t>
  </si>
  <si>
    <t>21-M</t>
  </si>
  <si>
    <t>Elektromontáže</t>
  </si>
  <si>
    <t>210220301</t>
  </si>
  <si>
    <t>Montáž svorek hromosvodných typu SS, SR 03 se 2 šrouby</t>
  </si>
  <si>
    <t>64</t>
  </si>
  <si>
    <t>-460135673</t>
  </si>
  <si>
    <t>35441895</t>
  </si>
  <si>
    <t>svorka připojovací k připojení kovových částí</t>
  </si>
  <si>
    <t>128</t>
  </si>
  <si>
    <t>1029364841</t>
  </si>
  <si>
    <t>354418850</t>
  </si>
  <si>
    <t>svorka spojovací SS pro lano D8-10 mm</t>
  </si>
  <si>
    <t>1811700502</t>
  </si>
  <si>
    <t>35441996</t>
  </si>
  <si>
    <t>svorka odbočovací a spojovací pro spojování kruhových a páskových vodičů, FeZn</t>
  </si>
  <si>
    <t>379438571</t>
  </si>
  <si>
    <t>210220302</t>
  </si>
  <si>
    <t>Montáž svorek hromosvodných typu ST, SJ, SK, SZ, SR 01, 02 se 3 a více šrouby</t>
  </si>
  <si>
    <t>649885017</t>
  </si>
  <si>
    <t>35442034</t>
  </si>
  <si>
    <t>svorka uzemnění nerez zkušební, 81 mm</t>
  </si>
  <si>
    <t>-10188359</t>
  </si>
  <si>
    <t>35441986</t>
  </si>
  <si>
    <t>svorka odbočovací a spojovací pro pásek 30x4 mm, FeZn</t>
  </si>
  <si>
    <t>1071821257</t>
  </si>
  <si>
    <t>74362920R5</t>
  </si>
  <si>
    <t>Svařování spojů</t>
  </si>
  <si>
    <t>744116369</t>
  </si>
  <si>
    <t>74362930R2</t>
  </si>
  <si>
    <t>Ochranný nátěr spojů</t>
  </si>
  <si>
    <t>1079671418</t>
  </si>
  <si>
    <t>46-M</t>
  </si>
  <si>
    <t>Zemní práce při extr.mont.pracích</t>
  </si>
  <si>
    <t>460202064</t>
  </si>
  <si>
    <t>Hloubení kabelových nezapažených rýh strojně š 40 cm, hl 80 cm, v hornině tř 4</t>
  </si>
  <si>
    <t>1059100627</t>
  </si>
  <si>
    <t xml:space="preserve">Hloubení nezapažených kabelových rýh strojně  zarovnání kabelových rýh po výkopu strojně, šířka rýhy bez zarovnání rýh šířky 40 cm, hloubky 80 cm, v hornině třídy 4</t>
  </si>
  <si>
    <t>75</t>
  </si>
  <si>
    <t>460561821</t>
  </si>
  <si>
    <t>Zásyp rýh strojně včetně zhutnění a urovnání povrchu - v zástavbě</t>
  </si>
  <si>
    <t>-1592869349</t>
  </si>
  <si>
    <t xml:space="preserve">Zásyp kabelových rýh strojně  s uložením výkopku ve vrstvách včetně zhutnění a urovnání povrchu v zástavbě</t>
  </si>
  <si>
    <t>75*0,8*0,4</t>
  </si>
  <si>
    <t>03 - Zařízení silnoproudé elektrotechniky</t>
  </si>
  <si>
    <t xml:space="preserve">    747 - Elektromontáže - kompletace rozvodů</t>
  </si>
  <si>
    <t>-2625080</t>
  </si>
  <si>
    <t>Zkoušky a prohlídky elektrických rozvodů a zařízení celková prohlídka a vyhotovení revizní zprávy pro objem montážních prací do 100 tis. Kč</t>
  </si>
  <si>
    <t>741110001</t>
  </si>
  <si>
    <t>Montáž trubka plastová tuhá D přes 16 do 23 mm uložená pevně</t>
  </si>
  <si>
    <t>-1952758942</t>
  </si>
  <si>
    <t>Montáž trubek elektroinstalačních s nasunutím nebo našroubováním do krabic plastových tuhých, uložených pevně, vnější Ø přes 16 do 23 mm</t>
  </si>
  <si>
    <t>34571093</t>
  </si>
  <si>
    <t>trubka elektroinstalační tuhá z PVC D 22,1/25 mm, délka 3 m</t>
  </si>
  <si>
    <t>196810223</t>
  </si>
  <si>
    <t>741110043</t>
  </si>
  <si>
    <t>Montáž trubka plastová ohebná D přes 35 mm uložená pevně</t>
  </si>
  <si>
    <t>-1474245101</t>
  </si>
  <si>
    <t>Montáž trubek elektroinstalačních s nasunutím nebo našroubováním do krabic plastových ohebných, uložených pevně, vnější Ø přes 35 mm</t>
  </si>
  <si>
    <t>34571361</t>
  </si>
  <si>
    <t>trubka elektroinstalační HDPE tuhá dvouplášťová korugovaná D 41/50mm</t>
  </si>
  <si>
    <t>-1105272656</t>
  </si>
  <si>
    <t>741112061</t>
  </si>
  <si>
    <t>Montáž krabice přístrojová zapuštěná plastová kruhová</t>
  </si>
  <si>
    <t>2120219340</t>
  </si>
  <si>
    <t>34571519</t>
  </si>
  <si>
    <t>krabice univerzální odbočná z PH s víčkem IP 65, D 73,5 mm x 43 mm</t>
  </si>
  <si>
    <t>-1923551755</t>
  </si>
  <si>
    <t xml:space="preserve">viz. tech. list č.1
</t>
  </si>
  <si>
    <t>741122015</t>
  </si>
  <si>
    <t>Montáž kabel Cu bez ukončení uložený pod omítku plný kulatý 3x1,5 mm2 (CYKY)</t>
  </si>
  <si>
    <t>1323434315</t>
  </si>
  <si>
    <t>Montáž kabelů měděných bez ukončení uložených pod omítku plných kulatých (CYKY), počtu a průřezu žil 3x1,5 mm2</t>
  </si>
  <si>
    <t>34111030</t>
  </si>
  <si>
    <t>kabel silový s Cu jádrem 1 kV 3x1,5mm2</t>
  </si>
  <si>
    <t>1179152676</t>
  </si>
  <si>
    <t>741122032</t>
  </si>
  <si>
    <t>Montáž kabel Cu bez ukončení uložený pod omítku plný kulatý 5x4 až 6 mm2 (CYKY)</t>
  </si>
  <si>
    <t>639932929</t>
  </si>
  <si>
    <t>Montáž kabelů měděných bez ukončení uložených pod omítku plných kulatých (CYKY), počtu a průřezu žil 5x4 až 6 mm2</t>
  </si>
  <si>
    <t>34111100</t>
  </si>
  <si>
    <t>kabel silový s Cu jádrem 1 kV 5x6mm2</t>
  </si>
  <si>
    <t>32661708</t>
  </si>
  <si>
    <t>741310031</t>
  </si>
  <si>
    <t>Montáž vypínač nástěnný 1-jednopólový prostředí venkovní/mokré</t>
  </si>
  <si>
    <t>-583135873</t>
  </si>
  <si>
    <t>Montáž spínačů jedno nebo dvoupólových nástěnných se zapojením vodičů, pro prostředí venkovní nebo mokré vypínačů, řazení 1-jednopólových</t>
  </si>
  <si>
    <t>34535400</t>
  </si>
  <si>
    <t>přístroj spínače jednopólového 10A IP 54</t>
  </si>
  <si>
    <t>-786277198</t>
  </si>
  <si>
    <t>přístroj spínače jednopólového 10A 3558-A01340</t>
  </si>
  <si>
    <t>7413100V1</t>
  </si>
  <si>
    <t>Montáž piliře pro zásuvkové rozvodnice</t>
  </si>
  <si>
    <t>-1463259598</t>
  </si>
  <si>
    <t>345354V1</t>
  </si>
  <si>
    <t>Piliř pro zásuvkové rozvodnice 1250x300x220</t>
  </si>
  <si>
    <t>-545775430</t>
  </si>
  <si>
    <t>7413100V2</t>
  </si>
  <si>
    <t>Montáž zásuvkové rozvodnice</t>
  </si>
  <si>
    <t>-630853900</t>
  </si>
  <si>
    <t>345354V3</t>
  </si>
  <si>
    <t>Zásuvková rozvodnice 2x230V, 1x400V/16A, 1x400V/32A bez vystrojení</t>
  </si>
  <si>
    <t>1020812511</t>
  </si>
  <si>
    <t>741371004</t>
  </si>
  <si>
    <t>Montáž svítidlo zářivkové bytové stropní přisazené 2 zdroje s krytem</t>
  </si>
  <si>
    <t>1255437500</t>
  </si>
  <si>
    <t>Montáž svítidel zářivkových se zapojením vodičů bytových nebo společenských místností stropních přisazených 2 zdroje s krytem</t>
  </si>
  <si>
    <t>34833206</t>
  </si>
  <si>
    <t>svítidlo zářivkové průmyslové prachotěsné IP54, 2x58W, délka 1575 mm</t>
  </si>
  <si>
    <t>-2029270882</t>
  </si>
  <si>
    <t>svítidlo zářivkové průmyslové prachotěsné IP54, 2x36W, délka 1280 mm</t>
  </si>
  <si>
    <t>348332V1</t>
  </si>
  <si>
    <t>závěstná sada pro zavěšení osvětlení</t>
  </si>
  <si>
    <t>1831031428</t>
  </si>
  <si>
    <t>PKR5</t>
  </si>
  <si>
    <t>Kabelové průchodky</t>
  </si>
  <si>
    <t>-1966300280</t>
  </si>
  <si>
    <t>7413100V5</t>
  </si>
  <si>
    <t>Montáž kabelové spojky</t>
  </si>
  <si>
    <t>1904665184</t>
  </si>
  <si>
    <t>35436027</t>
  </si>
  <si>
    <t xml:space="preserve">spojka kabelová smršťovaná přímé do 1kV 91ahsc-6  5ž.x1-6mm</t>
  </si>
  <si>
    <t>-288208459</t>
  </si>
  <si>
    <t xml:space="preserve">spojka kabelová smršťovaná přímé do 1kV 91ahsc-6  3-4ž.x1-6mm</t>
  </si>
  <si>
    <t>PKR6</t>
  </si>
  <si>
    <t>Instlační materiál pro zásuvkové rozvodnice</t>
  </si>
  <si>
    <t>-1573006159</t>
  </si>
  <si>
    <t>PKR7</t>
  </si>
  <si>
    <t>Demontáž piliře se zásuvkouvou rozvodnici</t>
  </si>
  <si>
    <t>ks</t>
  </si>
  <si>
    <t>374325079</t>
  </si>
  <si>
    <t>PKR8</t>
  </si>
  <si>
    <t>Demontáž stávající lampy venkovního osvětlení včetě odpojení do inženýrských sítí</t>
  </si>
  <si>
    <t>-1354772022</t>
  </si>
  <si>
    <t>747</t>
  </si>
  <si>
    <t>Elektromontáže - kompletace rozvodů</t>
  </si>
  <si>
    <t>741320105</t>
  </si>
  <si>
    <t>Montáž jistič jednopólový nn do 25 A ve skříni</t>
  </si>
  <si>
    <t>522563635</t>
  </si>
  <si>
    <t>35822111</t>
  </si>
  <si>
    <t>jistič 1pólový-charakteristika B 16A</t>
  </si>
  <si>
    <t>1273881916</t>
  </si>
  <si>
    <t>741320165</t>
  </si>
  <si>
    <t>Montáž jistič třípólový nn do 25 A ve skříni</t>
  </si>
  <si>
    <t>268156752</t>
  </si>
  <si>
    <t>35822403</t>
  </si>
  <si>
    <t>jistič 3pólový-charakteristika B 25A</t>
  </si>
  <si>
    <t>-429025901</t>
  </si>
  <si>
    <t>35822402</t>
  </si>
  <si>
    <t>jistič 3pólový-charakteristika B 20A</t>
  </si>
  <si>
    <t>1118987595</t>
  </si>
  <si>
    <t>741321033</t>
  </si>
  <si>
    <t>Montáž proudových chráničů čtyřpólových nn do 25 A ve skříni</t>
  </si>
  <si>
    <t>-814436628</t>
  </si>
  <si>
    <t>3588920VV</t>
  </si>
  <si>
    <t>Proudový chránič s jističem 10/1NB/0,03</t>
  </si>
  <si>
    <t>-1454468679</t>
  </si>
  <si>
    <t>3588921VV</t>
  </si>
  <si>
    <t>chránič proudový 4pólový OFI 40/4/030 typ AC</t>
  </si>
  <si>
    <t>1285507361</t>
  </si>
  <si>
    <t>Poplatek za uložení odpadu ze sypaniny na skládce (skládkovné)</t>
  </si>
  <si>
    <t>CS ÚRS 2014 01</t>
  </si>
  <si>
    <t>-1196565920</t>
  </si>
  <si>
    <t>2,4*2,1</t>
  </si>
  <si>
    <t>5,04*2,1 'Přepočtené koeficientem množství</t>
  </si>
  <si>
    <t>460421001</t>
  </si>
  <si>
    <t>Lože kabelů z písku nebo štěrkopísku tl 10 cm nad kabel, bez zakrytí, šířky lože do 65 cm</t>
  </si>
  <si>
    <t>1086739237</t>
  </si>
  <si>
    <t>30*2</t>
  </si>
  <si>
    <t>460490014</t>
  </si>
  <si>
    <t>Krytí kabelů výstražnou fólií šířky 40 cm</t>
  </si>
  <si>
    <t>-1584722558</t>
  </si>
  <si>
    <t>283234210</t>
  </si>
  <si>
    <t>fólie varovná PE POLYNET šíře 33 cm s potiskem</t>
  </si>
  <si>
    <t>-1059774260</t>
  </si>
  <si>
    <t>-1771313787</t>
  </si>
  <si>
    <t>30*0,6*0,4</t>
  </si>
  <si>
    <t>460600023</t>
  </si>
  <si>
    <t>Vodorovné přemístění horniny jakékoliv třídy do 1000 m</t>
  </si>
  <si>
    <t>326718479</t>
  </si>
  <si>
    <t>Přemístění (odvoz) horniny, suti a vybouraných hmot vodorovné přemístění horniny včetně složení, bez naložení a rozprostření jakékoliv třídy, na vzdálenost přes 500 do 1000 m</t>
  </si>
  <si>
    <t>30*0,4*0,2</t>
  </si>
  <si>
    <t>460600031</t>
  </si>
  <si>
    <t>Příplatek k vodorovnému přemístění horniny za každých dalších 1000 m</t>
  </si>
  <si>
    <t>-1715267694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</si>
  <si>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</si>
  <si>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2,4*5 'Přepočtené koeficientem množství</t>
  </si>
  <si>
    <t>716220458</t>
  </si>
  <si>
    <t>IO-01 - Zpevněné plochy</t>
  </si>
  <si>
    <t>IO-01 -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</si>
  <si>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B. Souhrnná technická zpráva C1. Situační výkres širších vztahů C2. Koordinační situační výkres</t>
  </si>
  <si>
    <t xml:space="preserve">    6 - Úpravy povrchů, podlahy a osazování výplní</t>
  </si>
  <si>
    <t xml:space="preserve">    997 - Přesun sutě</t>
  </si>
  <si>
    <t>113107223</t>
  </si>
  <si>
    <t>Odstranění podkladu z kameniva drceného tl 300 mm strojně pl přes 200 m2</t>
  </si>
  <si>
    <t>1925402152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</si>
  <si>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</si>
  <si>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113107243</t>
  </si>
  <si>
    <t>Odstranění podkladu živičného tl 150 mm strojně pl přes 200 m2</t>
  </si>
  <si>
    <t>-511773479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</si>
  <si>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</si>
  <si>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131201101</t>
  </si>
  <si>
    <t>Hloubení jam nezapažených v hornině tř. 3 objemu do 100 m3</t>
  </si>
  <si>
    <t>658157807</t>
  </si>
  <si>
    <t>Hloubení nezapažených jam a zářezů s urovnáním dna do předepsaného profilu a spádu v hornině tř. 3 do 100 m3</t>
  </si>
  <si>
    <t>S1</t>
  </si>
  <si>
    <t>15*0,2</t>
  </si>
  <si>
    <t>S3</t>
  </si>
  <si>
    <t>18*0,18</t>
  </si>
  <si>
    <t>S4</t>
  </si>
  <si>
    <t>35*0,2</t>
  </si>
  <si>
    <t>58760612</t>
  </si>
  <si>
    <t>13,24*2,1</t>
  </si>
  <si>
    <t>1670286409</t>
  </si>
  <si>
    <t>S2</t>
  </si>
  <si>
    <t>230</t>
  </si>
  <si>
    <t>-2051208105</t>
  </si>
  <si>
    <t>-490664979</t>
  </si>
  <si>
    <t>564931412</t>
  </si>
  <si>
    <t>Podklad z asfaltového recyklátu tl 100 mm</t>
  </si>
  <si>
    <t>1420443138</t>
  </si>
  <si>
    <t xml:space="preserve">Podklad nebo podsyp z asfaltového recyklátu  s rozprostřením a zhutněním, po zhutnění tl. 100 mm</t>
  </si>
  <si>
    <t>35*2</t>
  </si>
  <si>
    <t>1992968370</t>
  </si>
  <si>
    <t>573191111</t>
  </si>
  <si>
    <t>Postřik infiltrační kationaktivní emulzí v množství 1 kg/m2</t>
  </si>
  <si>
    <t>1715980702</t>
  </si>
  <si>
    <t>Postřik infiltrační kationaktivní emulzí v množství 1,00 kg/m2</t>
  </si>
  <si>
    <t>1986921056</t>
  </si>
  <si>
    <t>576136321</t>
  </si>
  <si>
    <t>Asfaltový koberec otevřený AKO 16 (AKOH) tl 40 mm š přes 3 m z nemodifikovaného asfaltu</t>
  </si>
  <si>
    <t>-1156272456</t>
  </si>
  <si>
    <t xml:space="preserve">Asfaltový koberec otevřený AKO 16 (AKOH)  s rozprostřením a se zhutněním z nemodifikovaného asfaltu v pruhu šířky přes 3 m, po zhutnění tl. 40 mm</t>
  </si>
  <si>
    <t>599141111</t>
  </si>
  <si>
    <t>Vyplnění spár živičnou zálivkou</t>
  </si>
  <si>
    <t>24466635</t>
  </si>
  <si>
    <t>Úpravy povrchů, podlahy a osazování výplní</t>
  </si>
  <si>
    <t>631311224</t>
  </si>
  <si>
    <t>Mazanina tl do 120 mm z betonu prostého se zvýšenými nároky na prostředí tř. C 25/30 XF3</t>
  </si>
  <si>
    <t>-1617780835</t>
  </si>
  <si>
    <t xml:space="preserve">Mazanina z betonu  prostého se zvýšenými nároky na prostředí tl. přes 80 do 120 mm tř. C 25/30</t>
  </si>
  <si>
    <t>15*0,1</t>
  </si>
  <si>
    <t>631319173</t>
  </si>
  <si>
    <t>Příplatek k mazanině tl do 120 mm za stržení povrchu spodní vrstvy před vložením výztuže</t>
  </si>
  <si>
    <t>-579082370</t>
  </si>
  <si>
    <t xml:space="preserve">Příplatek k cenám mazanin  za stržení povrchu spodní vrstvy mazaniny latí před vložením výztuže nebo pletiva pro tl. obou vrstev mazaniny přes 80 do 120 mm</t>
  </si>
  <si>
    <t>631351101</t>
  </si>
  <si>
    <t>Zřízení bednění rýh a hran v podlahách</t>
  </si>
  <si>
    <t>-77212436</t>
  </si>
  <si>
    <t xml:space="preserve">Bednění v podlahách  rýh a hran zřízení</t>
  </si>
  <si>
    <t>(28,42+0,5)*2*0,1</t>
  </si>
  <si>
    <t>631351102</t>
  </si>
  <si>
    <t>Odstranění bednění rýh a hran v podlahách</t>
  </si>
  <si>
    <t>606861051</t>
  </si>
  <si>
    <t xml:space="preserve">Bednění v podlahách  rýh a hran odstranění</t>
  </si>
  <si>
    <t>631362021</t>
  </si>
  <si>
    <t>Výztuž mazanin svařovanými sítěmi Kari</t>
  </si>
  <si>
    <t>1201394130</t>
  </si>
  <si>
    <t xml:space="preserve">Výztuž mazanin  ze svařovaných sítí z drátů typu KARI</t>
  </si>
  <si>
    <t>15*0,00202*1,15</t>
  </si>
  <si>
    <t>634661111</t>
  </si>
  <si>
    <t>Výplň dilatačních spar šířky do 5 mm v mazaninách silikonovým tmelem</t>
  </si>
  <si>
    <t>1499279928</t>
  </si>
  <si>
    <t>Výplň dilatačních spar mazanin silikonovým tmelem, šířka spáry do 5 mm</t>
  </si>
  <si>
    <t>634911113</t>
  </si>
  <si>
    <t>Řezání dilatačních spár š 5 mm hl do 50 mm v čerstvé betonové mazanině</t>
  </si>
  <si>
    <t>-973748557</t>
  </si>
  <si>
    <t xml:space="preserve">Řezání dilatačních nebo smršťovacích spár  v čerstvé betonové mazanině nebo potěru šířky do 5 mm, hloubky přes 20 do 50 mm</t>
  </si>
  <si>
    <t>0,5*6</t>
  </si>
  <si>
    <t>635111242</t>
  </si>
  <si>
    <t>Násyp pod podlahy z hrubého kameniva 0-63 se zhutněním</t>
  </si>
  <si>
    <t>-69602299</t>
  </si>
  <si>
    <t xml:space="preserve">Násyp ze štěrkopísku, písku nebo kameniva pod podlahy  se zhutněním z kameniva hrubého 0-63</t>
  </si>
  <si>
    <t>916131213</t>
  </si>
  <si>
    <t>Osazení silničního obrubníku betonového stojatého s boční opěrou do lože z betonu prostého</t>
  </si>
  <si>
    <t>1327849555</t>
  </si>
  <si>
    <t>Osazení silničního obrubníku betonového se zřízením lože, s vyplněním a zatřením spár cementovou maltou stojatého s boční opěrou z betonu prostého, do lože z betonu prostého</t>
  </si>
  <si>
    <t>půdorys ponz.3</t>
  </si>
  <si>
    <t>6,5+28,5+6,5</t>
  </si>
  <si>
    <t>59217017</t>
  </si>
  <si>
    <t>obrubník betonový 100x10x25 cm</t>
  </si>
  <si>
    <t>-49289629</t>
  </si>
  <si>
    <t>41,5*1,02</t>
  </si>
  <si>
    <t>916991121</t>
  </si>
  <si>
    <t>Lože pod obrubníky, krajníky nebo obruby z dlažebních kostek z betonu prostého</t>
  </si>
  <si>
    <t>-1873694814</t>
  </si>
  <si>
    <t xml:space="preserve">Lože pod obrubníky, krajníky nebo obruby z dlažebních kostek  z betonu prostého tř. C 16/20</t>
  </si>
  <si>
    <t>41,5*0,35*0,35</t>
  </si>
  <si>
    <t>30*0,8*0,1</t>
  </si>
  <si>
    <t>919735113</t>
  </si>
  <si>
    <t>Řezání stávajícího živičného krytu hl do 150 mm</t>
  </si>
  <si>
    <t>635774583</t>
  </si>
  <si>
    <t xml:space="preserve">Řezání stávajícího živičného krytu nebo podkladu  hloubky přes 100 do 150 mm</t>
  </si>
  <si>
    <t>935112211</t>
  </si>
  <si>
    <t>Osazení příkopového žlabu do betonu tl 100 mm z betonových tvárnic š 800 mm</t>
  </si>
  <si>
    <t>-2136883881</t>
  </si>
  <si>
    <t>Osazení betonového příkopového žlabu s vyplněním a zatřením spár cementovou maltou s ložem tl. 100 mm z betonu prostého z betonových příkopových tvárnic šířky přes 500 do 800 mm</t>
  </si>
  <si>
    <t>59227723</t>
  </si>
  <si>
    <t>žlab betonový dvouvrstvý vibrolisovaný pro povrchové odvodnění 8 x 33 x 59/66,9</t>
  </si>
  <si>
    <t>-1307559804</t>
  </si>
  <si>
    <t>30*3*1,02</t>
  </si>
  <si>
    <t>997</t>
  </si>
  <si>
    <t>Přesun sutě</t>
  </si>
  <si>
    <t>997221551</t>
  </si>
  <si>
    <t>Vodorovná doprava suti ze sypkých materiálů do 1 km</t>
  </si>
  <si>
    <t>2057801841</t>
  </si>
  <si>
    <t xml:space="preserve">Vodorovná doprava suti  bez naložení, ale se složením a s hrubým urovnáním ze sypkých materiálů, na vzdálenost do 1 km</t>
  </si>
  <si>
    <t>997221559</t>
  </si>
  <si>
    <t>Příplatek ZKD 1 km u vodorovné dopravy suti ze sypkých materiálů</t>
  </si>
  <si>
    <t>-1143794364</t>
  </si>
  <si>
    <t xml:space="preserve">Vodorovná doprava suti  bez naložení, ale se složením a s hrubým urovnáním Příplatek k ceně za každý další i započatý 1 km přes 1 km</t>
  </si>
  <si>
    <t>352,296*4</t>
  </si>
  <si>
    <t>997221845</t>
  </si>
  <si>
    <t>Poplatek za uložení na skládce (skládkovné) odpadu asfaltového bez dehtu</t>
  </si>
  <si>
    <t>-778692098</t>
  </si>
  <si>
    <t xml:space="preserve">Poplatek za uložení stavebního odpadu na skládce (skládkovné) asfaltového bez obsahu dehtu </t>
  </si>
  <si>
    <t>997221855</t>
  </si>
  <si>
    <t>Poplatek za uložení na skládce (skládkovné) zeminy a kameniva</t>
  </si>
  <si>
    <t>-1605873539</t>
  </si>
  <si>
    <t>998225111</t>
  </si>
  <si>
    <t>Přesun hmot pro pozemní komunikace s krytem z kamene, monolitickým betonovým nebo živičným</t>
  </si>
  <si>
    <t>-631606665</t>
  </si>
  <si>
    <t xml:space="preserve">Přesun hmot pro komunikace s krytem z kameniva, monolitickým betonovým nebo živičným 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</si>
</sst>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26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29</v>
      </c>
      <c r="AK13" s="32" t="s">
        <v>25</v>
      </c>
      <c r="AN13" s="34" t="s">
        <v>30</v>
      </c>
      <c r="AR13" s="22"/>
      <c r="BE13" s="31"/>
      <c r="BS13" s="19" t="s">
        <v>6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31</v>
      </c>
      <c r="AK16" s="32" t="s">
        <v>25</v>
      </c>
      <c r="AN16" s="27" t="s">
        <v>32</v>
      </c>
      <c r="AR16" s="22"/>
      <c r="BE16" s="31"/>
      <c r="BS16" s="19" t="s">
        <v>3</v>
      </c>
    </row>
    <row r="17" s="1" customFormat="1" ht="18.48" customHeight="1">
      <c r="B17" s="22"/>
      <c r="E17" s="27" t="s">
        <v>33</v>
      </c>
      <c r="AK17" s="32" t="s">
        <v>28</v>
      </c>
      <c r="AN17" s="27" t="s">
        <v>34</v>
      </c>
      <c r="AR17" s="22"/>
      <c r="BE17" s="31"/>
      <c r="BS17" s="19" t="s">
        <v>35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36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37</v>
      </c>
      <c r="AK20" s="32" t="s">
        <v>28</v>
      </c>
      <c r="AN20" s="27" t="s">
        <v>1</v>
      </c>
      <c r="AR20" s="22"/>
      <c r="BE20" s="31"/>
      <c r="BS20" s="19" t="s">
        <v>35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38</v>
      </c>
      <c r="AR22" s="22"/>
      <c r="BE22" s="31"/>
    </row>
    <row r="23" s="1" customFormat="1" ht="167.25" customHeight="1">
      <c r="B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44</v>
      </c>
      <c r="E29" s="3"/>
      <c r="F29" s="32" t="s">
        <v>45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46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47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48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49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54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55</v>
      </c>
      <c r="AI60" s="41"/>
      <c r="AJ60" s="41"/>
      <c r="AK60" s="41"/>
      <c r="AL60" s="41"/>
      <c r="AM60" s="58" t="s">
        <v>56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57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58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55</v>
      </c>
      <c r="AI75" s="41"/>
      <c r="AJ75" s="41"/>
      <c r="AK75" s="41"/>
      <c r="AL75" s="41"/>
      <c r="AM75" s="58" t="s">
        <v>56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18-022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Skladová hala doplňkového vybavení mobilní techniky v areálu KSÚSV v Pacově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Pacov, ul. Nádražní, areál KSÚS Vysočiny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17. 8. 2018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KSÚS Vysočiny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31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29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36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61</v>
      </c>
      <c r="D92" s="80"/>
      <c r="E92" s="80"/>
      <c r="F92" s="80"/>
      <c r="G92" s="80"/>
      <c r="H92" s="81"/>
      <c r="I92" s="82" t="s">
        <v>62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63</v>
      </c>
      <c r="AH92" s="80"/>
      <c r="AI92" s="80"/>
      <c r="AJ92" s="80"/>
      <c r="AK92" s="80"/>
      <c r="AL92" s="80"/>
      <c r="AM92" s="80"/>
      <c r="AN92" s="82" t="s">
        <v>64</v>
      </c>
      <c r="AO92" s="80"/>
      <c r="AP92" s="84"/>
      <c r="AQ92" s="85" t="s">
        <v>65</v>
      </c>
      <c r="AR92" s="39"/>
      <c r="AS92" s="86" t="s">
        <v>66</v>
      </c>
      <c r="AT92" s="87" t="s">
        <v>67</v>
      </c>
      <c r="AU92" s="87" t="s">
        <v>68</v>
      </c>
      <c r="AV92" s="87" t="s">
        <v>69</v>
      </c>
      <c r="AW92" s="87" t="s">
        <v>70</v>
      </c>
      <c r="AX92" s="87" t="s">
        <v>71</v>
      </c>
      <c r="AY92" s="87" t="s">
        <v>72</v>
      </c>
      <c r="AZ92" s="87" t="s">
        <v>73</v>
      </c>
      <c r="BA92" s="87" t="s">
        <v>74</v>
      </c>
      <c r="BB92" s="87" t="s">
        <v>75</v>
      </c>
      <c r="BC92" s="87" t="s">
        <v>76</v>
      </c>
      <c r="BD92" s="88" t="s">
        <v>77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78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ROUND(AG95+AG97+AG101,2)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ROUND(AS95+AS97+AS101,2)</f>
        <v>0</v>
      </c>
      <c r="AT94" s="99">
        <f>ROUND(SUM(AV94:AW94),2)</f>
        <v>0</v>
      </c>
      <c r="AU94" s="100">
        <f>ROUND(AU95+AU97+AU101,5)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ROUND(AZ95+AZ97+AZ101,2)</f>
        <v>0</v>
      </c>
      <c r="BA94" s="99">
        <f>ROUND(BA95+BA97+BA101,2)</f>
        <v>0</v>
      </c>
      <c r="BB94" s="99">
        <f>ROUND(BB95+BB97+BB101,2)</f>
        <v>0</v>
      </c>
      <c r="BC94" s="99">
        <f>ROUND(BC95+BC97+BC101,2)</f>
        <v>0</v>
      </c>
      <c r="BD94" s="101">
        <f>ROUND(BD95+BD97+BD101,2)</f>
        <v>0</v>
      </c>
      <c r="BE94" s="6"/>
      <c r="BS94" s="102" t="s">
        <v>79</v>
      </c>
      <c r="BT94" s="102" t="s">
        <v>80</v>
      </c>
      <c r="BU94" s="103" t="s">
        <v>81</v>
      </c>
      <c r="BV94" s="102" t="s">
        <v>82</v>
      </c>
      <c r="BW94" s="102" t="s">
        <v>4</v>
      </c>
      <c r="BX94" s="102" t="s">
        <v>83</v>
      </c>
      <c r="CL94" s="102" t="s">
        <v>1</v>
      </c>
    </row>
    <row r="95" s="7" customFormat="1" ht="16.5" customHeight="1">
      <c r="A95" s="7"/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86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79</v>
      </c>
      <c r="BT95" s="115" t="s">
        <v>87</v>
      </c>
      <c r="BU95" s="115" t="s">
        <v>81</v>
      </c>
      <c r="BV95" s="115" t="s">
        <v>82</v>
      </c>
      <c r="BW95" s="115" t="s">
        <v>88</v>
      </c>
      <c r="BX95" s="115" t="s">
        <v>4</v>
      </c>
      <c r="CL95" s="115" t="s">
        <v>1</v>
      </c>
      <c r="CM95" s="115" t="s">
        <v>89</v>
      </c>
    </row>
    <row r="96" s="4" customFormat="1" ht="16.5" customHeight="1">
      <c r="A96" s="116" t="s">
        <v>90</v>
      </c>
      <c r="B96" s="64"/>
      <c r="C96" s="10"/>
      <c r="D96" s="10"/>
      <c r="E96" s="117" t="s">
        <v>84</v>
      </c>
      <c r="F96" s="117"/>
      <c r="G96" s="117"/>
      <c r="H96" s="117"/>
      <c r="I96" s="117"/>
      <c r="J96" s="10"/>
      <c r="K96" s="117" t="s">
        <v>85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91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89</v>
      </c>
      <c r="BV96" s="27" t="s">
        <v>82</v>
      </c>
      <c r="BW96" s="27" t="s">
        <v>92</v>
      </c>
      <c r="BX96" s="27" t="s">
        <v>88</v>
      </c>
      <c r="CL96" s="27" t="s">
        <v>1</v>
      </c>
    </row>
    <row r="97" s="7" customFormat="1" ht="16.5" customHeight="1">
      <c r="A97" s="7"/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ROUND(SUM(AG98:AG100),2)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95</v>
      </c>
      <c r="AR97" s="104"/>
      <c r="AS97" s="111">
        <f>ROUND(SUM(AS98:AS100),2)</f>
        <v>0</v>
      </c>
      <c r="AT97" s="112">
        <f>ROUND(SUM(AV97:AW97),2)</f>
        <v>0</v>
      </c>
      <c r="AU97" s="113">
        <f>ROUND(SUM(AU98:AU100),5)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ROUND(SUM(AZ98:AZ100),2)</f>
        <v>0</v>
      </c>
      <c r="BA97" s="112">
        <f>ROUND(SUM(BA98:BA100),2)</f>
        <v>0</v>
      </c>
      <c r="BB97" s="112">
        <f>ROUND(SUM(BB98:BB100),2)</f>
        <v>0</v>
      </c>
      <c r="BC97" s="112">
        <f>ROUND(SUM(BC98:BC100),2)</f>
        <v>0</v>
      </c>
      <c r="BD97" s="114">
        <f>ROUND(SUM(BD98:BD100),2)</f>
        <v>0</v>
      </c>
      <c r="BE97" s="7"/>
      <c r="BS97" s="115" t="s">
        <v>79</v>
      </c>
      <c r="BT97" s="115" t="s">
        <v>87</v>
      </c>
      <c r="BU97" s="115" t="s">
        <v>81</v>
      </c>
      <c r="BV97" s="115" t="s">
        <v>82</v>
      </c>
      <c r="BW97" s="115" t="s">
        <v>96</v>
      </c>
      <c r="BX97" s="115" t="s">
        <v>4</v>
      </c>
      <c r="CL97" s="115" t="s">
        <v>1</v>
      </c>
      <c r="CM97" s="115" t="s">
        <v>89</v>
      </c>
    </row>
    <row r="98" s="4" customFormat="1" ht="16.5" customHeight="1">
      <c r="A98" s="116" t="s">
        <v>90</v>
      </c>
      <c r="B98" s="64"/>
      <c r="C98" s="10"/>
      <c r="D98" s="10"/>
      <c r="E98" s="117" t="s">
        <v>93</v>
      </c>
      <c r="F98" s="117"/>
      <c r="G98" s="117"/>
      <c r="H98" s="117"/>
      <c r="I98" s="117"/>
      <c r="J98" s="10"/>
      <c r="K98" s="117" t="s">
        <v>97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'01 - Architektonicko-stav...'!J32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91</v>
      </c>
      <c r="AR98" s="64"/>
      <c r="AS98" s="120">
        <v>0</v>
      </c>
      <c r="AT98" s="121">
        <f>ROUND(SUM(AV98:AW98),2)</f>
        <v>0</v>
      </c>
      <c r="AU98" s="122">
        <f>'01 - Architektonicko-stav...'!P130</f>
        <v>0</v>
      </c>
      <c r="AV98" s="121">
        <f>'01 - Architektonicko-stav...'!J35</f>
        <v>0</v>
      </c>
      <c r="AW98" s="121">
        <f>'01 - Architektonicko-stav...'!J36</f>
        <v>0</v>
      </c>
      <c r="AX98" s="121">
        <f>'01 - Architektonicko-stav...'!J37</f>
        <v>0</v>
      </c>
      <c r="AY98" s="121">
        <f>'01 - Architektonicko-stav...'!J38</f>
        <v>0</v>
      </c>
      <c r="AZ98" s="121">
        <f>'01 - Architektonicko-stav...'!F35</f>
        <v>0</v>
      </c>
      <c r="BA98" s="121">
        <f>'01 - Architektonicko-stav...'!F36</f>
        <v>0</v>
      </c>
      <c r="BB98" s="121">
        <f>'01 - Architektonicko-stav...'!F37</f>
        <v>0</v>
      </c>
      <c r="BC98" s="121">
        <f>'01 - Architektonicko-stav...'!F38</f>
        <v>0</v>
      </c>
      <c r="BD98" s="123">
        <f>'01 - Architektonicko-stav...'!F39</f>
        <v>0</v>
      </c>
      <c r="BE98" s="4"/>
      <c r="BT98" s="27" t="s">
        <v>89</v>
      </c>
      <c r="BV98" s="27" t="s">
        <v>82</v>
      </c>
      <c r="BW98" s="27" t="s">
        <v>98</v>
      </c>
      <c r="BX98" s="27" t="s">
        <v>96</v>
      </c>
      <c r="CL98" s="27" t="s">
        <v>99</v>
      </c>
    </row>
    <row r="99" s="4" customFormat="1" ht="16.5" customHeight="1">
      <c r="A99" s="116" t="s">
        <v>90</v>
      </c>
      <c r="B99" s="64"/>
      <c r="C99" s="10"/>
      <c r="D99" s="10"/>
      <c r="E99" s="117" t="s">
        <v>100</v>
      </c>
      <c r="F99" s="117"/>
      <c r="G99" s="117"/>
      <c r="H99" s="117"/>
      <c r="I99" s="117"/>
      <c r="J99" s="10"/>
      <c r="K99" s="117" t="s">
        <v>101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'02 - Bleskosvod'!J32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91</v>
      </c>
      <c r="AR99" s="64"/>
      <c r="AS99" s="120">
        <v>0</v>
      </c>
      <c r="AT99" s="121">
        <f>ROUND(SUM(AV99:AW99),2)</f>
        <v>0</v>
      </c>
      <c r="AU99" s="122">
        <f>'02 - Bleskosvod'!P125</f>
        <v>0</v>
      </c>
      <c r="AV99" s="121">
        <f>'02 - Bleskosvod'!J35</f>
        <v>0</v>
      </c>
      <c r="AW99" s="121">
        <f>'02 - Bleskosvod'!J36</f>
        <v>0</v>
      </c>
      <c r="AX99" s="121">
        <f>'02 - Bleskosvod'!J37</f>
        <v>0</v>
      </c>
      <c r="AY99" s="121">
        <f>'02 - Bleskosvod'!J38</f>
        <v>0</v>
      </c>
      <c r="AZ99" s="121">
        <f>'02 - Bleskosvod'!F35</f>
        <v>0</v>
      </c>
      <c r="BA99" s="121">
        <f>'02 - Bleskosvod'!F36</f>
        <v>0</v>
      </c>
      <c r="BB99" s="121">
        <f>'02 - Bleskosvod'!F37</f>
        <v>0</v>
      </c>
      <c r="BC99" s="121">
        <f>'02 - Bleskosvod'!F38</f>
        <v>0</v>
      </c>
      <c r="BD99" s="123">
        <f>'02 - Bleskosvod'!F39</f>
        <v>0</v>
      </c>
      <c r="BE99" s="4"/>
      <c r="BT99" s="27" t="s">
        <v>89</v>
      </c>
      <c r="BV99" s="27" t="s">
        <v>82</v>
      </c>
      <c r="BW99" s="27" t="s">
        <v>102</v>
      </c>
      <c r="BX99" s="27" t="s">
        <v>96</v>
      </c>
      <c r="CL99" s="27" t="s">
        <v>99</v>
      </c>
    </row>
    <row r="100" s="4" customFormat="1" ht="16.5" customHeight="1">
      <c r="A100" s="116" t="s">
        <v>90</v>
      </c>
      <c r="B100" s="64"/>
      <c r="C100" s="10"/>
      <c r="D100" s="10"/>
      <c r="E100" s="117" t="s">
        <v>103</v>
      </c>
      <c r="F100" s="117"/>
      <c r="G100" s="117"/>
      <c r="H100" s="117"/>
      <c r="I100" s="117"/>
      <c r="J100" s="10"/>
      <c r="K100" s="117" t="s">
        <v>104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'03 - Zařízení silnoproudé...'!J32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91</v>
      </c>
      <c r="AR100" s="64"/>
      <c r="AS100" s="120">
        <v>0</v>
      </c>
      <c r="AT100" s="121">
        <f>ROUND(SUM(AV100:AW100),2)</f>
        <v>0</v>
      </c>
      <c r="AU100" s="122">
        <f>'03 - Zařízení silnoproudé...'!P125</f>
        <v>0</v>
      </c>
      <c r="AV100" s="121">
        <f>'03 - Zařízení silnoproudé...'!J35</f>
        <v>0</v>
      </c>
      <c r="AW100" s="121">
        <f>'03 - Zařízení silnoproudé...'!J36</f>
        <v>0</v>
      </c>
      <c r="AX100" s="121">
        <f>'03 - Zařízení silnoproudé...'!J37</f>
        <v>0</v>
      </c>
      <c r="AY100" s="121">
        <f>'03 - Zařízení silnoproudé...'!J38</f>
        <v>0</v>
      </c>
      <c r="AZ100" s="121">
        <f>'03 - Zařízení silnoproudé...'!F35</f>
        <v>0</v>
      </c>
      <c r="BA100" s="121">
        <f>'03 - Zařízení silnoproudé...'!F36</f>
        <v>0</v>
      </c>
      <c r="BB100" s="121">
        <f>'03 - Zařízení silnoproudé...'!F37</f>
        <v>0</v>
      </c>
      <c r="BC100" s="121">
        <f>'03 - Zařízení silnoproudé...'!F38</f>
        <v>0</v>
      </c>
      <c r="BD100" s="123">
        <f>'03 - Zařízení silnoproudé...'!F39</f>
        <v>0</v>
      </c>
      <c r="BE100" s="4"/>
      <c r="BT100" s="27" t="s">
        <v>89</v>
      </c>
      <c r="BV100" s="27" t="s">
        <v>82</v>
      </c>
      <c r="BW100" s="27" t="s">
        <v>105</v>
      </c>
      <c r="BX100" s="27" t="s">
        <v>96</v>
      </c>
      <c r="CL100" s="27" t="s">
        <v>106</v>
      </c>
    </row>
    <row r="101" s="7" customFormat="1" ht="16.5" customHeight="1">
      <c r="A101" s="7"/>
      <c r="B101" s="104"/>
      <c r="C101" s="105"/>
      <c r="D101" s="106" t="s">
        <v>107</v>
      </c>
      <c r="E101" s="106"/>
      <c r="F101" s="106"/>
      <c r="G101" s="106"/>
      <c r="H101" s="106"/>
      <c r="I101" s="107"/>
      <c r="J101" s="106" t="s">
        <v>108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ROUND(AG102,2)</f>
        <v>0</v>
      </c>
      <c r="AH101" s="107"/>
      <c r="AI101" s="107"/>
      <c r="AJ101" s="107"/>
      <c r="AK101" s="107"/>
      <c r="AL101" s="107"/>
      <c r="AM101" s="107"/>
      <c r="AN101" s="109">
        <f>SUM(AG101,AT101)</f>
        <v>0</v>
      </c>
      <c r="AO101" s="107"/>
      <c r="AP101" s="107"/>
      <c r="AQ101" s="110" t="s">
        <v>109</v>
      </c>
      <c r="AR101" s="104"/>
      <c r="AS101" s="111">
        <f>ROUND(AS102,2)</f>
        <v>0</v>
      </c>
      <c r="AT101" s="112">
        <f>ROUND(SUM(AV101:AW101),2)</f>
        <v>0</v>
      </c>
      <c r="AU101" s="113">
        <f>ROUND(AU102,5)</f>
        <v>0</v>
      </c>
      <c r="AV101" s="112">
        <f>ROUND(AZ101*L29,2)</f>
        <v>0</v>
      </c>
      <c r="AW101" s="112">
        <f>ROUND(BA101*L30,2)</f>
        <v>0</v>
      </c>
      <c r="AX101" s="112">
        <f>ROUND(BB101*L29,2)</f>
        <v>0</v>
      </c>
      <c r="AY101" s="112">
        <f>ROUND(BC101*L30,2)</f>
        <v>0</v>
      </c>
      <c r="AZ101" s="112">
        <f>ROUND(AZ102,2)</f>
        <v>0</v>
      </c>
      <c r="BA101" s="112">
        <f>ROUND(BA102,2)</f>
        <v>0</v>
      </c>
      <c r="BB101" s="112">
        <f>ROUND(BB102,2)</f>
        <v>0</v>
      </c>
      <c r="BC101" s="112">
        <f>ROUND(BC102,2)</f>
        <v>0</v>
      </c>
      <c r="BD101" s="114">
        <f>ROUND(BD102,2)</f>
        <v>0</v>
      </c>
      <c r="BE101" s="7"/>
      <c r="BS101" s="115" t="s">
        <v>79</v>
      </c>
      <c r="BT101" s="115" t="s">
        <v>87</v>
      </c>
      <c r="BU101" s="115" t="s">
        <v>81</v>
      </c>
      <c r="BV101" s="115" t="s">
        <v>82</v>
      </c>
      <c r="BW101" s="115" t="s">
        <v>110</v>
      </c>
      <c r="BX101" s="115" t="s">
        <v>4</v>
      </c>
      <c r="CL101" s="115" t="s">
        <v>1</v>
      </c>
      <c r="CM101" s="115" t="s">
        <v>89</v>
      </c>
    </row>
    <row r="102" s="4" customFormat="1" ht="16.5" customHeight="1">
      <c r="A102" s="116" t="s">
        <v>90</v>
      </c>
      <c r="B102" s="64"/>
      <c r="C102" s="10"/>
      <c r="D102" s="10"/>
      <c r="E102" s="117" t="s">
        <v>107</v>
      </c>
      <c r="F102" s="117"/>
      <c r="G102" s="117"/>
      <c r="H102" s="117"/>
      <c r="I102" s="117"/>
      <c r="J102" s="10"/>
      <c r="K102" s="117" t="s">
        <v>97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'IO-01 - Architektonicko-s...'!J32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91</v>
      </c>
      <c r="AR102" s="64"/>
      <c r="AS102" s="124">
        <v>0</v>
      </c>
      <c r="AT102" s="125">
        <f>ROUND(SUM(AV102:AW102),2)</f>
        <v>0</v>
      </c>
      <c r="AU102" s="126">
        <f>'IO-01 - Architektonicko-s...'!P127</f>
        <v>0</v>
      </c>
      <c r="AV102" s="125">
        <f>'IO-01 - Architektonicko-s...'!J35</f>
        <v>0</v>
      </c>
      <c r="AW102" s="125">
        <f>'IO-01 - Architektonicko-s...'!J36</f>
        <v>0</v>
      </c>
      <c r="AX102" s="125">
        <f>'IO-01 - Architektonicko-s...'!J37</f>
        <v>0</v>
      </c>
      <c r="AY102" s="125">
        <f>'IO-01 - Architektonicko-s...'!J38</f>
        <v>0</v>
      </c>
      <c r="AZ102" s="125">
        <f>'IO-01 - Architektonicko-s...'!F35</f>
        <v>0</v>
      </c>
      <c r="BA102" s="125">
        <f>'IO-01 - Architektonicko-s...'!F36</f>
        <v>0</v>
      </c>
      <c r="BB102" s="125">
        <f>'IO-01 - Architektonicko-s...'!F37</f>
        <v>0</v>
      </c>
      <c r="BC102" s="125">
        <f>'IO-01 - Architektonicko-s...'!F38</f>
        <v>0</v>
      </c>
      <c r="BD102" s="127">
        <f>'IO-01 - Architektonicko-s...'!F39</f>
        <v>0</v>
      </c>
      <c r="BE102" s="4"/>
      <c r="BT102" s="27" t="s">
        <v>89</v>
      </c>
      <c r="BV102" s="27" t="s">
        <v>82</v>
      </c>
      <c r="BW102" s="27" t="s">
        <v>111</v>
      </c>
      <c r="BX102" s="27" t="s">
        <v>110</v>
      </c>
      <c r="CL102" s="27" t="s">
        <v>112</v>
      </c>
    </row>
    <row r="103" s="2" customFormat="1" ht="30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 - Architektonicko-stav...'!C2" display="/"/>
    <hyperlink ref="A99" location="'02 - Bleskosvod'!C2" display="/"/>
    <hyperlink ref="A100" location="'03 - Zařízení silnoproudé...'!C2" display="/"/>
    <hyperlink ref="A102" location="'IO-01 - Architektonicko-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113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3.25" customHeight="1">
      <c r="B7" s="22"/>
      <c r="E7" s="129" t="str">
        <f>'Rekapitulace stavby'!K6</f>
        <v>Skladová hala doplňkového vybavení mobilní techniky v areálu KSÚSV v Pacově</v>
      </c>
      <c r="F7" s="32"/>
      <c r="G7" s="32"/>
      <c r="H7" s="32"/>
      <c r="L7" s="22"/>
    </row>
    <row r="8" s="1" customFormat="1" ht="12" customHeight="1">
      <c r="B8" s="22"/>
      <c r="D8" s="32" t="s">
        <v>114</v>
      </c>
      <c r="L8" s="22"/>
    </row>
    <row r="9" s="2" customFormat="1" ht="16.5" customHeight="1">
      <c r="A9" s="38"/>
      <c r="B9" s="39"/>
      <c r="C9" s="38"/>
      <c r="D9" s="38"/>
      <c r="E9" s="129" t="s">
        <v>115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116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115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17. 8. 2018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62.5" customHeight="1">
      <c r="A29" s="130"/>
      <c r="B29" s="131"/>
      <c r="C29" s="130"/>
      <c r="D29" s="130"/>
      <c r="E29" s="36" t="s">
        <v>117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ROUND((SUM(BE122:BE150)),  2)</f>
        <v>0</v>
      </c>
      <c r="G35" s="38"/>
      <c r="H35" s="38"/>
      <c r="I35" s="136">
        <v>0.20999999999999999</v>
      </c>
      <c r="J35" s="135">
        <f>ROUND(((SUM(BE122:BE150))*I35),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ROUND((SUM(BF122:BF150)),  2)</f>
        <v>0</v>
      </c>
      <c r="G36" s="38"/>
      <c r="H36" s="38"/>
      <c r="I36" s="136">
        <v>0.14999999999999999</v>
      </c>
      <c r="J36" s="135">
        <f>ROUND(((SUM(BF122:BF150))*I36),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ROUND((SUM(BG122:BG150)),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ROUND((SUM(BH122:BH150)),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ROUND((SUM(BI122:BI150)),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38"/>
      <c r="D85" s="38"/>
      <c r="E85" s="129" t="str">
        <f>E7</f>
        <v>Skladová hala doplňkového vybavení mobilní techniky v areálu KSÚSV v Pacově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114</v>
      </c>
      <c r="L86" s="22"/>
    </row>
    <row r="87" s="2" customFormat="1" ht="16.5" customHeight="1">
      <c r="A87" s="38"/>
      <c r="B87" s="39"/>
      <c r="C87" s="38"/>
      <c r="D87" s="38"/>
      <c r="E87" s="129" t="s">
        <v>115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116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Pacov, ul. Nádražní, areál KSÚS Vysočiny</v>
      </c>
      <c r="G91" s="38"/>
      <c r="H91" s="38"/>
      <c r="I91" s="32" t="s">
        <v>22</v>
      </c>
      <c r="J91" s="69" t="str">
        <f>IF(J14="","",J14)</f>
        <v>17. 8. 2018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KSÚS Vysočiny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119</v>
      </c>
      <c r="D96" s="137"/>
      <c r="E96" s="137"/>
      <c r="F96" s="137"/>
      <c r="G96" s="137"/>
      <c r="H96" s="137"/>
      <c r="I96" s="137"/>
      <c r="J96" s="146" t="s">
        <v>120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121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122</v>
      </c>
    </row>
    <row r="99" s="9" customFormat="1" ht="24.96" customHeight="1">
      <c r="A99" s="9"/>
      <c r="B99" s="148"/>
      <c r="C99" s="9"/>
      <c r="D99" s="149" t="s">
        <v>123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124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3.25" customHeight="1">
      <c r="A110" s="38"/>
      <c r="B110" s="39"/>
      <c r="C110" s="38"/>
      <c r="D110" s="38"/>
      <c r="E110" s="129" t="str">
        <f>E7</f>
        <v>Skladová hala doplňkového vybavení mobilní techniky v areálu KSÚSV v Pacově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114</v>
      </c>
      <c r="L111" s="22"/>
    </row>
    <row r="112" s="2" customFormat="1" ht="16.5" customHeight="1">
      <c r="A112" s="38"/>
      <c r="B112" s="39"/>
      <c r="C112" s="38"/>
      <c r="D112" s="38"/>
      <c r="E112" s="129" t="s">
        <v>115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náklady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Pacov, ul. Nádražní, areál KSÚS Vysočiny</v>
      </c>
      <c r="G116" s="38"/>
      <c r="H116" s="38"/>
      <c r="I116" s="32" t="s">
        <v>22</v>
      </c>
      <c r="J116" s="69" t="str">
        <f>IF(J14="","",J14)</f>
        <v>17. 8. 2018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24</v>
      </c>
      <c r="D118" s="38"/>
      <c r="E118" s="38"/>
      <c r="F118" s="27" t="str">
        <f>E17</f>
        <v>KSÚS Vysočiny</v>
      </c>
      <c r="G118" s="38"/>
      <c r="H118" s="38"/>
      <c r="I118" s="32" t="s">
        <v>31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38"/>
      <c r="E119" s="38"/>
      <c r="F119" s="27" t="str">
        <f>IF(E20="","",E20)</f>
        <v>Vyplň údaj</v>
      </c>
      <c r="G119" s="38"/>
      <c r="H119" s="38"/>
      <c r="I119" s="32" t="s">
        <v>36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126</v>
      </c>
      <c r="D121" s="159" t="s">
        <v>65</v>
      </c>
      <c r="E121" s="159" t="s">
        <v>61</v>
      </c>
      <c r="F121" s="159" t="s">
        <v>62</v>
      </c>
      <c r="G121" s="159" t="s">
        <v>127</v>
      </c>
      <c r="H121" s="159" t="s">
        <v>128</v>
      </c>
      <c r="I121" s="159" t="s">
        <v>129</v>
      </c>
      <c r="J121" s="159" t="s">
        <v>120</v>
      </c>
      <c r="K121" s="160" t="s">
        <v>130</v>
      </c>
      <c r="L121" s="161"/>
      <c r="M121" s="86" t="s">
        <v>1</v>
      </c>
      <c r="N121" s="87" t="s">
        <v>44</v>
      </c>
      <c r="O121" s="87" t="s">
        <v>131</v>
      </c>
      <c r="P121" s="87" t="s">
        <v>132</v>
      </c>
      <c r="Q121" s="87" t="s">
        <v>133</v>
      </c>
      <c r="R121" s="87" t="s">
        <v>134</v>
      </c>
      <c r="S121" s="87" t="s">
        <v>135</v>
      </c>
      <c r="T121" s="88" t="s">
        <v>136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137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79</v>
      </c>
      <c r="AU122" s="19" t="s">
        <v>122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79</v>
      </c>
      <c r="E123" s="168" t="s">
        <v>138</v>
      </c>
      <c r="F123" s="168" t="s">
        <v>139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140</v>
      </c>
      <c r="AT123" s="175" t="s">
        <v>79</v>
      </c>
      <c r="AU123" s="175" t="s">
        <v>80</v>
      </c>
      <c r="AY123" s="167" t="s">
        <v>141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79</v>
      </c>
      <c r="E124" s="177" t="s">
        <v>142</v>
      </c>
      <c r="F124" s="177" t="s">
        <v>85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SUM(P125:P150)</f>
        <v>0</v>
      </c>
      <c r="Q124" s="172"/>
      <c r="R124" s="173">
        <f>SUM(R125:R150)</f>
        <v>0</v>
      </c>
      <c r="S124" s="172"/>
      <c r="T124" s="174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140</v>
      </c>
      <c r="AT124" s="175" t="s">
        <v>79</v>
      </c>
      <c r="AU124" s="175" t="s">
        <v>87</v>
      </c>
      <c r="AY124" s="167" t="s">
        <v>141</v>
      </c>
      <c r="BK124" s="176">
        <f>SUM(BK125:BK150)</f>
        <v>0</v>
      </c>
    </row>
    <row r="125" s="2" customFormat="1" ht="14.4" customHeight="1">
      <c r="A125" s="38"/>
      <c r="B125" s="179"/>
      <c r="C125" s="180" t="s">
        <v>87</v>
      </c>
      <c r="D125" s="180" t="s">
        <v>143</v>
      </c>
      <c r="E125" s="181" t="s">
        <v>144</v>
      </c>
      <c r="F125" s="182" t="s">
        <v>145</v>
      </c>
      <c r="G125" s="183" t="s">
        <v>146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45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140</v>
      </c>
      <c r="AT125" s="191" t="s">
        <v>143</v>
      </c>
      <c r="AU125" s="191" t="s">
        <v>89</v>
      </c>
      <c r="AY125" s="19" t="s">
        <v>141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87</v>
      </c>
      <c r="BK125" s="192">
        <f>ROUND(I125*H125,2)</f>
        <v>0</v>
      </c>
      <c r="BL125" s="19" t="s">
        <v>140</v>
      </c>
      <c r="BM125" s="191" t="s">
        <v>147</v>
      </c>
    </row>
    <row r="126" s="2" customFormat="1">
      <c r="A126" s="38"/>
      <c r="B126" s="39"/>
      <c r="C126" s="38"/>
      <c r="D126" s="193" t="s">
        <v>148</v>
      </c>
      <c r="E126" s="38"/>
      <c r="F126" s="194" t="s">
        <v>149</v>
      </c>
      <c r="G126" s="38"/>
      <c r="H126" s="38"/>
      <c r="I126" s="195"/>
      <c r="J126" s="38"/>
      <c r="K126" s="38"/>
      <c r="L126" s="39"/>
      <c r="M126" s="196"/>
      <c r="N126" s="197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148</v>
      </c>
      <c r="AU126" s="19" t="s">
        <v>89</v>
      </c>
    </row>
    <row r="127" s="2" customFormat="1" ht="24.15" customHeight="1">
      <c r="A127" s="38"/>
      <c r="B127" s="179"/>
      <c r="C127" s="180" t="s">
        <v>89</v>
      </c>
      <c r="D127" s="180" t="s">
        <v>143</v>
      </c>
      <c r="E127" s="181" t="s">
        <v>150</v>
      </c>
      <c r="F127" s="182" t="s">
        <v>151</v>
      </c>
      <c r="G127" s="183" t="s">
        <v>146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45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140</v>
      </c>
      <c r="AT127" s="191" t="s">
        <v>143</v>
      </c>
      <c r="AU127" s="191" t="s">
        <v>89</v>
      </c>
      <c r="AY127" s="19" t="s">
        <v>141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87</v>
      </c>
      <c r="BK127" s="192">
        <f>ROUND(I127*H127,2)</f>
        <v>0</v>
      </c>
      <c r="BL127" s="19" t="s">
        <v>140</v>
      </c>
      <c r="BM127" s="191" t="s">
        <v>152</v>
      </c>
    </row>
    <row r="128" s="2" customFormat="1">
      <c r="A128" s="38"/>
      <c r="B128" s="39"/>
      <c r="C128" s="38"/>
      <c r="D128" s="193" t="s">
        <v>148</v>
      </c>
      <c r="E128" s="38"/>
      <c r="F128" s="194" t="s">
        <v>153</v>
      </c>
      <c r="G128" s="38"/>
      <c r="H128" s="38"/>
      <c r="I128" s="195"/>
      <c r="J128" s="38"/>
      <c r="K128" s="38"/>
      <c r="L128" s="39"/>
      <c r="M128" s="196"/>
      <c r="N128" s="197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148</v>
      </c>
      <c r="AU128" s="19" t="s">
        <v>89</v>
      </c>
    </row>
    <row r="129" s="2" customFormat="1" ht="14.4" customHeight="1">
      <c r="A129" s="38"/>
      <c r="B129" s="179"/>
      <c r="C129" s="180" t="s">
        <v>154</v>
      </c>
      <c r="D129" s="180" t="s">
        <v>143</v>
      </c>
      <c r="E129" s="181" t="s">
        <v>155</v>
      </c>
      <c r="F129" s="182" t="s">
        <v>156</v>
      </c>
      <c r="G129" s="183" t="s">
        <v>146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45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140</v>
      </c>
      <c r="AT129" s="191" t="s">
        <v>143</v>
      </c>
      <c r="AU129" s="191" t="s">
        <v>89</v>
      </c>
      <c r="AY129" s="19" t="s">
        <v>141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87</v>
      </c>
      <c r="BK129" s="192">
        <f>ROUND(I129*H129,2)</f>
        <v>0</v>
      </c>
      <c r="BL129" s="19" t="s">
        <v>140</v>
      </c>
      <c r="BM129" s="191" t="s">
        <v>157</v>
      </c>
    </row>
    <row r="130" s="2" customFormat="1">
      <c r="A130" s="38"/>
      <c r="B130" s="39"/>
      <c r="C130" s="38"/>
      <c r="D130" s="193" t="s">
        <v>148</v>
      </c>
      <c r="E130" s="38"/>
      <c r="F130" s="194" t="s">
        <v>158</v>
      </c>
      <c r="G130" s="38"/>
      <c r="H130" s="38"/>
      <c r="I130" s="195"/>
      <c r="J130" s="38"/>
      <c r="K130" s="38"/>
      <c r="L130" s="39"/>
      <c r="M130" s="196"/>
      <c r="N130" s="197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148</v>
      </c>
      <c r="AU130" s="19" t="s">
        <v>89</v>
      </c>
    </row>
    <row r="131" s="2" customFormat="1" ht="24.15" customHeight="1">
      <c r="A131" s="38"/>
      <c r="B131" s="179"/>
      <c r="C131" s="180" t="s">
        <v>140</v>
      </c>
      <c r="D131" s="180" t="s">
        <v>143</v>
      </c>
      <c r="E131" s="181" t="s">
        <v>159</v>
      </c>
      <c r="F131" s="182" t="s">
        <v>160</v>
      </c>
      <c r="G131" s="183" t="s">
        <v>146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45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140</v>
      </c>
      <c r="AT131" s="191" t="s">
        <v>143</v>
      </c>
      <c r="AU131" s="191" t="s">
        <v>89</v>
      </c>
      <c r="AY131" s="19" t="s">
        <v>141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87</v>
      </c>
      <c r="BK131" s="192">
        <f>ROUND(I131*H131,2)</f>
        <v>0</v>
      </c>
      <c r="BL131" s="19" t="s">
        <v>140</v>
      </c>
      <c r="BM131" s="191" t="s">
        <v>161</v>
      </c>
    </row>
    <row r="132" s="2" customFormat="1">
      <c r="A132" s="38"/>
      <c r="B132" s="39"/>
      <c r="C132" s="38"/>
      <c r="D132" s="193" t="s">
        <v>148</v>
      </c>
      <c r="E132" s="38"/>
      <c r="F132" s="194" t="s">
        <v>162</v>
      </c>
      <c r="G132" s="38"/>
      <c r="H132" s="38"/>
      <c r="I132" s="195"/>
      <c r="J132" s="38"/>
      <c r="K132" s="38"/>
      <c r="L132" s="39"/>
      <c r="M132" s="196"/>
      <c r="N132" s="197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148</v>
      </c>
      <c r="AU132" s="19" t="s">
        <v>89</v>
      </c>
    </row>
    <row r="133" s="2" customFormat="1" ht="24.15" customHeight="1">
      <c r="A133" s="38"/>
      <c r="B133" s="179"/>
      <c r="C133" s="180" t="s">
        <v>163</v>
      </c>
      <c r="D133" s="180" t="s">
        <v>143</v>
      </c>
      <c r="E133" s="181" t="s">
        <v>164</v>
      </c>
      <c r="F133" s="182" t="s">
        <v>165</v>
      </c>
      <c r="G133" s="183" t="s">
        <v>146</v>
      </c>
      <c r="H133" s="184">
        <v>1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45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140</v>
      </c>
      <c r="AT133" s="191" t="s">
        <v>143</v>
      </c>
      <c r="AU133" s="191" t="s">
        <v>89</v>
      </c>
      <c r="AY133" s="19" t="s">
        <v>141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87</v>
      </c>
      <c r="BK133" s="192">
        <f>ROUND(I133*H133,2)</f>
        <v>0</v>
      </c>
      <c r="BL133" s="19" t="s">
        <v>140</v>
      </c>
      <c r="BM133" s="191" t="s">
        <v>166</v>
      </c>
    </row>
    <row r="134" s="2" customFormat="1">
      <c r="A134" s="38"/>
      <c r="B134" s="39"/>
      <c r="C134" s="38"/>
      <c r="D134" s="193" t="s">
        <v>148</v>
      </c>
      <c r="E134" s="38"/>
      <c r="F134" s="194" t="s">
        <v>167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148</v>
      </c>
      <c r="AU134" s="19" t="s">
        <v>89</v>
      </c>
    </row>
    <row r="135" s="2" customFormat="1" ht="14.4" customHeight="1">
      <c r="A135" s="38"/>
      <c r="B135" s="179"/>
      <c r="C135" s="180" t="s">
        <v>168</v>
      </c>
      <c r="D135" s="180" t="s">
        <v>143</v>
      </c>
      <c r="E135" s="181" t="s">
        <v>169</v>
      </c>
      <c r="F135" s="182" t="s">
        <v>170</v>
      </c>
      <c r="G135" s="183" t="s">
        <v>146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45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140</v>
      </c>
      <c r="AT135" s="191" t="s">
        <v>143</v>
      </c>
      <c r="AU135" s="191" t="s">
        <v>89</v>
      </c>
      <c r="AY135" s="19" t="s">
        <v>141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87</v>
      </c>
      <c r="BK135" s="192">
        <f>ROUND(I135*H135,2)</f>
        <v>0</v>
      </c>
      <c r="BL135" s="19" t="s">
        <v>140</v>
      </c>
      <c r="BM135" s="191" t="s">
        <v>171</v>
      </c>
    </row>
    <row r="136" s="2" customFormat="1">
      <c r="A136" s="38"/>
      <c r="B136" s="39"/>
      <c r="C136" s="38"/>
      <c r="D136" s="193" t="s">
        <v>148</v>
      </c>
      <c r="E136" s="38"/>
      <c r="F136" s="194" t="s">
        <v>172</v>
      </c>
      <c r="G136" s="38"/>
      <c r="H136" s="38"/>
      <c r="I136" s="195"/>
      <c r="J136" s="38"/>
      <c r="K136" s="38"/>
      <c r="L136" s="39"/>
      <c r="M136" s="196"/>
      <c r="N136" s="197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148</v>
      </c>
      <c r="AU136" s="19" t="s">
        <v>89</v>
      </c>
    </row>
    <row r="137" s="2" customFormat="1" ht="14.4" customHeight="1">
      <c r="A137" s="38"/>
      <c r="B137" s="179"/>
      <c r="C137" s="180" t="s">
        <v>173</v>
      </c>
      <c r="D137" s="180" t="s">
        <v>143</v>
      </c>
      <c r="E137" s="181" t="s">
        <v>174</v>
      </c>
      <c r="F137" s="182" t="s">
        <v>175</v>
      </c>
      <c r="G137" s="183" t="s">
        <v>146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45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140</v>
      </c>
      <c r="AT137" s="191" t="s">
        <v>143</v>
      </c>
      <c r="AU137" s="191" t="s">
        <v>89</v>
      </c>
      <c r="AY137" s="19" t="s">
        <v>141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140</v>
      </c>
      <c r="BM137" s="191" t="s">
        <v>176</v>
      </c>
    </row>
    <row r="138" s="2" customFormat="1">
      <c r="A138" s="38"/>
      <c r="B138" s="39"/>
      <c r="C138" s="38"/>
      <c r="D138" s="193" t="s">
        <v>148</v>
      </c>
      <c r="E138" s="38"/>
      <c r="F138" s="194" t="s">
        <v>177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148</v>
      </c>
      <c r="AU138" s="19" t="s">
        <v>89</v>
      </c>
    </row>
    <row r="139" s="2" customFormat="1" ht="24.15" customHeight="1">
      <c r="A139" s="38"/>
      <c r="B139" s="179"/>
      <c r="C139" s="180" t="s">
        <v>178</v>
      </c>
      <c r="D139" s="180" t="s">
        <v>143</v>
      </c>
      <c r="E139" s="181" t="s">
        <v>179</v>
      </c>
      <c r="F139" s="182" t="s">
        <v>180</v>
      </c>
      <c r="G139" s="183" t="s">
        <v>146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45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140</v>
      </c>
      <c r="AT139" s="191" t="s">
        <v>143</v>
      </c>
      <c r="AU139" s="191" t="s">
        <v>89</v>
      </c>
      <c r="AY139" s="19" t="s">
        <v>141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87</v>
      </c>
      <c r="BK139" s="192">
        <f>ROUND(I139*H139,2)</f>
        <v>0</v>
      </c>
      <c r="BL139" s="19" t="s">
        <v>140</v>
      </c>
      <c r="BM139" s="191" t="s">
        <v>181</v>
      </c>
    </row>
    <row r="140" s="2" customFormat="1">
      <c r="A140" s="38"/>
      <c r="B140" s="39"/>
      <c r="C140" s="38"/>
      <c r="D140" s="193" t="s">
        <v>148</v>
      </c>
      <c r="E140" s="38"/>
      <c r="F140" s="194" t="s">
        <v>182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148</v>
      </c>
      <c r="AU140" s="19" t="s">
        <v>89</v>
      </c>
    </row>
    <row r="141" s="2" customFormat="1" ht="24.15" customHeight="1">
      <c r="A141" s="38"/>
      <c r="B141" s="179"/>
      <c r="C141" s="180" t="s">
        <v>183</v>
      </c>
      <c r="D141" s="180" t="s">
        <v>143</v>
      </c>
      <c r="E141" s="181" t="s">
        <v>184</v>
      </c>
      <c r="F141" s="182" t="s">
        <v>185</v>
      </c>
      <c r="G141" s="183" t="s">
        <v>146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45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140</v>
      </c>
      <c r="AT141" s="191" t="s">
        <v>143</v>
      </c>
      <c r="AU141" s="191" t="s">
        <v>89</v>
      </c>
      <c r="AY141" s="19" t="s">
        <v>141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87</v>
      </c>
      <c r="BK141" s="192">
        <f>ROUND(I141*H141,2)</f>
        <v>0</v>
      </c>
      <c r="BL141" s="19" t="s">
        <v>140</v>
      </c>
      <c r="BM141" s="191" t="s">
        <v>186</v>
      </c>
    </row>
    <row r="142" s="2" customFormat="1">
      <c r="A142" s="38"/>
      <c r="B142" s="39"/>
      <c r="C142" s="38"/>
      <c r="D142" s="193" t="s">
        <v>148</v>
      </c>
      <c r="E142" s="38"/>
      <c r="F142" s="194" t="s">
        <v>187</v>
      </c>
      <c r="G142" s="38"/>
      <c r="H142" s="38"/>
      <c r="I142" s="195"/>
      <c r="J142" s="38"/>
      <c r="K142" s="38"/>
      <c r="L142" s="39"/>
      <c r="M142" s="196"/>
      <c r="N142" s="197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148</v>
      </c>
      <c r="AU142" s="19" t="s">
        <v>89</v>
      </c>
    </row>
    <row r="143" s="2" customFormat="1" ht="24.15" customHeight="1">
      <c r="A143" s="38"/>
      <c r="B143" s="179"/>
      <c r="C143" s="180" t="s">
        <v>188</v>
      </c>
      <c r="D143" s="180" t="s">
        <v>143</v>
      </c>
      <c r="E143" s="181" t="s">
        <v>189</v>
      </c>
      <c r="F143" s="182" t="s">
        <v>190</v>
      </c>
      <c r="G143" s="183" t="s">
        <v>146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45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140</v>
      </c>
      <c r="AT143" s="191" t="s">
        <v>143</v>
      </c>
      <c r="AU143" s="191" t="s">
        <v>89</v>
      </c>
      <c r="AY143" s="19" t="s">
        <v>141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140</v>
      </c>
      <c r="BM143" s="191" t="s">
        <v>191</v>
      </c>
    </row>
    <row r="144" s="2" customFormat="1">
      <c r="A144" s="38"/>
      <c r="B144" s="39"/>
      <c r="C144" s="38"/>
      <c r="D144" s="193" t="s">
        <v>148</v>
      </c>
      <c r="E144" s="38"/>
      <c r="F144" s="194" t="s">
        <v>192</v>
      </c>
      <c r="G144" s="38"/>
      <c r="H144" s="38"/>
      <c r="I144" s="195"/>
      <c r="J144" s="38"/>
      <c r="K144" s="38"/>
      <c r="L144" s="39"/>
      <c r="M144" s="196"/>
      <c r="N144" s="197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148</v>
      </c>
      <c r="AU144" s="19" t="s">
        <v>89</v>
      </c>
    </row>
    <row r="145" s="2" customFormat="1" ht="14.4" customHeight="1">
      <c r="A145" s="38"/>
      <c r="B145" s="179"/>
      <c r="C145" s="180" t="s">
        <v>193</v>
      </c>
      <c r="D145" s="180" t="s">
        <v>143</v>
      </c>
      <c r="E145" s="181" t="s">
        <v>194</v>
      </c>
      <c r="F145" s="182" t="s">
        <v>195</v>
      </c>
      <c r="G145" s="183" t="s">
        <v>146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140</v>
      </c>
      <c r="AT145" s="191" t="s">
        <v>143</v>
      </c>
      <c r="AU145" s="191" t="s">
        <v>89</v>
      </c>
      <c r="AY145" s="19" t="s">
        <v>141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140</v>
      </c>
      <c r="BM145" s="191" t="s">
        <v>196</v>
      </c>
    </row>
    <row r="146" s="2" customFormat="1">
      <c r="A146" s="38"/>
      <c r="B146" s="39"/>
      <c r="C146" s="38"/>
      <c r="D146" s="193" t="s">
        <v>148</v>
      </c>
      <c r="E146" s="38"/>
      <c r="F146" s="194" t="s">
        <v>197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148</v>
      </c>
      <c r="AU146" s="19" t="s">
        <v>89</v>
      </c>
    </row>
    <row r="147" s="2" customFormat="1" ht="14.4" customHeight="1">
      <c r="A147" s="38"/>
      <c r="B147" s="179"/>
      <c r="C147" s="180" t="s">
        <v>198</v>
      </c>
      <c r="D147" s="180" t="s">
        <v>143</v>
      </c>
      <c r="E147" s="181" t="s">
        <v>199</v>
      </c>
      <c r="F147" s="182" t="s">
        <v>200</v>
      </c>
      <c r="G147" s="183" t="s">
        <v>201</v>
      </c>
      <c r="H147" s="184">
        <v>15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45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140</v>
      </c>
      <c r="AT147" s="191" t="s">
        <v>143</v>
      </c>
      <c r="AU147" s="191" t="s">
        <v>89</v>
      </c>
      <c r="AY147" s="19" t="s">
        <v>141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140</v>
      </c>
      <c r="BM147" s="191" t="s">
        <v>202</v>
      </c>
    </row>
    <row r="148" s="2" customFormat="1">
      <c r="A148" s="38"/>
      <c r="B148" s="39"/>
      <c r="C148" s="38"/>
      <c r="D148" s="193" t="s">
        <v>148</v>
      </c>
      <c r="E148" s="38"/>
      <c r="F148" s="194" t="s">
        <v>200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148</v>
      </c>
      <c r="AU148" s="19" t="s">
        <v>89</v>
      </c>
    </row>
    <row r="149" s="2" customFormat="1" ht="24.15" customHeight="1">
      <c r="A149" s="38"/>
      <c r="B149" s="179"/>
      <c r="C149" s="180" t="s">
        <v>203</v>
      </c>
      <c r="D149" s="180" t="s">
        <v>143</v>
      </c>
      <c r="E149" s="181" t="s">
        <v>204</v>
      </c>
      <c r="F149" s="182" t="s">
        <v>205</v>
      </c>
      <c r="G149" s="183" t="s">
        <v>206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45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140</v>
      </c>
      <c r="AT149" s="191" t="s">
        <v>143</v>
      </c>
      <c r="AU149" s="191" t="s">
        <v>89</v>
      </c>
      <c r="AY149" s="19" t="s">
        <v>141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87</v>
      </c>
      <c r="BK149" s="192">
        <f>ROUND(I149*H149,2)</f>
        <v>0</v>
      </c>
      <c r="BL149" s="19" t="s">
        <v>140</v>
      </c>
      <c r="BM149" s="191" t="s">
        <v>207</v>
      </c>
    </row>
    <row r="150" s="2" customFormat="1">
      <c r="A150" s="38"/>
      <c r="B150" s="39"/>
      <c r="C150" s="38"/>
      <c r="D150" s="193" t="s">
        <v>148</v>
      </c>
      <c r="E150" s="38"/>
      <c r="F150" s="194" t="s">
        <v>208</v>
      </c>
      <c r="G150" s="38"/>
      <c r="H150" s="38"/>
      <c r="I150" s="195"/>
      <c r="J150" s="38"/>
      <c r="K150" s="38"/>
      <c r="L150" s="39"/>
      <c r="M150" s="198"/>
      <c r="N150" s="199"/>
      <c r="O150" s="200"/>
      <c r="P150" s="200"/>
      <c r="Q150" s="200"/>
      <c r="R150" s="200"/>
      <c r="S150" s="200"/>
      <c r="T150" s="201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148</v>
      </c>
      <c r="AU150" s="19" t="s">
        <v>89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1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113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3.25" customHeight="1">
      <c r="B7" s="22"/>
      <c r="E7" s="129" t="str">
        <f>'Rekapitulace stavby'!K6</f>
        <v>Skladová hala doplňkového vybavení mobilní techniky v areálu KSÚSV v Pacově</v>
      </c>
      <c r="F7" s="32"/>
      <c r="G7" s="32"/>
      <c r="H7" s="32"/>
      <c r="L7" s="22"/>
    </row>
    <row r="8" s="1" customFormat="1" ht="12" customHeight="1">
      <c r="B8" s="22"/>
      <c r="D8" s="32" t="s">
        <v>114</v>
      </c>
      <c r="L8" s="22"/>
    </row>
    <row r="9" s="2" customFormat="1" ht="16.5" customHeight="1">
      <c r="A9" s="38"/>
      <c r="B9" s="39"/>
      <c r="C9" s="38"/>
      <c r="D9" s="38"/>
      <c r="E9" s="129" t="s">
        <v>209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116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99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17. 8. 2018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22.5" customHeight="1">
      <c r="A29" s="130"/>
      <c r="B29" s="131"/>
      <c r="C29" s="130"/>
      <c r="D29" s="130"/>
      <c r="E29" s="36" t="s">
        <v>211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ROUND((SUM(BE130:BE340)),  2)</f>
        <v>0</v>
      </c>
      <c r="G35" s="38"/>
      <c r="H35" s="38"/>
      <c r="I35" s="136">
        <v>0.20999999999999999</v>
      </c>
      <c r="J35" s="135">
        <f>ROUND(((SUM(BE130:BE340))*I35),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ROUND((SUM(BF130:BF340)),  2)</f>
        <v>0</v>
      </c>
      <c r="G36" s="38"/>
      <c r="H36" s="38"/>
      <c r="I36" s="136">
        <v>0.14999999999999999</v>
      </c>
      <c r="J36" s="135">
        <f>ROUND(((SUM(BF130:BF340))*I36),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ROUND((SUM(BG130:BG340)),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ROUND((SUM(BH130:BH340)),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ROUND((SUM(BI130:BI340)),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38"/>
      <c r="D85" s="38"/>
      <c r="E85" s="129" t="str">
        <f>E7</f>
        <v>Skladová hala doplňkového vybavení mobilní techniky v areálu KSÚSV v Pacově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114</v>
      </c>
      <c r="L86" s="22"/>
    </row>
    <row r="87" s="2" customFormat="1" ht="16.5" customHeight="1">
      <c r="A87" s="38"/>
      <c r="B87" s="39"/>
      <c r="C87" s="38"/>
      <c r="D87" s="38"/>
      <c r="E87" s="129" t="s">
        <v>209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116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Architektonicko-stavební řešení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Pacov, ul. Nádražní, areál KSÚS Vysočiny</v>
      </c>
      <c r="G91" s="38"/>
      <c r="H91" s="38"/>
      <c r="I91" s="32" t="s">
        <v>22</v>
      </c>
      <c r="J91" s="69" t="str">
        <f>IF(J14="","",J14)</f>
        <v>17. 8. 2018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KSÚS Vysočiny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119</v>
      </c>
      <c r="D96" s="137"/>
      <c r="E96" s="137"/>
      <c r="F96" s="137"/>
      <c r="G96" s="137"/>
      <c r="H96" s="137"/>
      <c r="I96" s="137"/>
      <c r="J96" s="146" t="s">
        <v>120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121</v>
      </c>
      <c r="D98" s="38"/>
      <c r="E98" s="38"/>
      <c r="F98" s="38"/>
      <c r="G98" s="38"/>
      <c r="H98" s="38"/>
      <c r="I98" s="38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122</v>
      </c>
    </row>
    <row r="99" s="9" customFormat="1" ht="24.96" customHeight="1">
      <c r="A99" s="9"/>
      <c r="B99" s="148"/>
      <c r="C99" s="9"/>
      <c r="D99" s="149" t="s">
        <v>212</v>
      </c>
      <c r="E99" s="150"/>
      <c r="F99" s="150"/>
      <c r="G99" s="150"/>
      <c r="H99" s="150"/>
      <c r="I99" s="150"/>
      <c r="J99" s="151">
        <f>J131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213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214</v>
      </c>
      <c r="E101" s="154"/>
      <c r="F101" s="154"/>
      <c r="G101" s="154"/>
      <c r="H101" s="154"/>
      <c r="I101" s="154"/>
      <c r="J101" s="155">
        <f>J164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215</v>
      </c>
      <c r="E102" s="154"/>
      <c r="F102" s="154"/>
      <c r="G102" s="154"/>
      <c r="H102" s="154"/>
      <c r="I102" s="154"/>
      <c r="J102" s="155">
        <f>J225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216</v>
      </c>
      <c r="E103" s="154"/>
      <c r="F103" s="154"/>
      <c r="G103" s="154"/>
      <c r="H103" s="154"/>
      <c r="I103" s="154"/>
      <c r="J103" s="155">
        <f>J238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217</v>
      </c>
      <c r="E104" s="154"/>
      <c r="F104" s="154"/>
      <c r="G104" s="154"/>
      <c r="H104" s="154"/>
      <c r="I104" s="154"/>
      <c r="J104" s="155">
        <f>J262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218</v>
      </c>
      <c r="E105" s="150"/>
      <c r="F105" s="150"/>
      <c r="G105" s="150"/>
      <c r="H105" s="150"/>
      <c r="I105" s="150"/>
      <c r="J105" s="151">
        <f>J265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219</v>
      </c>
      <c r="E106" s="154"/>
      <c r="F106" s="154"/>
      <c r="G106" s="154"/>
      <c r="H106" s="154"/>
      <c r="I106" s="154"/>
      <c r="J106" s="155">
        <f>J266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220</v>
      </c>
      <c r="E107" s="154"/>
      <c r="F107" s="154"/>
      <c r="G107" s="154"/>
      <c r="H107" s="154"/>
      <c r="I107" s="154"/>
      <c r="J107" s="155">
        <f>J282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221</v>
      </c>
      <c r="E108" s="154"/>
      <c r="F108" s="154"/>
      <c r="G108" s="154"/>
      <c r="H108" s="154"/>
      <c r="I108" s="154"/>
      <c r="J108" s="155">
        <f>J330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125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3.25" customHeight="1">
      <c r="A118" s="38"/>
      <c r="B118" s="39"/>
      <c r="C118" s="38"/>
      <c r="D118" s="38"/>
      <c r="E118" s="129" t="str">
        <f>E7</f>
        <v>Skladová hala doplňkového vybavení mobilní techniky v areálu KSÚSV v Pacově</v>
      </c>
      <c r="F118" s="32"/>
      <c r="G118" s="32"/>
      <c r="H118" s="32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2"/>
      <c r="C119" s="32" t="s">
        <v>114</v>
      </c>
      <c r="L119" s="22"/>
    </row>
    <row r="120" s="2" customFormat="1" ht="16.5" customHeight="1">
      <c r="A120" s="38"/>
      <c r="B120" s="39"/>
      <c r="C120" s="38"/>
      <c r="D120" s="38"/>
      <c r="E120" s="129" t="s">
        <v>209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116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01 - Architektonicko-stavební řešení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F14</f>
        <v>Pacov, ul. Nádražní, areál KSÚS Vysočiny</v>
      </c>
      <c r="G124" s="38"/>
      <c r="H124" s="38"/>
      <c r="I124" s="32" t="s">
        <v>22</v>
      </c>
      <c r="J124" s="69" t="str">
        <f>IF(J14="","",J14)</f>
        <v>17. 8. 2018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2" t="s">
        <v>24</v>
      </c>
      <c r="D126" s="38"/>
      <c r="E126" s="38"/>
      <c r="F126" s="27" t="str">
        <f>E17</f>
        <v>KSÚS Vysočiny</v>
      </c>
      <c r="G126" s="38"/>
      <c r="H126" s="38"/>
      <c r="I126" s="32" t="s">
        <v>31</v>
      </c>
      <c r="J126" s="36" t="str">
        <f>E23</f>
        <v>PROJEKT CENTRUM NOVA s.r.o.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38"/>
      <c r="E127" s="38"/>
      <c r="F127" s="27" t="str">
        <f>IF(E20="","",E20)</f>
        <v>Vyplň údaj</v>
      </c>
      <c r="G127" s="38"/>
      <c r="H127" s="38"/>
      <c r="I127" s="32" t="s">
        <v>36</v>
      </c>
      <c r="J127" s="36" t="str">
        <f>E26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6"/>
      <c r="B129" s="157"/>
      <c r="C129" s="158" t="s">
        <v>126</v>
      </c>
      <c r="D129" s="159" t="s">
        <v>65</v>
      </c>
      <c r="E129" s="159" t="s">
        <v>61</v>
      </c>
      <c r="F129" s="159" t="s">
        <v>62</v>
      </c>
      <c r="G129" s="159" t="s">
        <v>127</v>
      </c>
      <c r="H129" s="159" t="s">
        <v>128</v>
      </c>
      <c r="I129" s="159" t="s">
        <v>129</v>
      </c>
      <c r="J129" s="159" t="s">
        <v>120</v>
      </c>
      <c r="K129" s="160" t="s">
        <v>130</v>
      </c>
      <c r="L129" s="161"/>
      <c r="M129" s="86" t="s">
        <v>1</v>
      </c>
      <c r="N129" s="87" t="s">
        <v>44</v>
      </c>
      <c r="O129" s="87" t="s">
        <v>131</v>
      </c>
      <c r="P129" s="87" t="s">
        <v>132</v>
      </c>
      <c r="Q129" s="87" t="s">
        <v>133</v>
      </c>
      <c r="R129" s="87" t="s">
        <v>134</v>
      </c>
      <c r="S129" s="87" t="s">
        <v>135</v>
      </c>
      <c r="T129" s="88" t="s">
        <v>136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="2" customFormat="1" ht="22.8" customHeight="1">
      <c r="A130" s="38"/>
      <c r="B130" s="39"/>
      <c r="C130" s="93" t="s">
        <v>137</v>
      </c>
      <c r="D130" s="38"/>
      <c r="E130" s="38"/>
      <c r="F130" s="38"/>
      <c r="G130" s="38"/>
      <c r="H130" s="38"/>
      <c r="I130" s="38"/>
      <c r="J130" s="162">
        <f>BK130</f>
        <v>0</v>
      </c>
      <c r="K130" s="38"/>
      <c r="L130" s="39"/>
      <c r="M130" s="89"/>
      <c r="N130" s="73"/>
      <c r="O130" s="90"/>
      <c r="P130" s="163">
        <f>P131+P265</f>
        <v>0</v>
      </c>
      <c r="Q130" s="90"/>
      <c r="R130" s="163">
        <f>R131+R265</f>
        <v>284.31037108999999</v>
      </c>
      <c r="S130" s="90"/>
      <c r="T130" s="164">
        <f>T131+T265</f>
        <v>2.1059999999999999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79</v>
      </c>
      <c r="AU130" s="19" t="s">
        <v>122</v>
      </c>
      <c r="BK130" s="165">
        <f>BK131+BK265</f>
        <v>0</v>
      </c>
    </row>
    <row r="131" s="12" customFormat="1" ht="25.92" customHeight="1">
      <c r="A131" s="12"/>
      <c r="B131" s="166"/>
      <c r="C131" s="12"/>
      <c r="D131" s="167" t="s">
        <v>79</v>
      </c>
      <c r="E131" s="168" t="s">
        <v>222</v>
      </c>
      <c r="F131" s="168" t="s">
        <v>223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f>P132+P164+P225+P238+P262</f>
        <v>0</v>
      </c>
      <c r="Q131" s="172"/>
      <c r="R131" s="173">
        <f>R132+R164+R225+R238+R262</f>
        <v>266.95980483</v>
      </c>
      <c r="S131" s="172"/>
      <c r="T131" s="174">
        <f>T132+T164+T225+T238+T262</f>
        <v>2.1059999999999999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87</v>
      </c>
      <c r="AT131" s="175" t="s">
        <v>79</v>
      </c>
      <c r="AU131" s="175" t="s">
        <v>80</v>
      </c>
      <c r="AY131" s="167" t="s">
        <v>141</v>
      </c>
      <c r="BK131" s="176">
        <f>BK132+BK164+BK225+BK238+BK262</f>
        <v>0</v>
      </c>
    </row>
    <row r="132" s="12" customFormat="1" ht="22.8" customHeight="1">
      <c r="A132" s="12"/>
      <c r="B132" s="166"/>
      <c r="C132" s="12"/>
      <c r="D132" s="167" t="s">
        <v>79</v>
      </c>
      <c r="E132" s="177" t="s">
        <v>87</v>
      </c>
      <c r="F132" s="177" t="s">
        <v>224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SUM(P133:P163)</f>
        <v>0</v>
      </c>
      <c r="Q132" s="172"/>
      <c r="R132" s="173">
        <f>SUM(R133:R163)</f>
        <v>0</v>
      </c>
      <c r="S132" s="172"/>
      <c r="T132" s="174">
        <f>SUM(T133:T163)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87</v>
      </c>
      <c r="AT132" s="175" t="s">
        <v>79</v>
      </c>
      <c r="AU132" s="175" t="s">
        <v>87</v>
      </c>
      <c r="AY132" s="167" t="s">
        <v>141</v>
      </c>
      <c r="BK132" s="176">
        <f>SUM(BK133:BK163)</f>
        <v>0</v>
      </c>
    </row>
    <row r="133" s="2" customFormat="1" ht="24.15" customHeight="1">
      <c r="A133" s="38"/>
      <c r="B133" s="179"/>
      <c r="C133" s="180" t="s">
        <v>87</v>
      </c>
      <c r="D133" s="180" t="s">
        <v>143</v>
      </c>
      <c r="E133" s="181" t="s">
        <v>225</v>
      </c>
      <c r="F133" s="182" t="s">
        <v>226</v>
      </c>
      <c r="G133" s="183" t="s">
        <v>227</v>
      </c>
      <c r="H133" s="184">
        <v>125.43300000000001</v>
      </c>
      <c r="I133" s="185"/>
      <c r="J133" s="186">
        <f>ROUND(I133*H133,2)</f>
        <v>0</v>
      </c>
      <c r="K133" s="182" t="s">
        <v>228</v>
      </c>
      <c r="L133" s="39"/>
      <c r="M133" s="187" t="s">
        <v>1</v>
      </c>
      <c r="N133" s="188" t="s">
        <v>45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140</v>
      </c>
      <c r="AT133" s="191" t="s">
        <v>143</v>
      </c>
      <c r="AU133" s="191" t="s">
        <v>89</v>
      </c>
      <c r="AY133" s="19" t="s">
        <v>141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87</v>
      </c>
      <c r="BK133" s="192">
        <f>ROUND(I133*H133,2)</f>
        <v>0</v>
      </c>
      <c r="BL133" s="19" t="s">
        <v>140</v>
      </c>
      <c r="BM133" s="191" t="s">
        <v>229</v>
      </c>
    </row>
    <row r="134" s="2" customFormat="1">
      <c r="A134" s="38"/>
      <c r="B134" s="39"/>
      <c r="C134" s="38"/>
      <c r="D134" s="193" t="s">
        <v>148</v>
      </c>
      <c r="E134" s="38"/>
      <c r="F134" s="194" t="s">
        <v>230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148</v>
      </c>
      <c r="AU134" s="19" t="s">
        <v>89</v>
      </c>
    </row>
    <row r="135" s="13" customFormat="1">
      <c r="A135" s="13"/>
      <c r="B135" s="202"/>
      <c r="C135" s="13"/>
      <c r="D135" s="193" t="s">
        <v>231</v>
      </c>
      <c r="E135" s="203" t="s">
        <v>1</v>
      </c>
      <c r="F135" s="204" t="s">
        <v>232</v>
      </c>
      <c r="G135" s="13"/>
      <c r="H135" s="205">
        <v>38.015999999999998</v>
      </c>
      <c r="I135" s="206"/>
      <c r="J135" s="13"/>
      <c r="K135" s="13"/>
      <c r="L135" s="202"/>
      <c r="M135" s="207"/>
      <c r="N135" s="208"/>
      <c r="O135" s="208"/>
      <c r="P135" s="208"/>
      <c r="Q135" s="208"/>
      <c r="R135" s="208"/>
      <c r="S135" s="208"/>
      <c r="T135" s="2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3" t="s">
        <v>231</v>
      </c>
      <c r="AU135" s="203" t="s">
        <v>89</v>
      </c>
      <c r="AV135" s="13" t="s">
        <v>89</v>
      </c>
      <c r="AW135" s="13" t="s">
        <v>35</v>
      </c>
      <c r="AX135" s="13" t="s">
        <v>80</v>
      </c>
      <c r="AY135" s="203" t="s">
        <v>141</v>
      </c>
    </row>
    <row r="136" s="13" customFormat="1">
      <c r="A136" s="13"/>
      <c r="B136" s="202"/>
      <c r="C136" s="13"/>
      <c r="D136" s="193" t="s">
        <v>231</v>
      </c>
      <c r="E136" s="203" t="s">
        <v>1</v>
      </c>
      <c r="F136" s="204" t="s">
        <v>233</v>
      </c>
      <c r="G136" s="13"/>
      <c r="H136" s="205">
        <v>24.056999999999999</v>
      </c>
      <c r="I136" s="206"/>
      <c r="J136" s="13"/>
      <c r="K136" s="13"/>
      <c r="L136" s="202"/>
      <c r="M136" s="207"/>
      <c r="N136" s="208"/>
      <c r="O136" s="208"/>
      <c r="P136" s="208"/>
      <c r="Q136" s="208"/>
      <c r="R136" s="208"/>
      <c r="S136" s="208"/>
      <c r="T136" s="2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3" t="s">
        <v>231</v>
      </c>
      <c r="AU136" s="203" t="s">
        <v>89</v>
      </c>
      <c r="AV136" s="13" t="s">
        <v>89</v>
      </c>
      <c r="AW136" s="13" t="s">
        <v>35</v>
      </c>
      <c r="AX136" s="13" t="s">
        <v>80</v>
      </c>
      <c r="AY136" s="203" t="s">
        <v>141</v>
      </c>
    </row>
    <row r="137" s="13" customFormat="1">
      <c r="A137" s="13"/>
      <c r="B137" s="202"/>
      <c r="C137" s="13"/>
      <c r="D137" s="193" t="s">
        <v>231</v>
      </c>
      <c r="E137" s="203" t="s">
        <v>1</v>
      </c>
      <c r="F137" s="204" t="s">
        <v>234</v>
      </c>
      <c r="G137" s="13"/>
      <c r="H137" s="205">
        <v>39.600000000000001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231</v>
      </c>
      <c r="AU137" s="203" t="s">
        <v>89</v>
      </c>
      <c r="AV137" s="13" t="s">
        <v>89</v>
      </c>
      <c r="AW137" s="13" t="s">
        <v>35</v>
      </c>
      <c r="AX137" s="13" t="s">
        <v>80</v>
      </c>
      <c r="AY137" s="203" t="s">
        <v>141</v>
      </c>
    </row>
    <row r="138" s="13" customFormat="1">
      <c r="A138" s="13"/>
      <c r="B138" s="202"/>
      <c r="C138" s="13"/>
      <c r="D138" s="193" t="s">
        <v>231</v>
      </c>
      <c r="E138" s="203" t="s">
        <v>1</v>
      </c>
      <c r="F138" s="204" t="s">
        <v>235</v>
      </c>
      <c r="G138" s="13"/>
      <c r="H138" s="205">
        <v>23.760000000000002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3" t="s">
        <v>231</v>
      </c>
      <c r="AU138" s="203" t="s">
        <v>89</v>
      </c>
      <c r="AV138" s="13" t="s">
        <v>89</v>
      </c>
      <c r="AW138" s="13" t="s">
        <v>35</v>
      </c>
      <c r="AX138" s="13" t="s">
        <v>80</v>
      </c>
      <c r="AY138" s="203" t="s">
        <v>141</v>
      </c>
    </row>
    <row r="139" s="14" customFormat="1">
      <c r="A139" s="14"/>
      <c r="B139" s="210"/>
      <c r="C139" s="14"/>
      <c r="D139" s="193" t="s">
        <v>231</v>
      </c>
      <c r="E139" s="211" t="s">
        <v>1</v>
      </c>
      <c r="F139" s="212" t="s">
        <v>236</v>
      </c>
      <c r="G139" s="14"/>
      <c r="H139" s="213">
        <v>125.43300000000001</v>
      </c>
      <c r="I139" s="214"/>
      <c r="J139" s="14"/>
      <c r="K139" s="14"/>
      <c r="L139" s="210"/>
      <c r="M139" s="215"/>
      <c r="N139" s="216"/>
      <c r="O139" s="216"/>
      <c r="P139" s="216"/>
      <c r="Q139" s="216"/>
      <c r="R139" s="216"/>
      <c r="S139" s="216"/>
      <c r="T139" s="2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1" t="s">
        <v>231</v>
      </c>
      <c r="AU139" s="211" t="s">
        <v>89</v>
      </c>
      <c r="AV139" s="14" t="s">
        <v>140</v>
      </c>
      <c r="AW139" s="14" t="s">
        <v>35</v>
      </c>
      <c r="AX139" s="14" t="s">
        <v>87</v>
      </c>
      <c r="AY139" s="211" t="s">
        <v>141</v>
      </c>
    </row>
    <row r="140" s="2" customFormat="1" ht="24.15" customHeight="1">
      <c r="A140" s="38"/>
      <c r="B140" s="179"/>
      <c r="C140" s="180" t="s">
        <v>89</v>
      </c>
      <c r="D140" s="180" t="s">
        <v>143</v>
      </c>
      <c r="E140" s="181" t="s">
        <v>237</v>
      </c>
      <c r="F140" s="182" t="s">
        <v>238</v>
      </c>
      <c r="G140" s="183" t="s">
        <v>227</v>
      </c>
      <c r="H140" s="184">
        <v>43.064999999999998</v>
      </c>
      <c r="I140" s="185"/>
      <c r="J140" s="186">
        <f>ROUND(I140*H140,2)</f>
        <v>0</v>
      </c>
      <c r="K140" s="182" t="s">
        <v>228</v>
      </c>
      <c r="L140" s="39"/>
      <c r="M140" s="187" t="s">
        <v>1</v>
      </c>
      <c r="N140" s="188" t="s">
        <v>45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140</v>
      </c>
      <c r="AT140" s="191" t="s">
        <v>143</v>
      </c>
      <c r="AU140" s="191" t="s">
        <v>89</v>
      </c>
      <c r="AY140" s="19" t="s">
        <v>141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87</v>
      </c>
      <c r="BK140" s="192">
        <f>ROUND(I140*H140,2)</f>
        <v>0</v>
      </c>
      <c r="BL140" s="19" t="s">
        <v>140</v>
      </c>
      <c r="BM140" s="191" t="s">
        <v>239</v>
      </c>
    </row>
    <row r="141" s="2" customFormat="1">
      <c r="A141" s="38"/>
      <c r="B141" s="39"/>
      <c r="C141" s="38"/>
      <c r="D141" s="193" t="s">
        <v>148</v>
      </c>
      <c r="E141" s="38"/>
      <c r="F141" s="194" t="s">
        <v>240</v>
      </c>
      <c r="G141" s="38"/>
      <c r="H141" s="38"/>
      <c r="I141" s="195"/>
      <c r="J141" s="38"/>
      <c r="K141" s="38"/>
      <c r="L141" s="39"/>
      <c r="M141" s="196"/>
      <c r="N141" s="197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148</v>
      </c>
      <c r="AU141" s="19" t="s">
        <v>89</v>
      </c>
    </row>
    <row r="142" s="13" customFormat="1">
      <c r="A142" s="13"/>
      <c r="B142" s="202"/>
      <c r="C142" s="13"/>
      <c r="D142" s="193" t="s">
        <v>231</v>
      </c>
      <c r="E142" s="203" t="s">
        <v>1</v>
      </c>
      <c r="F142" s="204" t="s">
        <v>241</v>
      </c>
      <c r="G142" s="13"/>
      <c r="H142" s="205">
        <v>125.43300000000001</v>
      </c>
      <c r="I142" s="206"/>
      <c r="J142" s="13"/>
      <c r="K142" s="13"/>
      <c r="L142" s="202"/>
      <c r="M142" s="207"/>
      <c r="N142" s="208"/>
      <c r="O142" s="208"/>
      <c r="P142" s="208"/>
      <c r="Q142" s="208"/>
      <c r="R142" s="208"/>
      <c r="S142" s="208"/>
      <c r="T142" s="2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3" t="s">
        <v>231</v>
      </c>
      <c r="AU142" s="203" t="s">
        <v>89</v>
      </c>
      <c r="AV142" s="13" t="s">
        <v>89</v>
      </c>
      <c r="AW142" s="13" t="s">
        <v>35</v>
      </c>
      <c r="AX142" s="13" t="s">
        <v>80</v>
      </c>
      <c r="AY142" s="203" t="s">
        <v>141</v>
      </c>
    </row>
    <row r="143" s="13" customFormat="1">
      <c r="A143" s="13"/>
      <c r="B143" s="202"/>
      <c r="C143" s="13"/>
      <c r="D143" s="193" t="s">
        <v>231</v>
      </c>
      <c r="E143" s="203" t="s">
        <v>1</v>
      </c>
      <c r="F143" s="204" t="s">
        <v>242</v>
      </c>
      <c r="G143" s="13"/>
      <c r="H143" s="205">
        <v>-82.367999999999995</v>
      </c>
      <c r="I143" s="206"/>
      <c r="J143" s="13"/>
      <c r="K143" s="13"/>
      <c r="L143" s="202"/>
      <c r="M143" s="207"/>
      <c r="N143" s="208"/>
      <c r="O143" s="208"/>
      <c r="P143" s="208"/>
      <c r="Q143" s="208"/>
      <c r="R143" s="208"/>
      <c r="S143" s="208"/>
      <c r="T143" s="20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3" t="s">
        <v>231</v>
      </c>
      <c r="AU143" s="203" t="s">
        <v>89</v>
      </c>
      <c r="AV143" s="13" t="s">
        <v>89</v>
      </c>
      <c r="AW143" s="13" t="s">
        <v>35</v>
      </c>
      <c r="AX143" s="13" t="s">
        <v>80</v>
      </c>
      <c r="AY143" s="203" t="s">
        <v>141</v>
      </c>
    </row>
    <row r="144" s="14" customFormat="1">
      <c r="A144" s="14"/>
      <c r="B144" s="210"/>
      <c r="C144" s="14"/>
      <c r="D144" s="193" t="s">
        <v>231</v>
      </c>
      <c r="E144" s="211" t="s">
        <v>1</v>
      </c>
      <c r="F144" s="212" t="s">
        <v>236</v>
      </c>
      <c r="G144" s="14"/>
      <c r="H144" s="213">
        <v>43.065000000000012</v>
      </c>
      <c r="I144" s="214"/>
      <c r="J144" s="14"/>
      <c r="K144" s="14"/>
      <c r="L144" s="210"/>
      <c r="M144" s="215"/>
      <c r="N144" s="216"/>
      <c r="O144" s="216"/>
      <c r="P144" s="216"/>
      <c r="Q144" s="216"/>
      <c r="R144" s="216"/>
      <c r="S144" s="216"/>
      <c r="T144" s="2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1" t="s">
        <v>231</v>
      </c>
      <c r="AU144" s="211" t="s">
        <v>89</v>
      </c>
      <c r="AV144" s="14" t="s">
        <v>140</v>
      </c>
      <c r="AW144" s="14" t="s">
        <v>35</v>
      </c>
      <c r="AX144" s="14" t="s">
        <v>87</v>
      </c>
      <c r="AY144" s="211" t="s">
        <v>141</v>
      </c>
    </row>
    <row r="145" s="2" customFormat="1" ht="24.15" customHeight="1">
      <c r="A145" s="38"/>
      <c r="B145" s="179"/>
      <c r="C145" s="180" t="s">
        <v>154</v>
      </c>
      <c r="D145" s="180" t="s">
        <v>143</v>
      </c>
      <c r="E145" s="181" t="s">
        <v>243</v>
      </c>
      <c r="F145" s="182" t="s">
        <v>244</v>
      </c>
      <c r="G145" s="183" t="s">
        <v>245</v>
      </c>
      <c r="H145" s="184">
        <v>90.436999999999998</v>
      </c>
      <c r="I145" s="185"/>
      <c r="J145" s="186">
        <f>ROUND(I145*H145,2)</f>
        <v>0</v>
      </c>
      <c r="K145" s="182" t="s">
        <v>228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140</v>
      </c>
      <c r="AT145" s="191" t="s">
        <v>143</v>
      </c>
      <c r="AU145" s="191" t="s">
        <v>89</v>
      </c>
      <c r="AY145" s="19" t="s">
        <v>141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140</v>
      </c>
      <c r="BM145" s="191" t="s">
        <v>246</v>
      </c>
    </row>
    <row r="146" s="2" customFormat="1">
      <c r="A146" s="38"/>
      <c r="B146" s="39"/>
      <c r="C146" s="38"/>
      <c r="D146" s="193" t="s">
        <v>148</v>
      </c>
      <c r="E146" s="38"/>
      <c r="F146" s="194" t="s">
        <v>247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148</v>
      </c>
      <c r="AU146" s="19" t="s">
        <v>89</v>
      </c>
    </row>
    <row r="147" s="13" customFormat="1">
      <c r="A147" s="13"/>
      <c r="B147" s="202"/>
      <c r="C147" s="13"/>
      <c r="D147" s="193" t="s">
        <v>231</v>
      </c>
      <c r="E147" s="203" t="s">
        <v>1</v>
      </c>
      <c r="F147" s="204" t="s">
        <v>248</v>
      </c>
      <c r="G147" s="13"/>
      <c r="H147" s="205">
        <v>90.436999999999998</v>
      </c>
      <c r="I147" s="206"/>
      <c r="J147" s="13"/>
      <c r="K147" s="13"/>
      <c r="L147" s="202"/>
      <c r="M147" s="207"/>
      <c r="N147" s="208"/>
      <c r="O147" s="208"/>
      <c r="P147" s="208"/>
      <c r="Q147" s="208"/>
      <c r="R147" s="208"/>
      <c r="S147" s="208"/>
      <c r="T147" s="20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3" t="s">
        <v>231</v>
      </c>
      <c r="AU147" s="203" t="s">
        <v>89</v>
      </c>
      <c r="AV147" s="13" t="s">
        <v>89</v>
      </c>
      <c r="AW147" s="13" t="s">
        <v>35</v>
      </c>
      <c r="AX147" s="13" t="s">
        <v>80</v>
      </c>
      <c r="AY147" s="203" t="s">
        <v>141</v>
      </c>
    </row>
    <row r="148" s="14" customFormat="1">
      <c r="A148" s="14"/>
      <c r="B148" s="210"/>
      <c r="C148" s="14"/>
      <c r="D148" s="193" t="s">
        <v>231</v>
      </c>
      <c r="E148" s="211" t="s">
        <v>1</v>
      </c>
      <c r="F148" s="212" t="s">
        <v>236</v>
      </c>
      <c r="G148" s="14"/>
      <c r="H148" s="213">
        <v>90.436999999999998</v>
      </c>
      <c r="I148" s="214"/>
      <c r="J148" s="14"/>
      <c r="K148" s="14"/>
      <c r="L148" s="210"/>
      <c r="M148" s="215"/>
      <c r="N148" s="216"/>
      <c r="O148" s="216"/>
      <c r="P148" s="216"/>
      <c r="Q148" s="216"/>
      <c r="R148" s="216"/>
      <c r="S148" s="216"/>
      <c r="T148" s="2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1" t="s">
        <v>231</v>
      </c>
      <c r="AU148" s="211" t="s">
        <v>89</v>
      </c>
      <c r="AV148" s="14" t="s">
        <v>140</v>
      </c>
      <c r="AW148" s="14" t="s">
        <v>35</v>
      </c>
      <c r="AX148" s="14" t="s">
        <v>87</v>
      </c>
      <c r="AY148" s="211" t="s">
        <v>141</v>
      </c>
    </row>
    <row r="149" s="2" customFormat="1" ht="24.15" customHeight="1">
      <c r="A149" s="38"/>
      <c r="B149" s="179"/>
      <c r="C149" s="180" t="s">
        <v>140</v>
      </c>
      <c r="D149" s="180" t="s">
        <v>143</v>
      </c>
      <c r="E149" s="181" t="s">
        <v>249</v>
      </c>
      <c r="F149" s="182" t="s">
        <v>250</v>
      </c>
      <c r="G149" s="183" t="s">
        <v>227</v>
      </c>
      <c r="H149" s="184">
        <v>82.367999999999995</v>
      </c>
      <c r="I149" s="185"/>
      <c r="J149" s="186">
        <f>ROUND(I149*H149,2)</f>
        <v>0</v>
      </c>
      <c r="K149" s="182" t="s">
        <v>228</v>
      </c>
      <c r="L149" s="39"/>
      <c r="M149" s="187" t="s">
        <v>1</v>
      </c>
      <c r="N149" s="188" t="s">
        <v>45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140</v>
      </c>
      <c r="AT149" s="191" t="s">
        <v>143</v>
      </c>
      <c r="AU149" s="191" t="s">
        <v>89</v>
      </c>
      <c r="AY149" s="19" t="s">
        <v>141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87</v>
      </c>
      <c r="BK149" s="192">
        <f>ROUND(I149*H149,2)</f>
        <v>0</v>
      </c>
      <c r="BL149" s="19" t="s">
        <v>140</v>
      </c>
      <c r="BM149" s="191" t="s">
        <v>251</v>
      </c>
    </row>
    <row r="150" s="2" customFormat="1">
      <c r="A150" s="38"/>
      <c r="B150" s="39"/>
      <c r="C150" s="38"/>
      <c r="D150" s="193" t="s">
        <v>148</v>
      </c>
      <c r="E150" s="38"/>
      <c r="F150" s="194" t="s">
        <v>252</v>
      </c>
      <c r="G150" s="38"/>
      <c r="H150" s="38"/>
      <c r="I150" s="195"/>
      <c r="J150" s="38"/>
      <c r="K150" s="38"/>
      <c r="L150" s="39"/>
      <c r="M150" s="196"/>
      <c r="N150" s="19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148</v>
      </c>
      <c r="AU150" s="19" t="s">
        <v>89</v>
      </c>
    </row>
    <row r="151" s="13" customFormat="1">
      <c r="A151" s="13"/>
      <c r="B151" s="202"/>
      <c r="C151" s="13"/>
      <c r="D151" s="193" t="s">
        <v>231</v>
      </c>
      <c r="E151" s="203" t="s">
        <v>1</v>
      </c>
      <c r="F151" s="204" t="s">
        <v>232</v>
      </c>
      <c r="G151" s="13"/>
      <c r="H151" s="205">
        <v>38.015999999999998</v>
      </c>
      <c r="I151" s="206"/>
      <c r="J151" s="13"/>
      <c r="K151" s="13"/>
      <c r="L151" s="202"/>
      <c r="M151" s="207"/>
      <c r="N151" s="208"/>
      <c r="O151" s="208"/>
      <c r="P151" s="208"/>
      <c r="Q151" s="208"/>
      <c r="R151" s="208"/>
      <c r="S151" s="208"/>
      <c r="T151" s="20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3" t="s">
        <v>231</v>
      </c>
      <c r="AU151" s="203" t="s">
        <v>89</v>
      </c>
      <c r="AV151" s="13" t="s">
        <v>89</v>
      </c>
      <c r="AW151" s="13" t="s">
        <v>35</v>
      </c>
      <c r="AX151" s="13" t="s">
        <v>80</v>
      </c>
      <c r="AY151" s="203" t="s">
        <v>141</v>
      </c>
    </row>
    <row r="152" s="13" customFormat="1">
      <c r="A152" s="13"/>
      <c r="B152" s="202"/>
      <c r="C152" s="13"/>
      <c r="D152" s="193" t="s">
        <v>231</v>
      </c>
      <c r="E152" s="203" t="s">
        <v>1</v>
      </c>
      <c r="F152" s="204" t="s">
        <v>253</v>
      </c>
      <c r="G152" s="13"/>
      <c r="H152" s="205">
        <v>-11.880000000000001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3" t="s">
        <v>231</v>
      </c>
      <c r="AU152" s="203" t="s">
        <v>89</v>
      </c>
      <c r="AV152" s="13" t="s">
        <v>89</v>
      </c>
      <c r="AW152" s="13" t="s">
        <v>35</v>
      </c>
      <c r="AX152" s="13" t="s">
        <v>80</v>
      </c>
      <c r="AY152" s="203" t="s">
        <v>141</v>
      </c>
    </row>
    <row r="153" s="13" customFormat="1">
      <c r="A153" s="13"/>
      <c r="B153" s="202"/>
      <c r="C153" s="13"/>
      <c r="D153" s="193" t="s">
        <v>231</v>
      </c>
      <c r="E153" s="203" t="s">
        <v>1</v>
      </c>
      <c r="F153" s="204" t="s">
        <v>233</v>
      </c>
      <c r="G153" s="13"/>
      <c r="H153" s="205">
        <v>24.056999999999999</v>
      </c>
      <c r="I153" s="206"/>
      <c r="J153" s="13"/>
      <c r="K153" s="13"/>
      <c r="L153" s="202"/>
      <c r="M153" s="207"/>
      <c r="N153" s="208"/>
      <c r="O153" s="208"/>
      <c r="P153" s="208"/>
      <c r="Q153" s="208"/>
      <c r="R153" s="208"/>
      <c r="S153" s="208"/>
      <c r="T153" s="20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3" t="s">
        <v>231</v>
      </c>
      <c r="AU153" s="203" t="s">
        <v>89</v>
      </c>
      <c r="AV153" s="13" t="s">
        <v>89</v>
      </c>
      <c r="AW153" s="13" t="s">
        <v>35</v>
      </c>
      <c r="AX153" s="13" t="s">
        <v>80</v>
      </c>
      <c r="AY153" s="203" t="s">
        <v>141</v>
      </c>
    </row>
    <row r="154" s="13" customFormat="1">
      <c r="A154" s="13"/>
      <c r="B154" s="202"/>
      <c r="C154" s="13"/>
      <c r="D154" s="193" t="s">
        <v>231</v>
      </c>
      <c r="E154" s="203" t="s">
        <v>1</v>
      </c>
      <c r="F154" s="204" t="s">
        <v>254</v>
      </c>
      <c r="G154" s="13"/>
      <c r="H154" s="205">
        <v>-7.4249999999999998</v>
      </c>
      <c r="I154" s="206"/>
      <c r="J154" s="13"/>
      <c r="K154" s="13"/>
      <c r="L154" s="202"/>
      <c r="M154" s="207"/>
      <c r="N154" s="208"/>
      <c r="O154" s="208"/>
      <c r="P154" s="208"/>
      <c r="Q154" s="208"/>
      <c r="R154" s="208"/>
      <c r="S154" s="208"/>
      <c r="T154" s="2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231</v>
      </c>
      <c r="AU154" s="203" t="s">
        <v>89</v>
      </c>
      <c r="AV154" s="13" t="s">
        <v>89</v>
      </c>
      <c r="AW154" s="13" t="s">
        <v>35</v>
      </c>
      <c r="AX154" s="13" t="s">
        <v>80</v>
      </c>
      <c r="AY154" s="203" t="s">
        <v>141</v>
      </c>
    </row>
    <row r="155" s="13" customFormat="1">
      <c r="A155" s="13"/>
      <c r="B155" s="202"/>
      <c r="C155" s="13"/>
      <c r="D155" s="193" t="s">
        <v>231</v>
      </c>
      <c r="E155" s="203" t="s">
        <v>1</v>
      </c>
      <c r="F155" s="204" t="s">
        <v>234</v>
      </c>
      <c r="G155" s="13"/>
      <c r="H155" s="205">
        <v>39.600000000000001</v>
      </c>
      <c r="I155" s="206"/>
      <c r="J155" s="13"/>
      <c r="K155" s="13"/>
      <c r="L155" s="202"/>
      <c r="M155" s="207"/>
      <c r="N155" s="208"/>
      <c r="O155" s="208"/>
      <c r="P155" s="208"/>
      <c r="Q155" s="208"/>
      <c r="R155" s="208"/>
      <c r="S155" s="208"/>
      <c r="T155" s="20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3" t="s">
        <v>231</v>
      </c>
      <c r="AU155" s="203" t="s">
        <v>89</v>
      </c>
      <c r="AV155" s="13" t="s">
        <v>89</v>
      </c>
      <c r="AW155" s="13" t="s">
        <v>35</v>
      </c>
      <c r="AX155" s="13" t="s">
        <v>80</v>
      </c>
      <c r="AY155" s="203" t="s">
        <v>141</v>
      </c>
    </row>
    <row r="156" s="13" customFormat="1">
      <c r="A156" s="13"/>
      <c r="B156" s="202"/>
      <c r="C156" s="13"/>
      <c r="D156" s="193" t="s">
        <v>231</v>
      </c>
      <c r="E156" s="203" t="s">
        <v>1</v>
      </c>
      <c r="F156" s="204" t="s">
        <v>255</v>
      </c>
      <c r="G156" s="13"/>
      <c r="H156" s="205">
        <v>-14.256</v>
      </c>
      <c r="I156" s="206"/>
      <c r="J156" s="13"/>
      <c r="K156" s="13"/>
      <c r="L156" s="202"/>
      <c r="M156" s="207"/>
      <c r="N156" s="208"/>
      <c r="O156" s="208"/>
      <c r="P156" s="208"/>
      <c r="Q156" s="208"/>
      <c r="R156" s="208"/>
      <c r="S156" s="208"/>
      <c r="T156" s="2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3" t="s">
        <v>231</v>
      </c>
      <c r="AU156" s="203" t="s">
        <v>89</v>
      </c>
      <c r="AV156" s="13" t="s">
        <v>89</v>
      </c>
      <c r="AW156" s="13" t="s">
        <v>35</v>
      </c>
      <c r="AX156" s="13" t="s">
        <v>80</v>
      </c>
      <c r="AY156" s="203" t="s">
        <v>141</v>
      </c>
    </row>
    <row r="157" s="13" customFormat="1">
      <c r="A157" s="13"/>
      <c r="B157" s="202"/>
      <c r="C157" s="13"/>
      <c r="D157" s="193" t="s">
        <v>231</v>
      </c>
      <c r="E157" s="203" t="s">
        <v>1</v>
      </c>
      <c r="F157" s="204" t="s">
        <v>235</v>
      </c>
      <c r="G157" s="13"/>
      <c r="H157" s="205">
        <v>23.760000000000002</v>
      </c>
      <c r="I157" s="206"/>
      <c r="J157" s="13"/>
      <c r="K157" s="13"/>
      <c r="L157" s="202"/>
      <c r="M157" s="207"/>
      <c r="N157" s="208"/>
      <c r="O157" s="208"/>
      <c r="P157" s="208"/>
      <c r="Q157" s="208"/>
      <c r="R157" s="208"/>
      <c r="S157" s="208"/>
      <c r="T157" s="20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3" t="s">
        <v>231</v>
      </c>
      <c r="AU157" s="203" t="s">
        <v>89</v>
      </c>
      <c r="AV157" s="13" t="s">
        <v>89</v>
      </c>
      <c r="AW157" s="13" t="s">
        <v>35</v>
      </c>
      <c r="AX157" s="13" t="s">
        <v>80</v>
      </c>
      <c r="AY157" s="203" t="s">
        <v>141</v>
      </c>
    </row>
    <row r="158" s="13" customFormat="1">
      <c r="A158" s="13"/>
      <c r="B158" s="202"/>
      <c r="C158" s="13"/>
      <c r="D158" s="193" t="s">
        <v>231</v>
      </c>
      <c r="E158" s="203" t="s">
        <v>1</v>
      </c>
      <c r="F158" s="204" t="s">
        <v>256</v>
      </c>
      <c r="G158" s="13"/>
      <c r="H158" s="205">
        <v>-9.5039999999999996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231</v>
      </c>
      <c r="AU158" s="203" t="s">
        <v>89</v>
      </c>
      <c r="AV158" s="13" t="s">
        <v>89</v>
      </c>
      <c r="AW158" s="13" t="s">
        <v>35</v>
      </c>
      <c r="AX158" s="13" t="s">
        <v>80</v>
      </c>
      <c r="AY158" s="203" t="s">
        <v>141</v>
      </c>
    </row>
    <row r="159" s="14" customFormat="1">
      <c r="A159" s="14"/>
      <c r="B159" s="210"/>
      <c r="C159" s="14"/>
      <c r="D159" s="193" t="s">
        <v>231</v>
      </c>
      <c r="E159" s="211" t="s">
        <v>1</v>
      </c>
      <c r="F159" s="212" t="s">
        <v>236</v>
      </c>
      <c r="G159" s="14"/>
      <c r="H159" s="213">
        <v>82.367999999999995</v>
      </c>
      <c r="I159" s="214"/>
      <c r="J159" s="14"/>
      <c r="K159" s="14"/>
      <c r="L159" s="210"/>
      <c r="M159" s="215"/>
      <c r="N159" s="216"/>
      <c r="O159" s="216"/>
      <c r="P159" s="216"/>
      <c r="Q159" s="216"/>
      <c r="R159" s="216"/>
      <c r="S159" s="216"/>
      <c r="T159" s="2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1" t="s">
        <v>231</v>
      </c>
      <c r="AU159" s="211" t="s">
        <v>89</v>
      </c>
      <c r="AV159" s="14" t="s">
        <v>140</v>
      </c>
      <c r="AW159" s="14" t="s">
        <v>35</v>
      </c>
      <c r="AX159" s="14" t="s">
        <v>87</v>
      </c>
      <c r="AY159" s="211" t="s">
        <v>141</v>
      </c>
    </row>
    <row r="160" s="2" customFormat="1" ht="14.4" customHeight="1">
      <c r="A160" s="38"/>
      <c r="B160" s="179"/>
      <c r="C160" s="180" t="s">
        <v>163</v>
      </c>
      <c r="D160" s="180" t="s">
        <v>143</v>
      </c>
      <c r="E160" s="181" t="s">
        <v>257</v>
      </c>
      <c r="F160" s="182" t="s">
        <v>258</v>
      </c>
      <c r="G160" s="183" t="s">
        <v>259</v>
      </c>
      <c r="H160" s="184">
        <v>235.886</v>
      </c>
      <c r="I160" s="185"/>
      <c r="J160" s="186">
        <f>ROUND(I160*H160,2)</f>
        <v>0</v>
      </c>
      <c r="K160" s="182" t="s">
        <v>228</v>
      </c>
      <c r="L160" s="39"/>
      <c r="M160" s="187" t="s">
        <v>1</v>
      </c>
      <c r="N160" s="188" t="s">
        <v>45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140</v>
      </c>
      <c r="AT160" s="191" t="s">
        <v>143</v>
      </c>
      <c r="AU160" s="191" t="s">
        <v>89</v>
      </c>
      <c r="AY160" s="19" t="s">
        <v>141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87</v>
      </c>
      <c r="BK160" s="192">
        <f>ROUND(I160*H160,2)</f>
        <v>0</v>
      </c>
      <c r="BL160" s="19" t="s">
        <v>140</v>
      </c>
      <c r="BM160" s="191" t="s">
        <v>260</v>
      </c>
    </row>
    <row r="161" s="2" customFormat="1">
      <c r="A161" s="38"/>
      <c r="B161" s="39"/>
      <c r="C161" s="38"/>
      <c r="D161" s="193" t="s">
        <v>148</v>
      </c>
      <c r="E161" s="38"/>
      <c r="F161" s="194" t="s">
        <v>261</v>
      </c>
      <c r="G161" s="38"/>
      <c r="H161" s="38"/>
      <c r="I161" s="195"/>
      <c r="J161" s="38"/>
      <c r="K161" s="38"/>
      <c r="L161" s="39"/>
      <c r="M161" s="196"/>
      <c r="N161" s="197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148</v>
      </c>
      <c r="AU161" s="19" t="s">
        <v>89</v>
      </c>
    </row>
    <row r="162" s="13" customFormat="1">
      <c r="A162" s="13"/>
      <c r="B162" s="202"/>
      <c r="C162" s="13"/>
      <c r="D162" s="193" t="s">
        <v>231</v>
      </c>
      <c r="E162" s="203" t="s">
        <v>1</v>
      </c>
      <c r="F162" s="204" t="s">
        <v>262</v>
      </c>
      <c r="G162" s="13"/>
      <c r="H162" s="205">
        <v>235.886</v>
      </c>
      <c r="I162" s="206"/>
      <c r="J162" s="13"/>
      <c r="K162" s="13"/>
      <c r="L162" s="202"/>
      <c r="M162" s="207"/>
      <c r="N162" s="208"/>
      <c r="O162" s="208"/>
      <c r="P162" s="208"/>
      <c r="Q162" s="208"/>
      <c r="R162" s="208"/>
      <c r="S162" s="208"/>
      <c r="T162" s="2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3" t="s">
        <v>231</v>
      </c>
      <c r="AU162" s="203" t="s">
        <v>89</v>
      </c>
      <c r="AV162" s="13" t="s">
        <v>89</v>
      </c>
      <c r="AW162" s="13" t="s">
        <v>35</v>
      </c>
      <c r="AX162" s="13" t="s">
        <v>80</v>
      </c>
      <c r="AY162" s="203" t="s">
        <v>141</v>
      </c>
    </row>
    <row r="163" s="14" customFormat="1">
      <c r="A163" s="14"/>
      <c r="B163" s="210"/>
      <c r="C163" s="14"/>
      <c r="D163" s="193" t="s">
        <v>231</v>
      </c>
      <c r="E163" s="211" t="s">
        <v>1</v>
      </c>
      <c r="F163" s="212" t="s">
        <v>236</v>
      </c>
      <c r="G163" s="14"/>
      <c r="H163" s="213">
        <v>235.886</v>
      </c>
      <c r="I163" s="214"/>
      <c r="J163" s="14"/>
      <c r="K163" s="14"/>
      <c r="L163" s="210"/>
      <c r="M163" s="215"/>
      <c r="N163" s="216"/>
      <c r="O163" s="216"/>
      <c r="P163" s="216"/>
      <c r="Q163" s="216"/>
      <c r="R163" s="216"/>
      <c r="S163" s="216"/>
      <c r="T163" s="2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1" t="s">
        <v>231</v>
      </c>
      <c r="AU163" s="211" t="s">
        <v>89</v>
      </c>
      <c r="AV163" s="14" t="s">
        <v>140</v>
      </c>
      <c r="AW163" s="14" t="s">
        <v>35</v>
      </c>
      <c r="AX163" s="14" t="s">
        <v>87</v>
      </c>
      <c r="AY163" s="211" t="s">
        <v>141</v>
      </c>
    </row>
    <row r="164" s="12" customFormat="1" ht="22.8" customHeight="1">
      <c r="A164" s="12"/>
      <c r="B164" s="166"/>
      <c r="C164" s="12"/>
      <c r="D164" s="167" t="s">
        <v>79</v>
      </c>
      <c r="E164" s="177" t="s">
        <v>89</v>
      </c>
      <c r="F164" s="177" t="s">
        <v>263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SUM(P165:P224)</f>
        <v>0</v>
      </c>
      <c r="Q164" s="172"/>
      <c r="R164" s="173">
        <f>SUM(R165:R224)</f>
        <v>104.53261899</v>
      </c>
      <c r="S164" s="172"/>
      <c r="T164" s="174">
        <f>SUM(T165:T224)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87</v>
      </c>
      <c r="AT164" s="175" t="s">
        <v>79</v>
      </c>
      <c r="AU164" s="175" t="s">
        <v>87</v>
      </c>
      <c r="AY164" s="167" t="s">
        <v>141</v>
      </c>
      <c r="BK164" s="176">
        <f>SUM(BK165:BK224)</f>
        <v>0</v>
      </c>
    </row>
    <row r="165" s="2" customFormat="1" ht="14.4" customHeight="1">
      <c r="A165" s="38"/>
      <c r="B165" s="179"/>
      <c r="C165" s="180" t="s">
        <v>168</v>
      </c>
      <c r="D165" s="180" t="s">
        <v>143</v>
      </c>
      <c r="E165" s="181" t="s">
        <v>264</v>
      </c>
      <c r="F165" s="182" t="s">
        <v>265</v>
      </c>
      <c r="G165" s="183" t="s">
        <v>227</v>
      </c>
      <c r="H165" s="184">
        <v>5.2199999999999998</v>
      </c>
      <c r="I165" s="185"/>
      <c r="J165" s="186">
        <f>ROUND(I165*H165,2)</f>
        <v>0</v>
      </c>
      <c r="K165" s="182" t="s">
        <v>228</v>
      </c>
      <c r="L165" s="39"/>
      <c r="M165" s="187" t="s">
        <v>1</v>
      </c>
      <c r="N165" s="188" t="s">
        <v>45</v>
      </c>
      <c r="O165" s="77"/>
      <c r="P165" s="189">
        <f>O165*H165</f>
        <v>0</v>
      </c>
      <c r="Q165" s="189">
        <v>2.2563399999999998</v>
      </c>
      <c r="R165" s="189">
        <f>Q165*H165</f>
        <v>11.778094799999998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140</v>
      </c>
      <c r="AT165" s="191" t="s">
        <v>143</v>
      </c>
      <c r="AU165" s="191" t="s">
        <v>89</v>
      </c>
      <c r="AY165" s="19" t="s">
        <v>141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87</v>
      </c>
      <c r="BK165" s="192">
        <f>ROUND(I165*H165,2)</f>
        <v>0</v>
      </c>
      <c r="BL165" s="19" t="s">
        <v>140</v>
      </c>
      <c r="BM165" s="191" t="s">
        <v>266</v>
      </c>
    </row>
    <row r="166" s="2" customFormat="1">
      <c r="A166" s="38"/>
      <c r="B166" s="39"/>
      <c r="C166" s="38"/>
      <c r="D166" s="193" t="s">
        <v>148</v>
      </c>
      <c r="E166" s="38"/>
      <c r="F166" s="194" t="s">
        <v>267</v>
      </c>
      <c r="G166" s="38"/>
      <c r="H166" s="38"/>
      <c r="I166" s="195"/>
      <c r="J166" s="38"/>
      <c r="K166" s="38"/>
      <c r="L166" s="39"/>
      <c r="M166" s="196"/>
      <c r="N166" s="197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148</v>
      </c>
      <c r="AU166" s="19" t="s">
        <v>89</v>
      </c>
    </row>
    <row r="167" s="13" customFormat="1">
      <c r="A167" s="13"/>
      <c r="B167" s="202"/>
      <c r="C167" s="13"/>
      <c r="D167" s="193" t="s">
        <v>231</v>
      </c>
      <c r="E167" s="203" t="s">
        <v>1</v>
      </c>
      <c r="F167" s="204" t="s">
        <v>268</v>
      </c>
      <c r="G167" s="13"/>
      <c r="H167" s="205">
        <v>1.3500000000000001</v>
      </c>
      <c r="I167" s="206"/>
      <c r="J167" s="13"/>
      <c r="K167" s="13"/>
      <c r="L167" s="202"/>
      <c r="M167" s="207"/>
      <c r="N167" s="208"/>
      <c r="O167" s="208"/>
      <c r="P167" s="208"/>
      <c r="Q167" s="208"/>
      <c r="R167" s="208"/>
      <c r="S167" s="208"/>
      <c r="T167" s="2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3" t="s">
        <v>231</v>
      </c>
      <c r="AU167" s="203" t="s">
        <v>89</v>
      </c>
      <c r="AV167" s="13" t="s">
        <v>89</v>
      </c>
      <c r="AW167" s="13" t="s">
        <v>35</v>
      </c>
      <c r="AX167" s="13" t="s">
        <v>80</v>
      </c>
      <c r="AY167" s="203" t="s">
        <v>141</v>
      </c>
    </row>
    <row r="168" s="13" customFormat="1">
      <c r="A168" s="13"/>
      <c r="B168" s="202"/>
      <c r="C168" s="13"/>
      <c r="D168" s="193" t="s">
        <v>231</v>
      </c>
      <c r="E168" s="203" t="s">
        <v>1</v>
      </c>
      <c r="F168" s="204" t="s">
        <v>269</v>
      </c>
      <c r="G168" s="13"/>
      <c r="H168" s="205">
        <v>0.97199999999999998</v>
      </c>
      <c r="I168" s="206"/>
      <c r="J168" s="13"/>
      <c r="K168" s="13"/>
      <c r="L168" s="202"/>
      <c r="M168" s="207"/>
      <c r="N168" s="208"/>
      <c r="O168" s="208"/>
      <c r="P168" s="208"/>
      <c r="Q168" s="208"/>
      <c r="R168" s="208"/>
      <c r="S168" s="208"/>
      <c r="T168" s="2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3" t="s">
        <v>231</v>
      </c>
      <c r="AU168" s="203" t="s">
        <v>89</v>
      </c>
      <c r="AV168" s="13" t="s">
        <v>89</v>
      </c>
      <c r="AW168" s="13" t="s">
        <v>35</v>
      </c>
      <c r="AX168" s="13" t="s">
        <v>80</v>
      </c>
      <c r="AY168" s="203" t="s">
        <v>141</v>
      </c>
    </row>
    <row r="169" s="13" customFormat="1">
      <c r="A169" s="13"/>
      <c r="B169" s="202"/>
      <c r="C169" s="13"/>
      <c r="D169" s="193" t="s">
        <v>231</v>
      </c>
      <c r="E169" s="203" t="s">
        <v>1</v>
      </c>
      <c r="F169" s="204" t="s">
        <v>270</v>
      </c>
      <c r="G169" s="13"/>
      <c r="H169" s="205">
        <v>1.764</v>
      </c>
      <c r="I169" s="206"/>
      <c r="J169" s="13"/>
      <c r="K169" s="13"/>
      <c r="L169" s="202"/>
      <c r="M169" s="207"/>
      <c r="N169" s="208"/>
      <c r="O169" s="208"/>
      <c r="P169" s="208"/>
      <c r="Q169" s="208"/>
      <c r="R169" s="208"/>
      <c r="S169" s="208"/>
      <c r="T169" s="2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3" t="s">
        <v>231</v>
      </c>
      <c r="AU169" s="203" t="s">
        <v>89</v>
      </c>
      <c r="AV169" s="13" t="s">
        <v>89</v>
      </c>
      <c r="AW169" s="13" t="s">
        <v>35</v>
      </c>
      <c r="AX169" s="13" t="s">
        <v>80</v>
      </c>
      <c r="AY169" s="203" t="s">
        <v>141</v>
      </c>
    </row>
    <row r="170" s="13" customFormat="1">
      <c r="A170" s="13"/>
      <c r="B170" s="202"/>
      <c r="C170" s="13"/>
      <c r="D170" s="193" t="s">
        <v>231</v>
      </c>
      <c r="E170" s="203" t="s">
        <v>1</v>
      </c>
      <c r="F170" s="204" t="s">
        <v>271</v>
      </c>
      <c r="G170" s="13"/>
      <c r="H170" s="205">
        <v>1.1339999999999999</v>
      </c>
      <c r="I170" s="206"/>
      <c r="J170" s="13"/>
      <c r="K170" s="13"/>
      <c r="L170" s="202"/>
      <c r="M170" s="207"/>
      <c r="N170" s="208"/>
      <c r="O170" s="208"/>
      <c r="P170" s="208"/>
      <c r="Q170" s="208"/>
      <c r="R170" s="208"/>
      <c r="S170" s="208"/>
      <c r="T170" s="2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3" t="s">
        <v>231</v>
      </c>
      <c r="AU170" s="203" t="s">
        <v>89</v>
      </c>
      <c r="AV170" s="13" t="s">
        <v>89</v>
      </c>
      <c r="AW170" s="13" t="s">
        <v>35</v>
      </c>
      <c r="AX170" s="13" t="s">
        <v>80</v>
      </c>
      <c r="AY170" s="203" t="s">
        <v>141</v>
      </c>
    </row>
    <row r="171" s="14" customFormat="1">
      <c r="A171" s="14"/>
      <c r="B171" s="210"/>
      <c r="C171" s="14"/>
      <c r="D171" s="193" t="s">
        <v>231</v>
      </c>
      <c r="E171" s="211" t="s">
        <v>1</v>
      </c>
      <c r="F171" s="212" t="s">
        <v>236</v>
      </c>
      <c r="G171" s="14"/>
      <c r="H171" s="213">
        <v>5.2200000000000006</v>
      </c>
      <c r="I171" s="214"/>
      <c r="J171" s="14"/>
      <c r="K171" s="14"/>
      <c r="L171" s="210"/>
      <c r="M171" s="215"/>
      <c r="N171" s="216"/>
      <c r="O171" s="216"/>
      <c r="P171" s="216"/>
      <c r="Q171" s="216"/>
      <c r="R171" s="216"/>
      <c r="S171" s="216"/>
      <c r="T171" s="21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1" t="s">
        <v>231</v>
      </c>
      <c r="AU171" s="211" t="s">
        <v>89</v>
      </c>
      <c r="AV171" s="14" t="s">
        <v>140</v>
      </c>
      <c r="AW171" s="14" t="s">
        <v>35</v>
      </c>
      <c r="AX171" s="14" t="s">
        <v>87</v>
      </c>
      <c r="AY171" s="211" t="s">
        <v>141</v>
      </c>
    </row>
    <row r="172" s="2" customFormat="1" ht="14.4" customHeight="1">
      <c r="A172" s="38"/>
      <c r="B172" s="179"/>
      <c r="C172" s="180" t="s">
        <v>173</v>
      </c>
      <c r="D172" s="180" t="s">
        <v>143</v>
      </c>
      <c r="E172" s="181" t="s">
        <v>272</v>
      </c>
      <c r="F172" s="182" t="s">
        <v>273</v>
      </c>
      <c r="G172" s="183" t="s">
        <v>259</v>
      </c>
      <c r="H172" s="184">
        <v>11.039999999999999</v>
      </c>
      <c r="I172" s="185"/>
      <c r="J172" s="186">
        <f>ROUND(I172*H172,2)</f>
        <v>0</v>
      </c>
      <c r="K172" s="182" t="s">
        <v>228</v>
      </c>
      <c r="L172" s="39"/>
      <c r="M172" s="187" t="s">
        <v>1</v>
      </c>
      <c r="N172" s="188" t="s">
        <v>45</v>
      </c>
      <c r="O172" s="77"/>
      <c r="P172" s="189">
        <f>O172*H172</f>
        <v>0</v>
      </c>
      <c r="Q172" s="189">
        <v>0.00247</v>
      </c>
      <c r="R172" s="189">
        <f>Q172*H172</f>
        <v>0.027268799999999999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140</v>
      </c>
      <c r="AT172" s="191" t="s">
        <v>143</v>
      </c>
      <c r="AU172" s="191" t="s">
        <v>89</v>
      </c>
      <c r="AY172" s="19" t="s">
        <v>141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87</v>
      </c>
      <c r="BK172" s="192">
        <f>ROUND(I172*H172,2)</f>
        <v>0</v>
      </c>
      <c r="BL172" s="19" t="s">
        <v>140</v>
      </c>
      <c r="BM172" s="191" t="s">
        <v>274</v>
      </c>
    </row>
    <row r="173" s="2" customFormat="1">
      <c r="A173" s="38"/>
      <c r="B173" s="39"/>
      <c r="C173" s="38"/>
      <c r="D173" s="193" t="s">
        <v>148</v>
      </c>
      <c r="E173" s="38"/>
      <c r="F173" s="194" t="s">
        <v>275</v>
      </c>
      <c r="G173" s="38"/>
      <c r="H173" s="38"/>
      <c r="I173" s="195"/>
      <c r="J173" s="38"/>
      <c r="K173" s="38"/>
      <c r="L173" s="39"/>
      <c r="M173" s="196"/>
      <c r="N173" s="197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148</v>
      </c>
      <c r="AU173" s="19" t="s">
        <v>89</v>
      </c>
    </row>
    <row r="174" s="13" customFormat="1">
      <c r="A174" s="13"/>
      <c r="B174" s="202"/>
      <c r="C174" s="13"/>
      <c r="D174" s="193" t="s">
        <v>231</v>
      </c>
      <c r="E174" s="203" t="s">
        <v>1</v>
      </c>
      <c r="F174" s="204" t="s">
        <v>276</v>
      </c>
      <c r="G174" s="13"/>
      <c r="H174" s="205">
        <v>3.6000000000000001</v>
      </c>
      <c r="I174" s="206"/>
      <c r="J174" s="13"/>
      <c r="K174" s="13"/>
      <c r="L174" s="202"/>
      <c r="M174" s="207"/>
      <c r="N174" s="208"/>
      <c r="O174" s="208"/>
      <c r="P174" s="208"/>
      <c r="Q174" s="208"/>
      <c r="R174" s="208"/>
      <c r="S174" s="208"/>
      <c r="T174" s="2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3" t="s">
        <v>231</v>
      </c>
      <c r="AU174" s="203" t="s">
        <v>89</v>
      </c>
      <c r="AV174" s="13" t="s">
        <v>89</v>
      </c>
      <c r="AW174" s="13" t="s">
        <v>35</v>
      </c>
      <c r="AX174" s="13" t="s">
        <v>80</v>
      </c>
      <c r="AY174" s="203" t="s">
        <v>141</v>
      </c>
    </row>
    <row r="175" s="13" customFormat="1">
      <c r="A175" s="13"/>
      <c r="B175" s="202"/>
      <c r="C175" s="13"/>
      <c r="D175" s="193" t="s">
        <v>231</v>
      </c>
      <c r="E175" s="203" t="s">
        <v>1</v>
      </c>
      <c r="F175" s="204" t="s">
        <v>277</v>
      </c>
      <c r="G175" s="13"/>
      <c r="H175" s="205">
        <v>2.1600000000000001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3" t="s">
        <v>231</v>
      </c>
      <c r="AU175" s="203" t="s">
        <v>89</v>
      </c>
      <c r="AV175" s="13" t="s">
        <v>89</v>
      </c>
      <c r="AW175" s="13" t="s">
        <v>35</v>
      </c>
      <c r="AX175" s="13" t="s">
        <v>80</v>
      </c>
      <c r="AY175" s="203" t="s">
        <v>141</v>
      </c>
    </row>
    <row r="176" s="13" customFormat="1">
      <c r="A176" s="13"/>
      <c r="B176" s="202"/>
      <c r="C176" s="13"/>
      <c r="D176" s="193" t="s">
        <v>231</v>
      </c>
      <c r="E176" s="203" t="s">
        <v>1</v>
      </c>
      <c r="F176" s="204" t="s">
        <v>278</v>
      </c>
      <c r="G176" s="13"/>
      <c r="H176" s="205">
        <v>3.3599999999999999</v>
      </c>
      <c r="I176" s="206"/>
      <c r="J176" s="13"/>
      <c r="K176" s="13"/>
      <c r="L176" s="202"/>
      <c r="M176" s="207"/>
      <c r="N176" s="208"/>
      <c r="O176" s="208"/>
      <c r="P176" s="208"/>
      <c r="Q176" s="208"/>
      <c r="R176" s="208"/>
      <c r="S176" s="208"/>
      <c r="T176" s="20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3" t="s">
        <v>231</v>
      </c>
      <c r="AU176" s="203" t="s">
        <v>89</v>
      </c>
      <c r="AV176" s="13" t="s">
        <v>89</v>
      </c>
      <c r="AW176" s="13" t="s">
        <v>35</v>
      </c>
      <c r="AX176" s="13" t="s">
        <v>80</v>
      </c>
      <c r="AY176" s="203" t="s">
        <v>141</v>
      </c>
    </row>
    <row r="177" s="13" customFormat="1">
      <c r="A177" s="13"/>
      <c r="B177" s="202"/>
      <c r="C177" s="13"/>
      <c r="D177" s="193" t="s">
        <v>231</v>
      </c>
      <c r="E177" s="203" t="s">
        <v>1</v>
      </c>
      <c r="F177" s="204" t="s">
        <v>279</v>
      </c>
      <c r="G177" s="13"/>
      <c r="H177" s="205">
        <v>1.9199999999999999</v>
      </c>
      <c r="I177" s="206"/>
      <c r="J177" s="13"/>
      <c r="K177" s="13"/>
      <c r="L177" s="202"/>
      <c r="M177" s="207"/>
      <c r="N177" s="208"/>
      <c r="O177" s="208"/>
      <c r="P177" s="208"/>
      <c r="Q177" s="208"/>
      <c r="R177" s="208"/>
      <c r="S177" s="208"/>
      <c r="T177" s="2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3" t="s">
        <v>231</v>
      </c>
      <c r="AU177" s="203" t="s">
        <v>89</v>
      </c>
      <c r="AV177" s="13" t="s">
        <v>89</v>
      </c>
      <c r="AW177" s="13" t="s">
        <v>35</v>
      </c>
      <c r="AX177" s="13" t="s">
        <v>80</v>
      </c>
      <c r="AY177" s="203" t="s">
        <v>141</v>
      </c>
    </row>
    <row r="178" s="14" customFormat="1">
      <c r="A178" s="14"/>
      <c r="B178" s="210"/>
      <c r="C178" s="14"/>
      <c r="D178" s="193" t="s">
        <v>231</v>
      </c>
      <c r="E178" s="211" t="s">
        <v>1</v>
      </c>
      <c r="F178" s="212" t="s">
        <v>236</v>
      </c>
      <c r="G178" s="14"/>
      <c r="H178" s="213">
        <v>11.039999999999999</v>
      </c>
      <c r="I178" s="214"/>
      <c r="J178" s="14"/>
      <c r="K178" s="14"/>
      <c r="L178" s="210"/>
      <c r="M178" s="215"/>
      <c r="N178" s="216"/>
      <c r="O178" s="216"/>
      <c r="P178" s="216"/>
      <c r="Q178" s="216"/>
      <c r="R178" s="216"/>
      <c r="S178" s="216"/>
      <c r="T178" s="2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1" t="s">
        <v>231</v>
      </c>
      <c r="AU178" s="211" t="s">
        <v>89</v>
      </c>
      <c r="AV178" s="14" t="s">
        <v>140</v>
      </c>
      <c r="AW178" s="14" t="s">
        <v>35</v>
      </c>
      <c r="AX178" s="14" t="s">
        <v>87</v>
      </c>
      <c r="AY178" s="211" t="s">
        <v>141</v>
      </c>
    </row>
    <row r="179" s="2" customFormat="1" ht="14.4" customHeight="1">
      <c r="A179" s="38"/>
      <c r="B179" s="179"/>
      <c r="C179" s="180" t="s">
        <v>178</v>
      </c>
      <c r="D179" s="180" t="s">
        <v>143</v>
      </c>
      <c r="E179" s="181" t="s">
        <v>280</v>
      </c>
      <c r="F179" s="182" t="s">
        <v>281</v>
      </c>
      <c r="G179" s="183" t="s">
        <v>259</v>
      </c>
      <c r="H179" s="184">
        <v>11.039999999999999</v>
      </c>
      <c r="I179" s="185"/>
      <c r="J179" s="186">
        <f>ROUND(I179*H179,2)</f>
        <v>0</v>
      </c>
      <c r="K179" s="182" t="s">
        <v>228</v>
      </c>
      <c r="L179" s="39"/>
      <c r="M179" s="187" t="s">
        <v>1</v>
      </c>
      <c r="N179" s="188" t="s">
        <v>45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140</v>
      </c>
      <c r="AT179" s="191" t="s">
        <v>143</v>
      </c>
      <c r="AU179" s="191" t="s">
        <v>89</v>
      </c>
      <c r="AY179" s="19" t="s">
        <v>141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87</v>
      </c>
      <c r="BK179" s="192">
        <f>ROUND(I179*H179,2)</f>
        <v>0</v>
      </c>
      <c r="BL179" s="19" t="s">
        <v>140</v>
      </c>
      <c r="BM179" s="191" t="s">
        <v>282</v>
      </c>
    </row>
    <row r="180" s="2" customFormat="1">
      <c r="A180" s="38"/>
      <c r="B180" s="39"/>
      <c r="C180" s="38"/>
      <c r="D180" s="193" t="s">
        <v>148</v>
      </c>
      <c r="E180" s="38"/>
      <c r="F180" s="194" t="s">
        <v>283</v>
      </c>
      <c r="G180" s="38"/>
      <c r="H180" s="38"/>
      <c r="I180" s="195"/>
      <c r="J180" s="38"/>
      <c r="K180" s="38"/>
      <c r="L180" s="39"/>
      <c r="M180" s="196"/>
      <c r="N180" s="197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148</v>
      </c>
      <c r="AU180" s="19" t="s">
        <v>89</v>
      </c>
    </row>
    <row r="181" s="2" customFormat="1" ht="24.15" customHeight="1">
      <c r="A181" s="38"/>
      <c r="B181" s="179"/>
      <c r="C181" s="180" t="s">
        <v>183</v>
      </c>
      <c r="D181" s="180" t="s">
        <v>143</v>
      </c>
      <c r="E181" s="181" t="s">
        <v>284</v>
      </c>
      <c r="F181" s="182" t="s">
        <v>285</v>
      </c>
      <c r="G181" s="183" t="s">
        <v>227</v>
      </c>
      <c r="H181" s="184">
        <v>36.990000000000002</v>
      </c>
      <c r="I181" s="185"/>
      <c r="J181" s="186">
        <f>ROUND(I181*H181,2)</f>
        <v>0</v>
      </c>
      <c r="K181" s="182" t="s">
        <v>228</v>
      </c>
      <c r="L181" s="39"/>
      <c r="M181" s="187" t="s">
        <v>1</v>
      </c>
      <c r="N181" s="188" t="s">
        <v>45</v>
      </c>
      <c r="O181" s="77"/>
      <c r="P181" s="189">
        <f>O181*H181</f>
        <v>0</v>
      </c>
      <c r="Q181" s="189">
        <v>2.45329</v>
      </c>
      <c r="R181" s="189">
        <f>Q181*H181</f>
        <v>90.747197100000008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140</v>
      </c>
      <c r="AT181" s="191" t="s">
        <v>143</v>
      </c>
      <c r="AU181" s="191" t="s">
        <v>89</v>
      </c>
      <c r="AY181" s="19" t="s">
        <v>141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87</v>
      </c>
      <c r="BK181" s="192">
        <f>ROUND(I181*H181,2)</f>
        <v>0</v>
      </c>
      <c r="BL181" s="19" t="s">
        <v>140</v>
      </c>
      <c r="BM181" s="191" t="s">
        <v>286</v>
      </c>
    </row>
    <row r="182" s="2" customFormat="1">
      <c r="A182" s="38"/>
      <c r="B182" s="39"/>
      <c r="C182" s="38"/>
      <c r="D182" s="193" t="s">
        <v>148</v>
      </c>
      <c r="E182" s="38"/>
      <c r="F182" s="194" t="s">
        <v>287</v>
      </c>
      <c r="G182" s="38"/>
      <c r="H182" s="38"/>
      <c r="I182" s="195"/>
      <c r="J182" s="38"/>
      <c r="K182" s="38"/>
      <c r="L182" s="39"/>
      <c r="M182" s="196"/>
      <c r="N182" s="197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148</v>
      </c>
      <c r="AU182" s="19" t="s">
        <v>89</v>
      </c>
    </row>
    <row r="183" s="13" customFormat="1">
      <c r="A183" s="13"/>
      <c r="B183" s="202"/>
      <c r="C183" s="13"/>
      <c r="D183" s="193" t="s">
        <v>231</v>
      </c>
      <c r="E183" s="203" t="s">
        <v>1</v>
      </c>
      <c r="F183" s="204" t="s">
        <v>288</v>
      </c>
      <c r="G183" s="13"/>
      <c r="H183" s="205">
        <v>8.6400000000000006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231</v>
      </c>
      <c r="AU183" s="203" t="s">
        <v>89</v>
      </c>
      <c r="AV183" s="13" t="s">
        <v>89</v>
      </c>
      <c r="AW183" s="13" t="s">
        <v>35</v>
      </c>
      <c r="AX183" s="13" t="s">
        <v>80</v>
      </c>
      <c r="AY183" s="203" t="s">
        <v>141</v>
      </c>
    </row>
    <row r="184" s="13" customFormat="1">
      <c r="A184" s="13"/>
      <c r="B184" s="202"/>
      <c r="C184" s="13"/>
      <c r="D184" s="193" t="s">
        <v>231</v>
      </c>
      <c r="E184" s="203" t="s">
        <v>1</v>
      </c>
      <c r="F184" s="204" t="s">
        <v>289</v>
      </c>
      <c r="G184" s="13"/>
      <c r="H184" s="205">
        <v>6.75</v>
      </c>
      <c r="I184" s="206"/>
      <c r="J184" s="13"/>
      <c r="K184" s="13"/>
      <c r="L184" s="202"/>
      <c r="M184" s="207"/>
      <c r="N184" s="208"/>
      <c r="O184" s="208"/>
      <c r="P184" s="208"/>
      <c r="Q184" s="208"/>
      <c r="R184" s="208"/>
      <c r="S184" s="208"/>
      <c r="T184" s="20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3" t="s">
        <v>231</v>
      </c>
      <c r="AU184" s="203" t="s">
        <v>89</v>
      </c>
      <c r="AV184" s="13" t="s">
        <v>89</v>
      </c>
      <c r="AW184" s="13" t="s">
        <v>35</v>
      </c>
      <c r="AX184" s="13" t="s">
        <v>80</v>
      </c>
      <c r="AY184" s="203" t="s">
        <v>141</v>
      </c>
    </row>
    <row r="185" s="13" customFormat="1">
      <c r="A185" s="13"/>
      <c r="B185" s="202"/>
      <c r="C185" s="13"/>
      <c r="D185" s="193" t="s">
        <v>231</v>
      </c>
      <c r="E185" s="203" t="s">
        <v>1</v>
      </c>
      <c r="F185" s="204" t="s">
        <v>290</v>
      </c>
      <c r="G185" s="13"/>
      <c r="H185" s="205">
        <v>12.960000000000001</v>
      </c>
      <c r="I185" s="206"/>
      <c r="J185" s="13"/>
      <c r="K185" s="13"/>
      <c r="L185" s="202"/>
      <c r="M185" s="207"/>
      <c r="N185" s="208"/>
      <c r="O185" s="208"/>
      <c r="P185" s="208"/>
      <c r="Q185" s="208"/>
      <c r="R185" s="208"/>
      <c r="S185" s="208"/>
      <c r="T185" s="20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3" t="s">
        <v>231</v>
      </c>
      <c r="AU185" s="203" t="s">
        <v>89</v>
      </c>
      <c r="AV185" s="13" t="s">
        <v>89</v>
      </c>
      <c r="AW185" s="13" t="s">
        <v>35</v>
      </c>
      <c r="AX185" s="13" t="s">
        <v>80</v>
      </c>
      <c r="AY185" s="203" t="s">
        <v>141</v>
      </c>
    </row>
    <row r="186" s="13" customFormat="1">
      <c r="A186" s="13"/>
      <c r="B186" s="202"/>
      <c r="C186" s="13"/>
      <c r="D186" s="193" t="s">
        <v>231</v>
      </c>
      <c r="E186" s="203" t="s">
        <v>1</v>
      </c>
      <c r="F186" s="204" t="s">
        <v>291</v>
      </c>
      <c r="G186" s="13"/>
      <c r="H186" s="205">
        <v>8.6400000000000006</v>
      </c>
      <c r="I186" s="206"/>
      <c r="J186" s="13"/>
      <c r="K186" s="13"/>
      <c r="L186" s="202"/>
      <c r="M186" s="207"/>
      <c r="N186" s="208"/>
      <c r="O186" s="208"/>
      <c r="P186" s="208"/>
      <c r="Q186" s="208"/>
      <c r="R186" s="208"/>
      <c r="S186" s="208"/>
      <c r="T186" s="20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3" t="s">
        <v>231</v>
      </c>
      <c r="AU186" s="203" t="s">
        <v>89</v>
      </c>
      <c r="AV186" s="13" t="s">
        <v>89</v>
      </c>
      <c r="AW186" s="13" t="s">
        <v>35</v>
      </c>
      <c r="AX186" s="13" t="s">
        <v>80</v>
      </c>
      <c r="AY186" s="203" t="s">
        <v>141</v>
      </c>
    </row>
    <row r="187" s="14" customFormat="1">
      <c r="A187" s="14"/>
      <c r="B187" s="210"/>
      <c r="C187" s="14"/>
      <c r="D187" s="193" t="s">
        <v>231</v>
      </c>
      <c r="E187" s="211" t="s">
        <v>1</v>
      </c>
      <c r="F187" s="212" t="s">
        <v>236</v>
      </c>
      <c r="G187" s="14"/>
      <c r="H187" s="213">
        <v>36.990000000000002</v>
      </c>
      <c r="I187" s="214"/>
      <c r="J187" s="14"/>
      <c r="K187" s="14"/>
      <c r="L187" s="210"/>
      <c r="M187" s="215"/>
      <c r="N187" s="216"/>
      <c r="O187" s="216"/>
      <c r="P187" s="216"/>
      <c r="Q187" s="216"/>
      <c r="R187" s="216"/>
      <c r="S187" s="216"/>
      <c r="T187" s="21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1" t="s">
        <v>231</v>
      </c>
      <c r="AU187" s="211" t="s">
        <v>89</v>
      </c>
      <c r="AV187" s="14" t="s">
        <v>140</v>
      </c>
      <c r="AW187" s="14" t="s">
        <v>35</v>
      </c>
      <c r="AX187" s="14" t="s">
        <v>87</v>
      </c>
      <c r="AY187" s="211" t="s">
        <v>141</v>
      </c>
    </row>
    <row r="188" s="2" customFormat="1" ht="14.4" customHeight="1">
      <c r="A188" s="38"/>
      <c r="B188" s="179"/>
      <c r="C188" s="180" t="s">
        <v>188</v>
      </c>
      <c r="D188" s="180" t="s">
        <v>143</v>
      </c>
      <c r="E188" s="181" t="s">
        <v>292</v>
      </c>
      <c r="F188" s="182" t="s">
        <v>293</v>
      </c>
      <c r="G188" s="183" t="s">
        <v>259</v>
      </c>
      <c r="H188" s="184">
        <v>92.400000000000006</v>
      </c>
      <c r="I188" s="185"/>
      <c r="J188" s="186">
        <f>ROUND(I188*H188,2)</f>
        <v>0</v>
      </c>
      <c r="K188" s="182" t="s">
        <v>228</v>
      </c>
      <c r="L188" s="39"/>
      <c r="M188" s="187" t="s">
        <v>1</v>
      </c>
      <c r="N188" s="188" t="s">
        <v>45</v>
      </c>
      <c r="O188" s="77"/>
      <c r="P188" s="189">
        <f>O188*H188</f>
        <v>0</v>
      </c>
      <c r="Q188" s="189">
        <v>0.00264</v>
      </c>
      <c r="R188" s="189">
        <f>Q188*H188</f>
        <v>0.24393600000000001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140</v>
      </c>
      <c r="AT188" s="191" t="s">
        <v>143</v>
      </c>
      <c r="AU188" s="191" t="s">
        <v>89</v>
      </c>
      <c r="AY188" s="19" t="s">
        <v>141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87</v>
      </c>
      <c r="BK188" s="192">
        <f>ROUND(I188*H188,2)</f>
        <v>0</v>
      </c>
      <c r="BL188" s="19" t="s">
        <v>140</v>
      </c>
      <c r="BM188" s="191" t="s">
        <v>294</v>
      </c>
    </row>
    <row r="189" s="2" customFormat="1">
      <c r="A189" s="38"/>
      <c r="B189" s="39"/>
      <c r="C189" s="38"/>
      <c r="D189" s="193" t="s">
        <v>148</v>
      </c>
      <c r="E189" s="38"/>
      <c r="F189" s="194" t="s">
        <v>295</v>
      </c>
      <c r="G189" s="38"/>
      <c r="H189" s="38"/>
      <c r="I189" s="195"/>
      <c r="J189" s="38"/>
      <c r="K189" s="38"/>
      <c r="L189" s="39"/>
      <c r="M189" s="196"/>
      <c r="N189" s="197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148</v>
      </c>
      <c r="AU189" s="19" t="s">
        <v>89</v>
      </c>
    </row>
    <row r="190" s="13" customFormat="1">
      <c r="A190" s="13"/>
      <c r="B190" s="202"/>
      <c r="C190" s="13"/>
      <c r="D190" s="193" t="s">
        <v>231</v>
      </c>
      <c r="E190" s="203" t="s">
        <v>1</v>
      </c>
      <c r="F190" s="204" t="s">
        <v>296</v>
      </c>
      <c r="G190" s="13"/>
      <c r="H190" s="205">
        <v>28.800000000000001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231</v>
      </c>
      <c r="AU190" s="203" t="s">
        <v>89</v>
      </c>
      <c r="AV190" s="13" t="s">
        <v>89</v>
      </c>
      <c r="AW190" s="13" t="s">
        <v>35</v>
      </c>
      <c r="AX190" s="13" t="s">
        <v>80</v>
      </c>
      <c r="AY190" s="203" t="s">
        <v>141</v>
      </c>
    </row>
    <row r="191" s="13" customFormat="1">
      <c r="A191" s="13"/>
      <c r="B191" s="202"/>
      <c r="C191" s="13"/>
      <c r="D191" s="193" t="s">
        <v>231</v>
      </c>
      <c r="E191" s="203" t="s">
        <v>1</v>
      </c>
      <c r="F191" s="204" t="s">
        <v>297</v>
      </c>
      <c r="G191" s="13"/>
      <c r="H191" s="205">
        <v>18</v>
      </c>
      <c r="I191" s="206"/>
      <c r="J191" s="13"/>
      <c r="K191" s="13"/>
      <c r="L191" s="202"/>
      <c r="M191" s="207"/>
      <c r="N191" s="208"/>
      <c r="O191" s="208"/>
      <c r="P191" s="208"/>
      <c r="Q191" s="208"/>
      <c r="R191" s="208"/>
      <c r="S191" s="208"/>
      <c r="T191" s="20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3" t="s">
        <v>231</v>
      </c>
      <c r="AU191" s="203" t="s">
        <v>89</v>
      </c>
      <c r="AV191" s="13" t="s">
        <v>89</v>
      </c>
      <c r="AW191" s="13" t="s">
        <v>35</v>
      </c>
      <c r="AX191" s="13" t="s">
        <v>80</v>
      </c>
      <c r="AY191" s="203" t="s">
        <v>141</v>
      </c>
    </row>
    <row r="192" s="13" customFormat="1">
      <c r="A192" s="13"/>
      <c r="B192" s="202"/>
      <c r="C192" s="13"/>
      <c r="D192" s="193" t="s">
        <v>231</v>
      </c>
      <c r="E192" s="203" t="s">
        <v>1</v>
      </c>
      <c r="F192" s="204" t="s">
        <v>298</v>
      </c>
      <c r="G192" s="13"/>
      <c r="H192" s="205">
        <v>28.800000000000001</v>
      </c>
      <c r="I192" s="206"/>
      <c r="J192" s="13"/>
      <c r="K192" s="13"/>
      <c r="L192" s="202"/>
      <c r="M192" s="207"/>
      <c r="N192" s="208"/>
      <c r="O192" s="208"/>
      <c r="P192" s="208"/>
      <c r="Q192" s="208"/>
      <c r="R192" s="208"/>
      <c r="S192" s="208"/>
      <c r="T192" s="20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3" t="s">
        <v>231</v>
      </c>
      <c r="AU192" s="203" t="s">
        <v>89</v>
      </c>
      <c r="AV192" s="13" t="s">
        <v>89</v>
      </c>
      <c r="AW192" s="13" t="s">
        <v>35</v>
      </c>
      <c r="AX192" s="13" t="s">
        <v>80</v>
      </c>
      <c r="AY192" s="203" t="s">
        <v>141</v>
      </c>
    </row>
    <row r="193" s="13" customFormat="1">
      <c r="A193" s="13"/>
      <c r="B193" s="202"/>
      <c r="C193" s="13"/>
      <c r="D193" s="193" t="s">
        <v>231</v>
      </c>
      <c r="E193" s="203" t="s">
        <v>1</v>
      </c>
      <c r="F193" s="204" t="s">
        <v>299</v>
      </c>
      <c r="G193" s="13"/>
      <c r="H193" s="205">
        <v>16.800000000000001</v>
      </c>
      <c r="I193" s="206"/>
      <c r="J193" s="13"/>
      <c r="K193" s="13"/>
      <c r="L193" s="202"/>
      <c r="M193" s="207"/>
      <c r="N193" s="208"/>
      <c r="O193" s="208"/>
      <c r="P193" s="208"/>
      <c r="Q193" s="208"/>
      <c r="R193" s="208"/>
      <c r="S193" s="208"/>
      <c r="T193" s="20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3" t="s">
        <v>231</v>
      </c>
      <c r="AU193" s="203" t="s">
        <v>89</v>
      </c>
      <c r="AV193" s="13" t="s">
        <v>89</v>
      </c>
      <c r="AW193" s="13" t="s">
        <v>35</v>
      </c>
      <c r="AX193" s="13" t="s">
        <v>80</v>
      </c>
      <c r="AY193" s="203" t="s">
        <v>141</v>
      </c>
    </row>
    <row r="194" s="14" customFormat="1">
      <c r="A194" s="14"/>
      <c r="B194" s="210"/>
      <c r="C194" s="14"/>
      <c r="D194" s="193" t="s">
        <v>231</v>
      </c>
      <c r="E194" s="211" t="s">
        <v>1</v>
      </c>
      <c r="F194" s="212" t="s">
        <v>236</v>
      </c>
      <c r="G194" s="14"/>
      <c r="H194" s="213">
        <v>92.399999999999991</v>
      </c>
      <c r="I194" s="214"/>
      <c r="J194" s="14"/>
      <c r="K194" s="14"/>
      <c r="L194" s="210"/>
      <c r="M194" s="215"/>
      <c r="N194" s="216"/>
      <c r="O194" s="216"/>
      <c r="P194" s="216"/>
      <c r="Q194" s="216"/>
      <c r="R194" s="216"/>
      <c r="S194" s="216"/>
      <c r="T194" s="2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1" t="s">
        <v>231</v>
      </c>
      <c r="AU194" s="211" t="s">
        <v>89</v>
      </c>
      <c r="AV194" s="14" t="s">
        <v>140</v>
      </c>
      <c r="AW194" s="14" t="s">
        <v>35</v>
      </c>
      <c r="AX194" s="14" t="s">
        <v>87</v>
      </c>
      <c r="AY194" s="211" t="s">
        <v>141</v>
      </c>
    </row>
    <row r="195" s="2" customFormat="1" ht="14.4" customHeight="1">
      <c r="A195" s="38"/>
      <c r="B195" s="179"/>
      <c r="C195" s="180" t="s">
        <v>193</v>
      </c>
      <c r="D195" s="180" t="s">
        <v>143</v>
      </c>
      <c r="E195" s="181" t="s">
        <v>300</v>
      </c>
      <c r="F195" s="182" t="s">
        <v>301</v>
      </c>
      <c r="G195" s="183" t="s">
        <v>259</v>
      </c>
      <c r="H195" s="184">
        <v>92.400000000000006</v>
      </c>
      <c r="I195" s="185"/>
      <c r="J195" s="186">
        <f>ROUND(I195*H195,2)</f>
        <v>0</v>
      </c>
      <c r="K195" s="182" t="s">
        <v>228</v>
      </c>
      <c r="L195" s="39"/>
      <c r="M195" s="187" t="s">
        <v>1</v>
      </c>
      <c r="N195" s="188" t="s">
        <v>45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140</v>
      </c>
      <c r="AT195" s="191" t="s">
        <v>143</v>
      </c>
      <c r="AU195" s="191" t="s">
        <v>89</v>
      </c>
      <c r="AY195" s="19" t="s">
        <v>141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87</v>
      </c>
      <c r="BK195" s="192">
        <f>ROUND(I195*H195,2)</f>
        <v>0</v>
      </c>
      <c r="BL195" s="19" t="s">
        <v>140</v>
      </c>
      <c r="BM195" s="191" t="s">
        <v>302</v>
      </c>
    </row>
    <row r="196" s="2" customFormat="1">
      <c r="A196" s="38"/>
      <c r="B196" s="39"/>
      <c r="C196" s="38"/>
      <c r="D196" s="193" t="s">
        <v>148</v>
      </c>
      <c r="E196" s="38"/>
      <c r="F196" s="194" t="s">
        <v>303</v>
      </c>
      <c r="G196" s="38"/>
      <c r="H196" s="38"/>
      <c r="I196" s="195"/>
      <c r="J196" s="38"/>
      <c r="K196" s="38"/>
      <c r="L196" s="39"/>
      <c r="M196" s="196"/>
      <c r="N196" s="197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148</v>
      </c>
      <c r="AU196" s="19" t="s">
        <v>89</v>
      </c>
    </row>
    <row r="197" s="2" customFormat="1" ht="14.4" customHeight="1">
      <c r="A197" s="38"/>
      <c r="B197" s="179"/>
      <c r="C197" s="180" t="s">
        <v>198</v>
      </c>
      <c r="D197" s="180" t="s">
        <v>143</v>
      </c>
      <c r="E197" s="181" t="s">
        <v>304</v>
      </c>
      <c r="F197" s="182" t="s">
        <v>305</v>
      </c>
      <c r="G197" s="183" t="s">
        <v>245</v>
      </c>
      <c r="H197" s="184">
        <v>1.397</v>
      </c>
      <c r="I197" s="185"/>
      <c r="J197" s="186">
        <f>ROUND(I197*H197,2)</f>
        <v>0</v>
      </c>
      <c r="K197" s="182" t="s">
        <v>228</v>
      </c>
      <c r="L197" s="39"/>
      <c r="M197" s="187" t="s">
        <v>1</v>
      </c>
      <c r="N197" s="188" t="s">
        <v>45</v>
      </c>
      <c r="O197" s="77"/>
      <c r="P197" s="189">
        <f>O197*H197</f>
        <v>0</v>
      </c>
      <c r="Q197" s="189">
        <v>1.0601700000000001</v>
      </c>
      <c r="R197" s="189">
        <f>Q197*H197</f>
        <v>1.4810574900000002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140</v>
      </c>
      <c r="AT197" s="191" t="s">
        <v>143</v>
      </c>
      <c r="AU197" s="191" t="s">
        <v>89</v>
      </c>
      <c r="AY197" s="19" t="s">
        <v>141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87</v>
      </c>
      <c r="BK197" s="192">
        <f>ROUND(I197*H197,2)</f>
        <v>0</v>
      </c>
      <c r="BL197" s="19" t="s">
        <v>140</v>
      </c>
      <c r="BM197" s="191" t="s">
        <v>306</v>
      </c>
    </row>
    <row r="198" s="2" customFormat="1">
      <c r="A198" s="38"/>
      <c r="B198" s="39"/>
      <c r="C198" s="38"/>
      <c r="D198" s="193" t="s">
        <v>148</v>
      </c>
      <c r="E198" s="38"/>
      <c r="F198" s="194" t="s">
        <v>307</v>
      </c>
      <c r="G198" s="38"/>
      <c r="H198" s="38"/>
      <c r="I198" s="195"/>
      <c r="J198" s="38"/>
      <c r="K198" s="38"/>
      <c r="L198" s="39"/>
      <c r="M198" s="196"/>
      <c r="N198" s="197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148</v>
      </c>
      <c r="AU198" s="19" t="s">
        <v>89</v>
      </c>
    </row>
    <row r="199" s="15" customFormat="1">
      <c r="A199" s="15"/>
      <c r="B199" s="218"/>
      <c r="C199" s="15"/>
      <c r="D199" s="193" t="s">
        <v>231</v>
      </c>
      <c r="E199" s="219" t="s">
        <v>1</v>
      </c>
      <c r="F199" s="220" t="s">
        <v>308</v>
      </c>
      <c r="G199" s="15"/>
      <c r="H199" s="219" t="s">
        <v>1</v>
      </c>
      <c r="I199" s="221"/>
      <c r="J199" s="15"/>
      <c r="K199" s="15"/>
      <c r="L199" s="218"/>
      <c r="M199" s="222"/>
      <c r="N199" s="223"/>
      <c r="O199" s="223"/>
      <c r="P199" s="223"/>
      <c r="Q199" s="223"/>
      <c r="R199" s="223"/>
      <c r="S199" s="223"/>
      <c r="T199" s="22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9" t="s">
        <v>231</v>
      </c>
      <c r="AU199" s="219" t="s">
        <v>89</v>
      </c>
      <c r="AV199" s="15" t="s">
        <v>87</v>
      </c>
      <c r="AW199" s="15" t="s">
        <v>35</v>
      </c>
      <c r="AX199" s="15" t="s">
        <v>80</v>
      </c>
      <c r="AY199" s="219" t="s">
        <v>141</v>
      </c>
    </row>
    <row r="200" s="13" customFormat="1">
      <c r="A200" s="13"/>
      <c r="B200" s="202"/>
      <c r="C200" s="13"/>
      <c r="D200" s="193" t="s">
        <v>231</v>
      </c>
      <c r="E200" s="203" t="s">
        <v>1</v>
      </c>
      <c r="F200" s="204" t="s">
        <v>309</v>
      </c>
      <c r="G200" s="13"/>
      <c r="H200" s="205">
        <v>0.244</v>
      </c>
      <c r="I200" s="206"/>
      <c r="J200" s="13"/>
      <c r="K200" s="13"/>
      <c r="L200" s="202"/>
      <c r="M200" s="207"/>
      <c r="N200" s="208"/>
      <c r="O200" s="208"/>
      <c r="P200" s="208"/>
      <c r="Q200" s="208"/>
      <c r="R200" s="208"/>
      <c r="S200" s="208"/>
      <c r="T200" s="2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3" t="s">
        <v>231</v>
      </c>
      <c r="AU200" s="203" t="s">
        <v>89</v>
      </c>
      <c r="AV200" s="13" t="s">
        <v>89</v>
      </c>
      <c r="AW200" s="13" t="s">
        <v>35</v>
      </c>
      <c r="AX200" s="13" t="s">
        <v>80</v>
      </c>
      <c r="AY200" s="203" t="s">
        <v>141</v>
      </c>
    </row>
    <row r="201" s="15" customFormat="1">
      <c r="A201" s="15"/>
      <c r="B201" s="218"/>
      <c r="C201" s="15"/>
      <c r="D201" s="193" t="s">
        <v>231</v>
      </c>
      <c r="E201" s="219" t="s">
        <v>1</v>
      </c>
      <c r="F201" s="220" t="s">
        <v>310</v>
      </c>
      <c r="G201" s="15"/>
      <c r="H201" s="219" t="s">
        <v>1</v>
      </c>
      <c r="I201" s="221"/>
      <c r="J201" s="15"/>
      <c r="K201" s="15"/>
      <c r="L201" s="218"/>
      <c r="M201" s="222"/>
      <c r="N201" s="223"/>
      <c r="O201" s="223"/>
      <c r="P201" s="223"/>
      <c r="Q201" s="223"/>
      <c r="R201" s="223"/>
      <c r="S201" s="223"/>
      <c r="T201" s="22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9" t="s">
        <v>231</v>
      </c>
      <c r="AU201" s="219" t="s">
        <v>89</v>
      </c>
      <c r="AV201" s="15" t="s">
        <v>87</v>
      </c>
      <c r="AW201" s="15" t="s">
        <v>35</v>
      </c>
      <c r="AX201" s="15" t="s">
        <v>80</v>
      </c>
      <c r="AY201" s="219" t="s">
        <v>141</v>
      </c>
    </row>
    <row r="202" s="13" customFormat="1">
      <c r="A202" s="13"/>
      <c r="B202" s="202"/>
      <c r="C202" s="13"/>
      <c r="D202" s="193" t="s">
        <v>231</v>
      </c>
      <c r="E202" s="203" t="s">
        <v>1</v>
      </c>
      <c r="F202" s="204" t="s">
        <v>311</v>
      </c>
      <c r="G202" s="13"/>
      <c r="H202" s="205">
        <v>0.246</v>
      </c>
      <c r="I202" s="206"/>
      <c r="J202" s="13"/>
      <c r="K202" s="13"/>
      <c r="L202" s="202"/>
      <c r="M202" s="207"/>
      <c r="N202" s="208"/>
      <c r="O202" s="208"/>
      <c r="P202" s="208"/>
      <c r="Q202" s="208"/>
      <c r="R202" s="208"/>
      <c r="S202" s="208"/>
      <c r="T202" s="2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3" t="s">
        <v>231</v>
      </c>
      <c r="AU202" s="203" t="s">
        <v>89</v>
      </c>
      <c r="AV202" s="13" t="s">
        <v>89</v>
      </c>
      <c r="AW202" s="13" t="s">
        <v>35</v>
      </c>
      <c r="AX202" s="13" t="s">
        <v>80</v>
      </c>
      <c r="AY202" s="203" t="s">
        <v>141</v>
      </c>
    </row>
    <row r="203" s="15" customFormat="1">
      <c r="A203" s="15"/>
      <c r="B203" s="218"/>
      <c r="C203" s="15"/>
      <c r="D203" s="193" t="s">
        <v>231</v>
      </c>
      <c r="E203" s="219" t="s">
        <v>1</v>
      </c>
      <c r="F203" s="220" t="s">
        <v>312</v>
      </c>
      <c r="G203" s="15"/>
      <c r="H203" s="219" t="s">
        <v>1</v>
      </c>
      <c r="I203" s="221"/>
      <c r="J203" s="15"/>
      <c r="K203" s="15"/>
      <c r="L203" s="218"/>
      <c r="M203" s="222"/>
      <c r="N203" s="223"/>
      <c r="O203" s="223"/>
      <c r="P203" s="223"/>
      <c r="Q203" s="223"/>
      <c r="R203" s="223"/>
      <c r="S203" s="223"/>
      <c r="T203" s="22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9" t="s">
        <v>231</v>
      </c>
      <c r="AU203" s="219" t="s">
        <v>89</v>
      </c>
      <c r="AV203" s="15" t="s">
        <v>87</v>
      </c>
      <c r="AW203" s="15" t="s">
        <v>35</v>
      </c>
      <c r="AX203" s="15" t="s">
        <v>80</v>
      </c>
      <c r="AY203" s="219" t="s">
        <v>141</v>
      </c>
    </row>
    <row r="204" s="13" customFormat="1">
      <c r="A204" s="13"/>
      <c r="B204" s="202"/>
      <c r="C204" s="13"/>
      <c r="D204" s="193" t="s">
        <v>231</v>
      </c>
      <c r="E204" s="203" t="s">
        <v>1</v>
      </c>
      <c r="F204" s="204" t="s">
        <v>313</v>
      </c>
      <c r="G204" s="13"/>
      <c r="H204" s="205">
        <v>0.46999999999999997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3" t="s">
        <v>231</v>
      </c>
      <c r="AU204" s="203" t="s">
        <v>89</v>
      </c>
      <c r="AV204" s="13" t="s">
        <v>89</v>
      </c>
      <c r="AW204" s="13" t="s">
        <v>35</v>
      </c>
      <c r="AX204" s="13" t="s">
        <v>80</v>
      </c>
      <c r="AY204" s="203" t="s">
        <v>141</v>
      </c>
    </row>
    <row r="205" s="15" customFormat="1">
      <c r="A205" s="15"/>
      <c r="B205" s="218"/>
      <c r="C205" s="15"/>
      <c r="D205" s="193" t="s">
        <v>231</v>
      </c>
      <c r="E205" s="219" t="s">
        <v>1</v>
      </c>
      <c r="F205" s="220" t="s">
        <v>314</v>
      </c>
      <c r="G205" s="15"/>
      <c r="H205" s="219" t="s">
        <v>1</v>
      </c>
      <c r="I205" s="221"/>
      <c r="J205" s="15"/>
      <c r="K205" s="15"/>
      <c r="L205" s="218"/>
      <c r="M205" s="222"/>
      <c r="N205" s="223"/>
      <c r="O205" s="223"/>
      <c r="P205" s="223"/>
      <c r="Q205" s="223"/>
      <c r="R205" s="223"/>
      <c r="S205" s="223"/>
      <c r="T205" s="22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9" t="s">
        <v>231</v>
      </c>
      <c r="AU205" s="219" t="s">
        <v>89</v>
      </c>
      <c r="AV205" s="15" t="s">
        <v>87</v>
      </c>
      <c r="AW205" s="15" t="s">
        <v>35</v>
      </c>
      <c r="AX205" s="15" t="s">
        <v>80</v>
      </c>
      <c r="AY205" s="219" t="s">
        <v>141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315</v>
      </c>
      <c r="G206" s="13"/>
      <c r="H206" s="205">
        <v>0.11799999999999999</v>
      </c>
      <c r="I206" s="206"/>
      <c r="J206" s="13"/>
      <c r="K206" s="13"/>
      <c r="L206" s="202"/>
      <c r="M206" s="207"/>
      <c r="N206" s="208"/>
      <c r="O206" s="208"/>
      <c r="P206" s="208"/>
      <c r="Q206" s="208"/>
      <c r="R206" s="208"/>
      <c r="S206" s="208"/>
      <c r="T206" s="20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89</v>
      </c>
      <c r="AW206" s="13" t="s">
        <v>35</v>
      </c>
      <c r="AX206" s="13" t="s">
        <v>80</v>
      </c>
      <c r="AY206" s="203" t="s">
        <v>141</v>
      </c>
    </row>
    <row r="207" s="13" customFormat="1">
      <c r="A207" s="13"/>
      <c r="B207" s="202"/>
      <c r="C207" s="13"/>
      <c r="D207" s="193" t="s">
        <v>231</v>
      </c>
      <c r="E207" s="203" t="s">
        <v>1</v>
      </c>
      <c r="F207" s="204" t="s">
        <v>316</v>
      </c>
      <c r="G207" s="13"/>
      <c r="H207" s="205">
        <v>0.192</v>
      </c>
      <c r="I207" s="206"/>
      <c r="J207" s="13"/>
      <c r="K207" s="13"/>
      <c r="L207" s="202"/>
      <c r="M207" s="207"/>
      <c r="N207" s="208"/>
      <c r="O207" s="208"/>
      <c r="P207" s="208"/>
      <c r="Q207" s="208"/>
      <c r="R207" s="208"/>
      <c r="S207" s="208"/>
      <c r="T207" s="20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3" t="s">
        <v>231</v>
      </c>
      <c r="AU207" s="203" t="s">
        <v>89</v>
      </c>
      <c r="AV207" s="13" t="s">
        <v>89</v>
      </c>
      <c r="AW207" s="13" t="s">
        <v>35</v>
      </c>
      <c r="AX207" s="13" t="s">
        <v>80</v>
      </c>
      <c r="AY207" s="203" t="s">
        <v>141</v>
      </c>
    </row>
    <row r="208" s="16" customFormat="1">
      <c r="A208" s="16"/>
      <c r="B208" s="225"/>
      <c r="C208" s="16"/>
      <c r="D208" s="193" t="s">
        <v>231</v>
      </c>
      <c r="E208" s="226" t="s">
        <v>1</v>
      </c>
      <c r="F208" s="227" t="s">
        <v>317</v>
      </c>
      <c r="G208" s="16"/>
      <c r="H208" s="228">
        <v>1.2699999999999998</v>
      </c>
      <c r="I208" s="229"/>
      <c r="J208" s="16"/>
      <c r="K208" s="16"/>
      <c r="L208" s="225"/>
      <c r="M208" s="230"/>
      <c r="N208" s="231"/>
      <c r="O208" s="231"/>
      <c r="P208" s="231"/>
      <c r="Q208" s="231"/>
      <c r="R208" s="231"/>
      <c r="S208" s="231"/>
      <c r="T208" s="23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26" t="s">
        <v>231</v>
      </c>
      <c r="AU208" s="226" t="s">
        <v>89</v>
      </c>
      <c r="AV208" s="16" t="s">
        <v>154</v>
      </c>
      <c r="AW208" s="16" t="s">
        <v>35</v>
      </c>
      <c r="AX208" s="16" t="s">
        <v>80</v>
      </c>
      <c r="AY208" s="226" t="s">
        <v>141</v>
      </c>
    </row>
    <row r="209" s="13" customFormat="1">
      <c r="A209" s="13"/>
      <c r="B209" s="202"/>
      <c r="C209" s="13"/>
      <c r="D209" s="193" t="s">
        <v>231</v>
      </c>
      <c r="E209" s="203" t="s">
        <v>1</v>
      </c>
      <c r="F209" s="204" t="s">
        <v>318</v>
      </c>
      <c r="G209" s="13"/>
      <c r="H209" s="205">
        <v>0.127</v>
      </c>
      <c r="I209" s="206"/>
      <c r="J209" s="13"/>
      <c r="K209" s="13"/>
      <c r="L209" s="202"/>
      <c r="M209" s="207"/>
      <c r="N209" s="208"/>
      <c r="O209" s="208"/>
      <c r="P209" s="208"/>
      <c r="Q209" s="208"/>
      <c r="R209" s="208"/>
      <c r="S209" s="208"/>
      <c r="T209" s="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3" t="s">
        <v>231</v>
      </c>
      <c r="AU209" s="203" t="s">
        <v>89</v>
      </c>
      <c r="AV209" s="13" t="s">
        <v>89</v>
      </c>
      <c r="AW209" s="13" t="s">
        <v>35</v>
      </c>
      <c r="AX209" s="13" t="s">
        <v>80</v>
      </c>
      <c r="AY209" s="203" t="s">
        <v>141</v>
      </c>
    </row>
    <row r="210" s="14" customFormat="1">
      <c r="A210" s="14"/>
      <c r="B210" s="210"/>
      <c r="C210" s="14"/>
      <c r="D210" s="193" t="s">
        <v>231</v>
      </c>
      <c r="E210" s="211" t="s">
        <v>1</v>
      </c>
      <c r="F210" s="212" t="s">
        <v>236</v>
      </c>
      <c r="G210" s="14"/>
      <c r="H210" s="213">
        <v>1.3969999999999998</v>
      </c>
      <c r="I210" s="214"/>
      <c r="J210" s="14"/>
      <c r="K210" s="14"/>
      <c r="L210" s="210"/>
      <c r="M210" s="215"/>
      <c r="N210" s="216"/>
      <c r="O210" s="216"/>
      <c r="P210" s="216"/>
      <c r="Q210" s="216"/>
      <c r="R210" s="216"/>
      <c r="S210" s="216"/>
      <c r="T210" s="21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1" t="s">
        <v>231</v>
      </c>
      <c r="AU210" s="211" t="s">
        <v>89</v>
      </c>
      <c r="AV210" s="14" t="s">
        <v>140</v>
      </c>
      <c r="AW210" s="14" t="s">
        <v>35</v>
      </c>
      <c r="AX210" s="14" t="s">
        <v>87</v>
      </c>
      <c r="AY210" s="211" t="s">
        <v>141</v>
      </c>
    </row>
    <row r="211" s="2" customFormat="1" ht="14.4" customHeight="1">
      <c r="A211" s="38"/>
      <c r="B211" s="179"/>
      <c r="C211" s="180" t="s">
        <v>203</v>
      </c>
      <c r="D211" s="180" t="s">
        <v>143</v>
      </c>
      <c r="E211" s="181" t="s">
        <v>319</v>
      </c>
      <c r="F211" s="182" t="s">
        <v>320</v>
      </c>
      <c r="G211" s="183" t="s">
        <v>245</v>
      </c>
      <c r="H211" s="184">
        <v>0.23999999999999999</v>
      </c>
      <c r="I211" s="185"/>
      <c r="J211" s="186">
        <f>ROUND(I211*H211,2)</f>
        <v>0</v>
      </c>
      <c r="K211" s="182" t="s">
        <v>228</v>
      </c>
      <c r="L211" s="39"/>
      <c r="M211" s="187" t="s">
        <v>1</v>
      </c>
      <c r="N211" s="188" t="s">
        <v>45</v>
      </c>
      <c r="O211" s="77"/>
      <c r="P211" s="189">
        <f>O211*H211</f>
        <v>0</v>
      </c>
      <c r="Q211" s="189">
        <v>1.06277</v>
      </c>
      <c r="R211" s="189">
        <f>Q211*H211</f>
        <v>0.25506479999999998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140</v>
      </c>
      <c r="AT211" s="191" t="s">
        <v>143</v>
      </c>
      <c r="AU211" s="191" t="s">
        <v>89</v>
      </c>
      <c r="AY211" s="19" t="s">
        <v>141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87</v>
      </c>
      <c r="BK211" s="192">
        <f>ROUND(I211*H211,2)</f>
        <v>0</v>
      </c>
      <c r="BL211" s="19" t="s">
        <v>140</v>
      </c>
      <c r="BM211" s="191" t="s">
        <v>321</v>
      </c>
    </row>
    <row r="212" s="2" customFormat="1">
      <c r="A212" s="38"/>
      <c r="B212" s="39"/>
      <c r="C212" s="38"/>
      <c r="D212" s="193" t="s">
        <v>148</v>
      </c>
      <c r="E212" s="38"/>
      <c r="F212" s="194" t="s">
        <v>322</v>
      </c>
      <c r="G212" s="38"/>
      <c r="H212" s="38"/>
      <c r="I212" s="195"/>
      <c r="J212" s="38"/>
      <c r="K212" s="38"/>
      <c r="L212" s="39"/>
      <c r="M212" s="196"/>
      <c r="N212" s="197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148</v>
      </c>
      <c r="AU212" s="19" t="s">
        <v>89</v>
      </c>
    </row>
    <row r="213" s="15" customFormat="1">
      <c r="A213" s="15"/>
      <c r="B213" s="218"/>
      <c r="C213" s="15"/>
      <c r="D213" s="193" t="s">
        <v>231</v>
      </c>
      <c r="E213" s="219" t="s">
        <v>1</v>
      </c>
      <c r="F213" s="220" t="s">
        <v>308</v>
      </c>
      <c r="G213" s="15"/>
      <c r="H213" s="219" t="s">
        <v>1</v>
      </c>
      <c r="I213" s="221"/>
      <c r="J213" s="15"/>
      <c r="K213" s="15"/>
      <c r="L213" s="218"/>
      <c r="M213" s="222"/>
      <c r="N213" s="223"/>
      <c r="O213" s="223"/>
      <c r="P213" s="223"/>
      <c r="Q213" s="223"/>
      <c r="R213" s="223"/>
      <c r="S213" s="223"/>
      <c r="T213" s="22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9" t="s">
        <v>231</v>
      </c>
      <c r="AU213" s="219" t="s">
        <v>89</v>
      </c>
      <c r="AV213" s="15" t="s">
        <v>87</v>
      </c>
      <c r="AW213" s="15" t="s">
        <v>35</v>
      </c>
      <c r="AX213" s="15" t="s">
        <v>80</v>
      </c>
      <c r="AY213" s="219" t="s">
        <v>141</v>
      </c>
    </row>
    <row r="214" s="13" customFormat="1">
      <c r="A214" s="13"/>
      <c r="B214" s="202"/>
      <c r="C214" s="13"/>
      <c r="D214" s="193" t="s">
        <v>231</v>
      </c>
      <c r="E214" s="203" t="s">
        <v>1</v>
      </c>
      <c r="F214" s="204" t="s">
        <v>323</v>
      </c>
      <c r="G214" s="13"/>
      <c r="H214" s="205">
        <v>0.047</v>
      </c>
      <c r="I214" s="206"/>
      <c r="J214" s="13"/>
      <c r="K214" s="13"/>
      <c r="L214" s="202"/>
      <c r="M214" s="207"/>
      <c r="N214" s="208"/>
      <c r="O214" s="208"/>
      <c r="P214" s="208"/>
      <c r="Q214" s="208"/>
      <c r="R214" s="208"/>
      <c r="S214" s="208"/>
      <c r="T214" s="2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3" t="s">
        <v>231</v>
      </c>
      <c r="AU214" s="203" t="s">
        <v>89</v>
      </c>
      <c r="AV214" s="13" t="s">
        <v>89</v>
      </c>
      <c r="AW214" s="13" t="s">
        <v>35</v>
      </c>
      <c r="AX214" s="13" t="s">
        <v>80</v>
      </c>
      <c r="AY214" s="203" t="s">
        <v>141</v>
      </c>
    </row>
    <row r="215" s="15" customFormat="1">
      <c r="A215" s="15"/>
      <c r="B215" s="218"/>
      <c r="C215" s="15"/>
      <c r="D215" s="193" t="s">
        <v>231</v>
      </c>
      <c r="E215" s="219" t="s">
        <v>1</v>
      </c>
      <c r="F215" s="220" t="s">
        <v>310</v>
      </c>
      <c r="G215" s="15"/>
      <c r="H215" s="219" t="s">
        <v>1</v>
      </c>
      <c r="I215" s="221"/>
      <c r="J215" s="15"/>
      <c r="K215" s="15"/>
      <c r="L215" s="218"/>
      <c r="M215" s="222"/>
      <c r="N215" s="223"/>
      <c r="O215" s="223"/>
      <c r="P215" s="223"/>
      <c r="Q215" s="223"/>
      <c r="R215" s="223"/>
      <c r="S215" s="223"/>
      <c r="T215" s="22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9" t="s">
        <v>231</v>
      </c>
      <c r="AU215" s="219" t="s">
        <v>89</v>
      </c>
      <c r="AV215" s="15" t="s">
        <v>87</v>
      </c>
      <c r="AW215" s="15" t="s">
        <v>35</v>
      </c>
      <c r="AX215" s="15" t="s">
        <v>80</v>
      </c>
      <c r="AY215" s="219" t="s">
        <v>141</v>
      </c>
    </row>
    <row r="216" s="13" customFormat="1">
      <c r="A216" s="13"/>
      <c r="B216" s="202"/>
      <c r="C216" s="13"/>
      <c r="D216" s="193" t="s">
        <v>231</v>
      </c>
      <c r="E216" s="203" t="s">
        <v>1</v>
      </c>
      <c r="F216" s="204" t="s">
        <v>324</v>
      </c>
      <c r="G216" s="13"/>
      <c r="H216" s="205">
        <v>0.035999999999999997</v>
      </c>
      <c r="I216" s="206"/>
      <c r="J216" s="13"/>
      <c r="K216" s="13"/>
      <c r="L216" s="202"/>
      <c r="M216" s="207"/>
      <c r="N216" s="208"/>
      <c r="O216" s="208"/>
      <c r="P216" s="208"/>
      <c r="Q216" s="208"/>
      <c r="R216" s="208"/>
      <c r="S216" s="208"/>
      <c r="T216" s="2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231</v>
      </c>
      <c r="AU216" s="203" t="s">
        <v>89</v>
      </c>
      <c r="AV216" s="13" t="s">
        <v>89</v>
      </c>
      <c r="AW216" s="13" t="s">
        <v>35</v>
      </c>
      <c r="AX216" s="13" t="s">
        <v>80</v>
      </c>
      <c r="AY216" s="203" t="s">
        <v>141</v>
      </c>
    </row>
    <row r="217" s="15" customFormat="1">
      <c r="A217" s="15"/>
      <c r="B217" s="218"/>
      <c r="C217" s="15"/>
      <c r="D217" s="193" t="s">
        <v>231</v>
      </c>
      <c r="E217" s="219" t="s">
        <v>1</v>
      </c>
      <c r="F217" s="220" t="s">
        <v>312</v>
      </c>
      <c r="G217" s="15"/>
      <c r="H217" s="219" t="s">
        <v>1</v>
      </c>
      <c r="I217" s="221"/>
      <c r="J217" s="15"/>
      <c r="K217" s="15"/>
      <c r="L217" s="218"/>
      <c r="M217" s="222"/>
      <c r="N217" s="223"/>
      <c r="O217" s="223"/>
      <c r="P217" s="223"/>
      <c r="Q217" s="223"/>
      <c r="R217" s="223"/>
      <c r="S217" s="223"/>
      <c r="T217" s="22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9" t="s">
        <v>231</v>
      </c>
      <c r="AU217" s="219" t="s">
        <v>89</v>
      </c>
      <c r="AV217" s="15" t="s">
        <v>87</v>
      </c>
      <c r="AW217" s="15" t="s">
        <v>35</v>
      </c>
      <c r="AX217" s="15" t="s">
        <v>80</v>
      </c>
      <c r="AY217" s="219" t="s">
        <v>141</v>
      </c>
    </row>
    <row r="218" s="13" customFormat="1">
      <c r="A218" s="13"/>
      <c r="B218" s="202"/>
      <c r="C218" s="13"/>
      <c r="D218" s="193" t="s">
        <v>231</v>
      </c>
      <c r="E218" s="203" t="s">
        <v>1</v>
      </c>
      <c r="F218" s="204" t="s">
        <v>325</v>
      </c>
      <c r="G218" s="13"/>
      <c r="H218" s="205">
        <v>0.070000000000000007</v>
      </c>
      <c r="I218" s="206"/>
      <c r="J218" s="13"/>
      <c r="K218" s="13"/>
      <c r="L218" s="202"/>
      <c r="M218" s="207"/>
      <c r="N218" s="208"/>
      <c r="O218" s="208"/>
      <c r="P218" s="208"/>
      <c r="Q218" s="208"/>
      <c r="R218" s="208"/>
      <c r="S218" s="208"/>
      <c r="T218" s="20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3" t="s">
        <v>231</v>
      </c>
      <c r="AU218" s="203" t="s">
        <v>89</v>
      </c>
      <c r="AV218" s="13" t="s">
        <v>89</v>
      </c>
      <c r="AW218" s="13" t="s">
        <v>35</v>
      </c>
      <c r="AX218" s="13" t="s">
        <v>80</v>
      </c>
      <c r="AY218" s="203" t="s">
        <v>141</v>
      </c>
    </row>
    <row r="219" s="15" customFormat="1">
      <c r="A219" s="15"/>
      <c r="B219" s="218"/>
      <c r="C219" s="15"/>
      <c r="D219" s="193" t="s">
        <v>231</v>
      </c>
      <c r="E219" s="219" t="s">
        <v>1</v>
      </c>
      <c r="F219" s="220" t="s">
        <v>314</v>
      </c>
      <c r="G219" s="15"/>
      <c r="H219" s="219" t="s">
        <v>1</v>
      </c>
      <c r="I219" s="221"/>
      <c r="J219" s="15"/>
      <c r="K219" s="15"/>
      <c r="L219" s="218"/>
      <c r="M219" s="222"/>
      <c r="N219" s="223"/>
      <c r="O219" s="223"/>
      <c r="P219" s="223"/>
      <c r="Q219" s="223"/>
      <c r="R219" s="223"/>
      <c r="S219" s="223"/>
      <c r="T219" s="22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9" t="s">
        <v>231</v>
      </c>
      <c r="AU219" s="219" t="s">
        <v>89</v>
      </c>
      <c r="AV219" s="15" t="s">
        <v>87</v>
      </c>
      <c r="AW219" s="15" t="s">
        <v>35</v>
      </c>
      <c r="AX219" s="15" t="s">
        <v>80</v>
      </c>
      <c r="AY219" s="219" t="s">
        <v>141</v>
      </c>
    </row>
    <row r="220" s="13" customFormat="1">
      <c r="A220" s="13"/>
      <c r="B220" s="202"/>
      <c r="C220" s="13"/>
      <c r="D220" s="193" t="s">
        <v>231</v>
      </c>
      <c r="E220" s="203" t="s">
        <v>1</v>
      </c>
      <c r="F220" s="204" t="s">
        <v>326</v>
      </c>
      <c r="G220" s="13"/>
      <c r="H220" s="205">
        <v>0.047</v>
      </c>
      <c r="I220" s="206"/>
      <c r="J220" s="13"/>
      <c r="K220" s="13"/>
      <c r="L220" s="202"/>
      <c r="M220" s="207"/>
      <c r="N220" s="208"/>
      <c r="O220" s="208"/>
      <c r="P220" s="208"/>
      <c r="Q220" s="208"/>
      <c r="R220" s="208"/>
      <c r="S220" s="208"/>
      <c r="T220" s="2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3" t="s">
        <v>231</v>
      </c>
      <c r="AU220" s="203" t="s">
        <v>89</v>
      </c>
      <c r="AV220" s="13" t="s">
        <v>89</v>
      </c>
      <c r="AW220" s="13" t="s">
        <v>35</v>
      </c>
      <c r="AX220" s="13" t="s">
        <v>80</v>
      </c>
      <c r="AY220" s="203" t="s">
        <v>141</v>
      </c>
    </row>
    <row r="221" s="16" customFormat="1">
      <c r="A221" s="16"/>
      <c r="B221" s="225"/>
      <c r="C221" s="16"/>
      <c r="D221" s="193" t="s">
        <v>231</v>
      </c>
      <c r="E221" s="226" t="s">
        <v>1</v>
      </c>
      <c r="F221" s="227" t="s">
        <v>317</v>
      </c>
      <c r="G221" s="16"/>
      <c r="H221" s="228">
        <v>0.20000000000000001</v>
      </c>
      <c r="I221" s="229"/>
      <c r="J221" s="16"/>
      <c r="K221" s="16"/>
      <c r="L221" s="225"/>
      <c r="M221" s="230"/>
      <c r="N221" s="231"/>
      <c r="O221" s="231"/>
      <c r="P221" s="231"/>
      <c r="Q221" s="231"/>
      <c r="R221" s="231"/>
      <c r="S221" s="231"/>
      <c r="T221" s="23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26" t="s">
        <v>231</v>
      </c>
      <c r="AU221" s="226" t="s">
        <v>89</v>
      </c>
      <c r="AV221" s="16" t="s">
        <v>154</v>
      </c>
      <c r="AW221" s="16" t="s">
        <v>35</v>
      </c>
      <c r="AX221" s="16" t="s">
        <v>80</v>
      </c>
      <c r="AY221" s="226" t="s">
        <v>141</v>
      </c>
    </row>
    <row r="222" s="13" customFormat="1">
      <c r="A222" s="13"/>
      <c r="B222" s="202"/>
      <c r="C222" s="13"/>
      <c r="D222" s="193" t="s">
        <v>231</v>
      </c>
      <c r="E222" s="203" t="s">
        <v>1</v>
      </c>
      <c r="F222" s="204" t="s">
        <v>327</v>
      </c>
      <c r="G222" s="13"/>
      <c r="H222" s="205">
        <v>0.040000000000000001</v>
      </c>
      <c r="I222" s="206"/>
      <c r="J222" s="13"/>
      <c r="K222" s="13"/>
      <c r="L222" s="202"/>
      <c r="M222" s="207"/>
      <c r="N222" s="208"/>
      <c r="O222" s="208"/>
      <c r="P222" s="208"/>
      <c r="Q222" s="208"/>
      <c r="R222" s="208"/>
      <c r="S222" s="208"/>
      <c r="T222" s="2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3" t="s">
        <v>231</v>
      </c>
      <c r="AU222" s="203" t="s">
        <v>89</v>
      </c>
      <c r="AV222" s="13" t="s">
        <v>89</v>
      </c>
      <c r="AW222" s="13" t="s">
        <v>35</v>
      </c>
      <c r="AX222" s="13" t="s">
        <v>80</v>
      </c>
      <c r="AY222" s="203" t="s">
        <v>141</v>
      </c>
    </row>
    <row r="223" s="14" customFormat="1">
      <c r="A223" s="14"/>
      <c r="B223" s="210"/>
      <c r="C223" s="14"/>
      <c r="D223" s="193" t="s">
        <v>231</v>
      </c>
      <c r="E223" s="211" t="s">
        <v>1</v>
      </c>
      <c r="F223" s="212" t="s">
        <v>236</v>
      </c>
      <c r="G223" s="14"/>
      <c r="H223" s="213">
        <v>0.24000000000000002</v>
      </c>
      <c r="I223" s="214"/>
      <c r="J223" s="14"/>
      <c r="K223" s="14"/>
      <c r="L223" s="210"/>
      <c r="M223" s="215"/>
      <c r="N223" s="216"/>
      <c r="O223" s="216"/>
      <c r="P223" s="216"/>
      <c r="Q223" s="216"/>
      <c r="R223" s="216"/>
      <c r="S223" s="216"/>
      <c r="T223" s="2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1" t="s">
        <v>231</v>
      </c>
      <c r="AU223" s="211" t="s">
        <v>89</v>
      </c>
      <c r="AV223" s="14" t="s">
        <v>140</v>
      </c>
      <c r="AW223" s="14" t="s">
        <v>35</v>
      </c>
      <c r="AX223" s="14" t="s">
        <v>87</v>
      </c>
      <c r="AY223" s="211" t="s">
        <v>141</v>
      </c>
    </row>
    <row r="224" s="2" customFormat="1" ht="14.4" customHeight="1">
      <c r="A224" s="38"/>
      <c r="B224" s="179"/>
      <c r="C224" s="180" t="s">
        <v>328</v>
      </c>
      <c r="D224" s="180" t="s">
        <v>143</v>
      </c>
      <c r="E224" s="181" t="s">
        <v>329</v>
      </c>
      <c r="F224" s="182" t="s">
        <v>330</v>
      </c>
      <c r="G224" s="183" t="s">
        <v>146</v>
      </c>
      <c r="H224" s="184">
        <v>1</v>
      </c>
      <c r="I224" s="185"/>
      <c r="J224" s="186">
        <f>ROUND(I224*H224,2)</f>
        <v>0</v>
      </c>
      <c r="K224" s="182" t="s">
        <v>1</v>
      </c>
      <c r="L224" s="39"/>
      <c r="M224" s="187" t="s">
        <v>1</v>
      </c>
      <c r="N224" s="188" t="s">
        <v>45</v>
      </c>
      <c r="O224" s="77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140</v>
      </c>
      <c r="AT224" s="191" t="s">
        <v>143</v>
      </c>
      <c r="AU224" s="191" t="s">
        <v>89</v>
      </c>
      <c r="AY224" s="19" t="s">
        <v>141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87</v>
      </c>
      <c r="BK224" s="192">
        <f>ROUND(I224*H224,2)</f>
        <v>0</v>
      </c>
      <c r="BL224" s="19" t="s">
        <v>140</v>
      </c>
      <c r="BM224" s="191" t="s">
        <v>331</v>
      </c>
    </row>
    <row r="225" s="12" customFormat="1" ht="22.8" customHeight="1">
      <c r="A225" s="12"/>
      <c r="B225" s="166"/>
      <c r="C225" s="12"/>
      <c r="D225" s="167" t="s">
        <v>79</v>
      </c>
      <c r="E225" s="177" t="s">
        <v>163</v>
      </c>
      <c r="F225" s="177" t="s">
        <v>332</v>
      </c>
      <c r="G225" s="12"/>
      <c r="H225" s="12"/>
      <c r="I225" s="169"/>
      <c r="J225" s="178">
        <f>BK225</f>
        <v>0</v>
      </c>
      <c r="K225" s="12"/>
      <c r="L225" s="166"/>
      <c r="M225" s="171"/>
      <c r="N225" s="172"/>
      <c r="O225" s="172"/>
      <c r="P225" s="173">
        <f>SUM(P226:P237)</f>
        <v>0</v>
      </c>
      <c r="Q225" s="172"/>
      <c r="R225" s="173">
        <f>SUM(R226:R237)</f>
        <v>161.32385250000002</v>
      </c>
      <c r="S225" s="172"/>
      <c r="T225" s="174">
        <f>SUM(T226:T237)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67" t="s">
        <v>87</v>
      </c>
      <c r="AT225" s="175" t="s">
        <v>79</v>
      </c>
      <c r="AU225" s="175" t="s">
        <v>87</v>
      </c>
      <c r="AY225" s="167" t="s">
        <v>141</v>
      </c>
      <c r="BK225" s="176">
        <f>SUM(BK226:BK237)</f>
        <v>0</v>
      </c>
    </row>
    <row r="226" s="2" customFormat="1" ht="14.4" customHeight="1">
      <c r="A226" s="38"/>
      <c r="B226" s="179"/>
      <c r="C226" s="180" t="s">
        <v>8</v>
      </c>
      <c r="D226" s="180" t="s">
        <v>143</v>
      </c>
      <c r="E226" s="181" t="s">
        <v>333</v>
      </c>
      <c r="F226" s="182" t="s">
        <v>334</v>
      </c>
      <c r="G226" s="183" t="s">
        <v>259</v>
      </c>
      <c r="H226" s="184">
        <v>174.15000000000001</v>
      </c>
      <c r="I226" s="185"/>
      <c r="J226" s="186">
        <f>ROUND(I226*H226,2)</f>
        <v>0</v>
      </c>
      <c r="K226" s="182" t="s">
        <v>335</v>
      </c>
      <c r="L226" s="39"/>
      <c r="M226" s="187" t="s">
        <v>1</v>
      </c>
      <c r="N226" s="188" t="s">
        <v>45</v>
      </c>
      <c r="O226" s="77"/>
      <c r="P226" s="189">
        <f>O226*H226</f>
        <v>0</v>
      </c>
      <c r="Q226" s="189">
        <v>0.27994000000000002</v>
      </c>
      <c r="R226" s="189">
        <f>Q226*H226</f>
        <v>48.751551000000006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140</v>
      </c>
      <c r="AT226" s="191" t="s">
        <v>143</v>
      </c>
      <c r="AU226" s="191" t="s">
        <v>89</v>
      </c>
      <c r="AY226" s="19" t="s">
        <v>141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87</v>
      </c>
      <c r="BK226" s="192">
        <f>ROUND(I226*H226,2)</f>
        <v>0</v>
      </c>
      <c r="BL226" s="19" t="s">
        <v>140</v>
      </c>
      <c r="BM226" s="191" t="s">
        <v>336</v>
      </c>
    </row>
    <row r="227" s="2" customFormat="1">
      <c r="A227" s="38"/>
      <c r="B227" s="39"/>
      <c r="C227" s="38"/>
      <c r="D227" s="193" t="s">
        <v>148</v>
      </c>
      <c r="E227" s="38"/>
      <c r="F227" s="194" t="s">
        <v>337</v>
      </c>
      <c r="G227" s="38"/>
      <c r="H227" s="38"/>
      <c r="I227" s="195"/>
      <c r="J227" s="38"/>
      <c r="K227" s="38"/>
      <c r="L227" s="39"/>
      <c r="M227" s="196"/>
      <c r="N227" s="197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148</v>
      </c>
      <c r="AU227" s="19" t="s">
        <v>89</v>
      </c>
    </row>
    <row r="228" s="2" customFormat="1" ht="14.4" customHeight="1">
      <c r="A228" s="38"/>
      <c r="B228" s="179"/>
      <c r="C228" s="180" t="s">
        <v>338</v>
      </c>
      <c r="D228" s="180" t="s">
        <v>143</v>
      </c>
      <c r="E228" s="181" t="s">
        <v>339</v>
      </c>
      <c r="F228" s="182" t="s">
        <v>340</v>
      </c>
      <c r="G228" s="183" t="s">
        <v>259</v>
      </c>
      <c r="H228" s="184">
        <v>174.15000000000001</v>
      </c>
      <c r="I228" s="185"/>
      <c r="J228" s="186">
        <f>ROUND(I228*H228,2)</f>
        <v>0</v>
      </c>
      <c r="K228" s="182" t="s">
        <v>335</v>
      </c>
      <c r="L228" s="39"/>
      <c r="M228" s="187" t="s">
        <v>1</v>
      </c>
      <c r="N228" s="188" t="s">
        <v>45</v>
      </c>
      <c r="O228" s="77"/>
      <c r="P228" s="189">
        <f>O228*H228</f>
        <v>0</v>
      </c>
      <c r="Q228" s="189">
        <v>0.378</v>
      </c>
      <c r="R228" s="189">
        <f>Q228*H228</f>
        <v>65.828699999999998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140</v>
      </c>
      <c r="AT228" s="191" t="s">
        <v>143</v>
      </c>
      <c r="AU228" s="191" t="s">
        <v>89</v>
      </c>
      <c r="AY228" s="19" t="s">
        <v>141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87</v>
      </c>
      <c r="BK228" s="192">
        <f>ROUND(I228*H228,2)</f>
        <v>0</v>
      </c>
      <c r="BL228" s="19" t="s">
        <v>140</v>
      </c>
      <c r="BM228" s="191" t="s">
        <v>341</v>
      </c>
    </row>
    <row r="229" s="2" customFormat="1">
      <c r="A229" s="38"/>
      <c r="B229" s="39"/>
      <c r="C229" s="38"/>
      <c r="D229" s="193" t="s">
        <v>148</v>
      </c>
      <c r="E229" s="38"/>
      <c r="F229" s="194" t="s">
        <v>342</v>
      </c>
      <c r="G229" s="38"/>
      <c r="H229" s="38"/>
      <c r="I229" s="195"/>
      <c r="J229" s="38"/>
      <c r="K229" s="38"/>
      <c r="L229" s="39"/>
      <c r="M229" s="196"/>
      <c r="N229" s="197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148</v>
      </c>
      <c r="AU229" s="19" t="s">
        <v>89</v>
      </c>
    </row>
    <row r="230" s="2" customFormat="1" ht="24.15" customHeight="1">
      <c r="A230" s="38"/>
      <c r="B230" s="179"/>
      <c r="C230" s="180" t="s">
        <v>343</v>
      </c>
      <c r="D230" s="180" t="s">
        <v>143</v>
      </c>
      <c r="E230" s="181" t="s">
        <v>344</v>
      </c>
      <c r="F230" s="182" t="s">
        <v>345</v>
      </c>
      <c r="G230" s="183" t="s">
        <v>259</v>
      </c>
      <c r="H230" s="184">
        <v>174.15000000000001</v>
      </c>
      <c r="I230" s="185"/>
      <c r="J230" s="186">
        <f>ROUND(I230*H230,2)</f>
        <v>0</v>
      </c>
      <c r="K230" s="182" t="s">
        <v>335</v>
      </c>
      <c r="L230" s="39"/>
      <c r="M230" s="187" t="s">
        <v>1</v>
      </c>
      <c r="N230" s="188" t="s">
        <v>45</v>
      </c>
      <c r="O230" s="77"/>
      <c r="P230" s="189">
        <f>O230*H230</f>
        <v>0</v>
      </c>
      <c r="Q230" s="189">
        <v>0.15826000000000001</v>
      </c>
      <c r="R230" s="189">
        <f>Q230*H230</f>
        <v>27.560979000000003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140</v>
      </c>
      <c r="AT230" s="191" t="s">
        <v>143</v>
      </c>
      <c r="AU230" s="191" t="s">
        <v>89</v>
      </c>
      <c r="AY230" s="19" t="s">
        <v>141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87</v>
      </c>
      <c r="BK230" s="192">
        <f>ROUND(I230*H230,2)</f>
        <v>0</v>
      </c>
      <c r="BL230" s="19" t="s">
        <v>140</v>
      </c>
      <c r="BM230" s="191" t="s">
        <v>346</v>
      </c>
    </row>
    <row r="231" s="2" customFormat="1">
      <c r="A231" s="38"/>
      <c r="B231" s="39"/>
      <c r="C231" s="38"/>
      <c r="D231" s="193" t="s">
        <v>148</v>
      </c>
      <c r="E231" s="38"/>
      <c r="F231" s="194" t="s">
        <v>347</v>
      </c>
      <c r="G231" s="38"/>
      <c r="H231" s="38"/>
      <c r="I231" s="195"/>
      <c r="J231" s="38"/>
      <c r="K231" s="38"/>
      <c r="L231" s="39"/>
      <c r="M231" s="196"/>
      <c r="N231" s="197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148</v>
      </c>
      <c r="AU231" s="19" t="s">
        <v>89</v>
      </c>
    </row>
    <row r="232" s="2" customFormat="1" ht="24.15" customHeight="1">
      <c r="A232" s="38"/>
      <c r="B232" s="179"/>
      <c r="C232" s="180" t="s">
        <v>348</v>
      </c>
      <c r="D232" s="180" t="s">
        <v>143</v>
      </c>
      <c r="E232" s="181" t="s">
        <v>349</v>
      </c>
      <c r="F232" s="182" t="s">
        <v>350</v>
      </c>
      <c r="G232" s="183" t="s">
        <v>259</v>
      </c>
      <c r="H232" s="184">
        <v>174.15000000000001</v>
      </c>
      <c r="I232" s="185"/>
      <c r="J232" s="186">
        <f>ROUND(I232*H232,2)</f>
        <v>0</v>
      </c>
      <c r="K232" s="182" t="s">
        <v>228</v>
      </c>
      <c r="L232" s="39"/>
      <c r="M232" s="187" t="s">
        <v>1</v>
      </c>
      <c r="N232" s="188" t="s">
        <v>45</v>
      </c>
      <c r="O232" s="77"/>
      <c r="P232" s="189">
        <f>O232*H232</f>
        <v>0</v>
      </c>
      <c r="Q232" s="189">
        <v>0.0060099999999999997</v>
      </c>
      <c r="R232" s="189">
        <f>Q232*H232</f>
        <v>1.0466415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140</v>
      </c>
      <c r="AT232" s="191" t="s">
        <v>143</v>
      </c>
      <c r="AU232" s="191" t="s">
        <v>89</v>
      </c>
      <c r="AY232" s="19" t="s">
        <v>141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87</v>
      </c>
      <c r="BK232" s="192">
        <f>ROUND(I232*H232,2)</f>
        <v>0</v>
      </c>
      <c r="BL232" s="19" t="s">
        <v>140</v>
      </c>
      <c r="BM232" s="191" t="s">
        <v>351</v>
      </c>
    </row>
    <row r="233" s="2" customFormat="1">
      <c r="A233" s="38"/>
      <c r="B233" s="39"/>
      <c r="C233" s="38"/>
      <c r="D233" s="193" t="s">
        <v>148</v>
      </c>
      <c r="E233" s="38"/>
      <c r="F233" s="194" t="s">
        <v>352</v>
      </c>
      <c r="G233" s="38"/>
      <c r="H233" s="38"/>
      <c r="I233" s="195"/>
      <c r="J233" s="38"/>
      <c r="K233" s="38"/>
      <c r="L233" s="39"/>
      <c r="M233" s="196"/>
      <c r="N233" s="197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148</v>
      </c>
      <c r="AU233" s="19" t="s">
        <v>89</v>
      </c>
    </row>
    <row r="234" s="2" customFormat="1" ht="14.4" customHeight="1">
      <c r="A234" s="38"/>
      <c r="B234" s="179"/>
      <c r="C234" s="180" t="s">
        <v>353</v>
      </c>
      <c r="D234" s="180" t="s">
        <v>143</v>
      </c>
      <c r="E234" s="181" t="s">
        <v>354</v>
      </c>
      <c r="F234" s="182" t="s">
        <v>355</v>
      </c>
      <c r="G234" s="183" t="s">
        <v>259</v>
      </c>
      <c r="H234" s="184">
        <v>174.15000000000001</v>
      </c>
      <c r="I234" s="185"/>
      <c r="J234" s="186">
        <f>ROUND(I234*H234,2)</f>
        <v>0</v>
      </c>
      <c r="K234" s="182" t="s">
        <v>335</v>
      </c>
      <c r="L234" s="39"/>
      <c r="M234" s="187" t="s">
        <v>1</v>
      </c>
      <c r="N234" s="188" t="s">
        <v>45</v>
      </c>
      <c r="O234" s="77"/>
      <c r="P234" s="189">
        <f>O234*H234</f>
        <v>0</v>
      </c>
      <c r="Q234" s="189">
        <v>0.00040999999999999999</v>
      </c>
      <c r="R234" s="189">
        <f>Q234*H234</f>
        <v>0.071401500000000007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140</v>
      </c>
      <c r="AT234" s="191" t="s">
        <v>143</v>
      </c>
      <c r="AU234" s="191" t="s">
        <v>89</v>
      </c>
      <c r="AY234" s="19" t="s">
        <v>141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87</v>
      </c>
      <c r="BK234" s="192">
        <f>ROUND(I234*H234,2)</f>
        <v>0</v>
      </c>
      <c r="BL234" s="19" t="s">
        <v>140</v>
      </c>
      <c r="BM234" s="191" t="s">
        <v>356</v>
      </c>
    </row>
    <row r="235" s="2" customFormat="1">
      <c r="A235" s="38"/>
      <c r="B235" s="39"/>
      <c r="C235" s="38"/>
      <c r="D235" s="193" t="s">
        <v>148</v>
      </c>
      <c r="E235" s="38"/>
      <c r="F235" s="194" t="s">
        <v>357</v>
      </c>
      <c r="G235" s="38"/>
      <c r="H235" s="38"/>
      <c r="I235" s="195"/>
      <c r="J235" s="38"/>
      <c r="K235" s="38"/>
      <c r="L235" s="39"/>
      <c r="M235" s="196"/>
      <c r="N235" s="197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148</v>
      </c>
      <c r="AU235" s="19" t="s">
        <v>89</v>
      </c>
    </row>
    <row r="236" s="2" customFormat="1" ht="24.15" customHeight="1">
      <c r="A236" s="38"/>
      <c r="B236" s="179"/>
      <c r="C236" s="180" t="s">
        <v>358</v>
      </c>
      <c r="D236" s="180" t="s">
        <v>143</v>
      </c>
      <c r="E236" s="181" t="s">
        <v>359</v>
      </c>
      <c r="F236" s="182" t="s">
        <v>360</v>
      </c>
      <c r="G236" s="183" t="s">
        <v>259</v>
      </c>
      <c r="H236" s="184">
        <v>174.15000000000001</v>
      </c>
      <c r="I236" s="185"/>
      <c r="J236" s="186">
        <f>ROUND(I236*H236,2)</f>
        <v>0</v>
      </c>
      <c r="K236" s="182" t="s">
        <v>228</v>
      </c>
      <c r="L236" s="39"/>
      <c r="M236" s="187" t="s">
        <v>1</v>
      </c>
      <c r="N236" s="188" t="s">
        <v>45</v>
      </c>
      <c r="O236" s="77"/>
      <c r="P236" s="189">
        <f>O236*H236</f>
        <v>0</v>
      </c>
      <c r="Q236" s="189">
        <v>0.10373</v>
      </c>
      <c r="R236" s="189">
        <f>Q236*H236</f>
        <v>18.064579500000001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140</v>
      </c>
      <c r="AT236" s="191" t="s">
        <v>143</v>
      </c>
      <c r="AU236" s="191" t="s">
        <v>89</v>
      </c>
      <c r="AY236" s="19" t="s">
        <v>141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87</v>
      </c>
      <c r="BK236" s="192">
        <f>ROUND(I236*H236,2)</f>
        <v>0</v>
      </c>
      <c r="BL236" s="19" t="s">
        <v>140</v>
      </c>
      <c r="BM236" s="191" t="s">
        <v>361</v>
      </c>
    </row>
    <row r="237" s="2" customFormat="1">
      <c r="A237" s="38"/>
      <c r="B237" s="39"/>
      <c r="C237" s="38"/>
      <c r="D237" s="193" t="s">
        <v>148</v>
      </c>
      <c r="E237" s="38"/>
      <c r="F237" s="194" t="s">
        <v>362</v>
      </c>
      <c r="G237" s="38"/>
      <c r="H237" s="38"/>
      <c r="I237" s="195"/>
      <c r="J237" s="38"/>
      <c r="K237" s="38"/>
      <c r="L237" s="39"/>
      <c r="M237" s="196"/>
      <c r="N237" s="197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148</v>
      </c>
      <c r="AU237" s="19" t="s">
        <v>89</v>
      </c>
    </row>
    <row r="238" s="12" customFormat="1" ht="22.8" customHeight="1">
      <c r="A238" s="12"/>
      <c r="B238" s="166"/>
      <c r="C238" s="12"/>
      <c r="D238" s="167" t="s">
        <v>79</v>
      </c>
      <c r="E238" s="177" t="s">
        <v>183</v>
      </c>
      <c r="F238" s="177" t="s">
        <v>363</v>
      </c>
      <c r="G238" s="12"/>
      <c r="H238" s="12"/>
      <c r="I238" s="169"/>
      <c r="J238" s="178">
        <f>BK238</f>
        <v>0</v>
      </c>
      <c r="K238" s="12"/>
      <c r="L238" s="166"/>
      <c r="M238" s="171"/>
      <c r="N238" s="172"/>
      <c r="O238" s="172"/>
      <c r="P238" s="173">
        <f>SUM(P239:P261)</f>
        <v>0</v>
      </c>
      <c r="Q238" s="172"/>
      <c r="R238" s="173">
        <f>SUM(R239:R261)</f>
        <v>1.1033333399999998</v>
      </c>
      <c r="S238" s="172"/>
      <c r="T238" s="174">
        <f>SUM(T239:T261)</f>
        <v>2.1059999999999999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7" t="s">
        <v>87</v>
      </c>
      <c r="AT238" s="175" t="s">
        <v>79</v>
      </c>
      <c r="AU238" s="175" t="s">
        <v>87</v>
      </c>
      <c r="AY238" s="167" t="s">
        <v>141</v>
      </c>
      <c r="BK238" s="176">
        <f>SUM(BK239:BK261)</f>
        <v>0</v>
      </c>
    </row>
    <row r="239" s="2" customFormat="1" ht="24.15" customHeight="1">
      <c r="A239" s="38"/>
      <c r="B239" s="179"/>
      <c r="C239" s="180" t="s">
        <v>7</v>
      </c>
      <c r="D239" s="180" t="s">
        <v>143</v>
      </c>
      <c r="E239" s="181" t="s">
        <v>364</v>
      </c>
      <c r="F239" s="182" t="s">
        <v>365</v>
      </c>
      <c r="G239" s="183" t="s">
        <v>259</v>
      </c>
      <c r="H239" s="184">
        <v>414.92000000000002</v>
      </c>
      <c r="I239" s="185"/>
      <c r="J239" s="186">
        <f>ROUND(I239*H239,2)</f>
        <v>0</v>
      </c>
      <c r="K239" s="182" t="s">
        <v>228</v>
      </c>
      <c r="L239" s="39"/>
      <c r="M239" s="187" t="s">
        <v>1</v>
      </c>
      <c r="N239" s="188" t="s">
        <v>45</v>
      </c>
      <c r="O239" s="77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140</v>
      </c>
      <c r="AT239" s="191" t="s">
        <v>143</v>
      </c>
      <c r="AU239" s="191" t="s">
        <v>89</v>
      </c>
      <c r="AY239" s="19" t="s">
        <v>141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87</v>
      </c>
      <c r="BK239" s="192">
        <f>ROUND(I239*H239,2)</f>
        <v>0</v>
      </c>
      <c r="BL239" s="19" t="s">
        <v>140</v>
      </c>
      <c r="BM239" s="191" t="s">
        <v>366</v>
      </c>
    </row>
    <row r="240" s="2" customFormat="1">
      <c r="A240" s="38"/>
      <c r="B240" s="39"/>
      <c r="C240" s="38"/>
      <c r="D240" s="193" t="s">
        <v>148</v>
      </c>
      <c r="E240" s="38"/>
      <c r="F240" s="194" t="s">
        <v>367</v>
      </c>
      <c r="G240" s="38"/>
      <c r="H240" s="38"/>
      <c r="I240" s="195"/>
      <c r="J240" s="38"/>
      <c r="K240" s="38"/>
      <c r="L240" s="39"/>
      <c r="M240" s="196"/>
      <c r="N240" s="197"/>
      <c r="O240" s="77"/>
      <c r="P240" s="77"/>
      <c r="Q240" s="77"/>
      <c r="R240" s="77"/>
      <c r="S240" s="77"/>
      <c r="T240" s="7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148</v>
      </c>
      <c r="AU240" s="19" t="s">
        <v>89</v>
      </c>
    </row>
    <row r="241" s="13" customFormat="1">
      <c r="A241" s="13"/>
      <c r="B241" s="202"/>
      <c r="C241" s="13"/>
      <c r="D241" s="193" t="s">
        <v>231</v>
      </c>
      <c r="E241" s="203" t="s">
        <v>1</v>
      </c>
      <c r="F241" s="204" t="s">
        <v>368</v>
      </c>
      <c r="G241" s="13"/>
      <c r="H241" s="205">
        <v>414.92000000000002</v>
      </c>
      <c r="I241" s="206"/>
      <c r="J241" s="13"/>
      <c r="K241" s="13"/>
      <c r="L241" s="202"/>
      <c r="M241" s="207"/>
      <c r="N241" s="208"/>
      <c r="O241" s="208"/>
      <c r="P241" s="208"/>
      <c r="Q241" s="208"/>
      <c r="R241" s="208"/>
      <c r="S241" s="208"/>
      <c r="T241" s="20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3" t="s">
        <v>231</v>
      </c>
      <c r="AU241" s="203" t="s">
        <v>89</v>
      </c>
      <c r="AV241" s="13" t="s">
        <v>89</v>
      </c>
      <c r="AW241" s="13" t="s">
        <v>35</v>
      </c>
      <c r="AX241" s="13" t="s">
        <v>80</v>
      </c>
      <c r="AY241" s="203" t="s">
        <v>141</v>
      </c>
    </row>
    <row r="242" s="14" customFormat="1">
      <c r="A242" s="14"/>
      <c r="B242" s="210"/>
      <c r="C242" s="14"/>
      <c r="D242" s="193" t="s">
        <v>231</v>
      </c>
      <c r="E242" s="211" t="s">
        <v>1</v>
      </c>
      <c r="F242" s="212" t="s">
        <v>236</v>
      </c>
      <c r="G242" s="14"/>
      <c r="H242" s="213">
        <v>414.92000000000002</v>
      </c>
      <c r="I242" s="214"/>
      <c r="J242" s="14"/>
      <c r="K242" s="14"/>
      <c r="L242" s="210"/>
      <c r="M242" s="215"/>
      <c r="N242" s="216"/>
      <c r="O242" s="216"/>
      <c r="P242" s="216"/>
      <c r="Q242" s="216"/>
      <c r="R242" s="216"/>
      <c r="S242" s="216"/>
      <c r="T242" s="2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1" t="s">
        <v>231</v>
      </c>
      <c r="AU242" s="211" t="s">
        <v>89</v>
      </c>
      <c r="AV242" s="14" t="s">
        <v>140</v>
      </c>
      <c r="AW242" s="14" t="s">
        <v>35</v>
      </c>
      <c r="AX242" s="14" t="s">
        <v>87</v>
      </c>
      <c r="AY242" s="211" t="s">
        <v>141</v>
      </c>
    </row>
    <row r="243" s="2" customFormat="1" ht="24.15" customHeight="1">
      <c r="A243" s="38"/>
      <c r="B243" s="179"/>
      <c r="C243" s="180" t="s">
        <v>369</v>
      </c>
      <c r="D243" s="180" t="s">
        <v>143</v>
      </c>
      <c r="E243" s="181" t="s">
        <v>370</v>
      </c>
      <c r="F243" s="182" t="s">
        <v>371</v>
      </c>
      <c r="G243" s="183" t="s">
        <v>259</v>
      </c>
      <c r="H243" s="184">
        <v>12448.200000000001</v>
      </c>
      <c r="I243" s="185"/>
      <c r="J243" s="186">
        <f>ROUND(I243*H243,2)</f>
        <v>0</v>
      </c>
      <c r="K243" s="182" t="s">
        <v>228</v>
      </c>
      <c r="L243" s="39"/>
      <c r="M243" s="187" t="s">
        <v>1</v>
      </c>
      <c r="N243" s="188" t="s">
        <v>45</v>
      </c>
      <c r="O243" s="77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140</v>
      </c>
      <c r="AT243" s="191" t="s">
        <v>143</v>
      </c>
      <c r="AU243" s="191" t="s">
        <v>89</v>
      </c>
      <c r="AY243" s="19" t="s">
        <v>141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87</v>
      </c>
      <c r="BK243" s="192">
        <f>ROUND(I243*H243,2)</f>
        <v>0</v>
      </c>
      <c r="BL243" s="19" t="s">
        <v>140</v>
      </c>
      <c r="BM243" s="191" t="s">
        <v>372</v>
      </c>
    </row>
    <row r="244" s="2" customFormat="1">
      <c r="A244" s="38"/>
      <c r="B244" s="39"/>
      <c r="C244" s="38"/>
      <c r="D244" s="193" t="s">
        <v>148</v>
      </c>
      <c r="E244" s="38"/>
      <c r="F244" s="194" t="s">
        <v>373</v>
      </c>
      <c r="G244" s="38"/>
      <c r="H244" s="38"/>
      <c r="I244" s="195"/>
      <c r="J244" s="38"/>
      <c r="K244" s="38"/>
      <c r="L244" s="39"/>
      <c r="M244" s="196"/>
      <c r="N244" s="197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148</v>
      </c>
      <c r="AU244" s="19" t="s">
        <v>89</v>
      </c>
    </row>
    <row r="245" s="13" customFormat="1">
      <c r="A245" s="13"/>
      <c r="B245" s="202"/>
      <c r="C245" s="13"/>
      <c r="D245" s="193" t="s">
        <v>231</v>
      </c>
      <c r="E245" s="203" t="s">
        <v>1</v>
      </c>
      <c r="F245" s="204" t="s">
        <v>374</v>
      </c>
      <c r="G245" s="13"/>
      <c r="H245" s="205">
        <v>12448.200000000001</v>
      </c>
      <c r="I245" s="206"/>
      <c r="J245" s="13"/>
      <c r="K245" s="13"/>
      <c r="L245" s="202"/>
      <c r="M245" s="207"/>
      <c r="N245" s="208"/>
      <c r="O245" s="208"/>
      <c r="P245" s="208"/>
      <c r="Q245" s="208"/>
      <c r="R245" s="208"/>
      <c r="S245" s="208"/>
      <c r="T245" s="20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3" t="s">
        <v>231</v>
      </c>
      <c r="AU245" s="203" t="s">
        <v>89</v>
      </c>
      <c r="AV245" s="13" t="s">
        <v>89</v>
      </c>
      <c r="AW245" s="13" t="s">
        <v>35</v>
      </c>
      <c r="AX245" s="13" t="s">
        <v>80</v>
      </c>
      <c r="AY245" s="203" t="s">
        <v>141</v>
      </c>
    </row>
    <row r="246" s="14" customFormat="1">
      <c r="A246" s="14"/>
      <c r="B246" s="210"/>
      <c r="C246" s="14"/>
      <c r="D246" s="193" t="s">
        <v>231</v>
      </c>
      <c r="E246" s="211" t="s">
        <v>1</v>
      </c>
      <c r="F246" s="212" t="s">
        <v>236</v>
      </c>
      <c r="G246" s="14"/>
      <c r="H246" s="213">
        <v>12448.200000000001</v>
      </c>
      <c r="I246" s="214"/>
      <c r="J246" s="14"/>
      <c r="K246" s="14"/>
      <c r="L246" s="210"/>
      <c r="M246" s="215"/>
      <c r="N246" s="216"/>
      <c r="O246" s="216"/>
      <c r="P246" s="216"/>
      <c r="Q246" s="216"/>
      <c r="R246" s="216"/>
      <c r="S246" s="216"/>
      <c r="T246" s="2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1" t="s">
        <v>231</v>
      </c>
      <c r="AU246" s="211" t="s">
        <v>89</v>
      </c>
      <c r="AV246" s="14" t="s">
        <v>140</v>
      </c>
      <c r="AW246" s="14" t="s">
        <v>35</v>
      </c>
      <c r="AX246" s="14" t="s">
        <v>87</v>
      </c>
      <c r="AY246" s="211" t="s">
        <v>141</v>
      </c>
    </row>
    <row r="247" s="2" customFormat="1" ht="24.15" customHeight="1">
      <c r="A247" s="38"/>
      <c r="B247" s="179"/>
      <c r="C247" s="180" t="s">
        <v>375</v>
      </c>
      <c r="D247" s="180" t="s">
        <v>143</v>
      </c>
      <c r="E247" s="181" t="s">
        <v>376</v>
      </c>
      <c r="F247" s="182" t="s">
        <v>377</v>
      </c>
      <c r="G247" s="183" t="s">
        <v>259</v>
      </c>
      <c r="H247" s="184">
        <v>414.92000000000002</v>
      </c>
      <c r="I247" s="185"/>
      <c r="J247" s="186">
        <f>ROUND(I247*H247,2)</f>
        <v>0</v>
      </c>
      <c r="K247" s="182" t="s">
        <v>228</v>
      </c>
      <c r="L247" s="39"/>
      <c r="M247" s="187" t="s">
        <v>1</v>
      </c>
      <c r="N247" s="188" t="s">
        <v>45</v>
      </c>
      <c r="O247" s="77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140</v>
      </c>
      <c r="AT247" s="191" t="s">
        <v>143</v>
      </c>
      <c r="AU247" s="191" t="s">
        <v>89</v>
      </c>
      <c r="AY247" s="19" t="s">
        <v>141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87</v>
      </c>
      <c r="BK247" s="192">
        <f>ROUND(I247*H247,2)</f>
        <v>0</v>
      </c>
      <c r="BL247" s="19" t="s">
        <v>140</v>
      </c>
      <c r="BM247" s="191" t="s">
        <v>378</v>
      </c>
    </row>
    <row r="248" s="2" customFormat="1">
      <c r="A248" s="38"/>
      <c r="B248" s="39"/>
      <c r="C248" s="38"/>
      <c r="D248" s="193" t="s">
        <v>148</v>
      </c>
      <c r="E248" s="38"/>
      <c r="F248" s="194" t="s">
        <v>379</v>
      </c>
      <c r="G248" s="38"/>
      <c r="H248" s="38"/>
      <c r="I248" s="195"/>
      <c r="J248" s="38"/>
      <c r="K248" s="38"/>
      <c r="L248" s="39"/>
      <c r="M248" s="196"/>
      <c r="N248" s="197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148</v>
      </c>
      <c r="AU248" s="19" t="s">
        <v>89</v>
      </c>
    </row>
    <row r="249" s="2" customFormat="1" ht="24.15" customHeight="1">
      <c r="A249" s="38"/>
      <c r="B249" s="179"/>
      <c r="C249" s="180" t="s">
        <v>380</v>
      </c>
      <c r="D249" s="180" t="s">
        <v>143</v>
      </c>
      <c r="E249" s="181" t="s">
        <v>381</v>
      </c>
      <c r="F249" s="182" t="s">
        <v>382</v>
      </c>
      <c r="G249" s="183" t="s">
        <v>259</v>
      </c>
      <c r="H249" s="184">
        <v>174.15000000000001</v>
      </c>
      <c r="I249" s="185"/>
      <c r="J249" s="186">
        <f>ROUND(I249*H249,2)</f>
        <v>0</v>
      </c>
      <c r="K249" s="182" t="s">
        <v>228</v>
      </c>
      <c r="L249" s="39"/>
      <c r="M249" s="187" t="s">
        <v>1</v>
      </c>
      <c r="N249" s="188" t="s">
        <v>45</v>
      </c>
      <c r="O249" s="77"/>
      <c r="P249" s="189">
        <f>O249*H249</f>
        <v>0</v>
      </c>
      <c r="Q249" s="189">
        <v>0.00021000000000000001</v>
      </c>
      <c r="R249" s="189">
        <f>Q249*H249</f>
        <v>0.0365715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140</v>
      </c>
      <c r="AT249" s="191" t="s">
        <v>143</v>
      </c>
      <c r="AU249" s="191" t="s">
        <v>89</v>
      </c>
      <c r="AY249" s="19" t="s">
        <v>141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87</v>
      </c>
      <c r="BK249" s="192">
        <f>ROUND(I249*H249,2)</f>
        <v>0</v>
      </c>
      <c r="BL249" s="19" t="s">
        <v>140</v>
      </c>
      <c r="BM249" s="191" t="s">
        <v>383</v>
      </c>
    </row>
    <row r="250" s="2" customFormat="1">
      <c r="A250" s="38"/>
      <c r="B250" s="39"/>
      <c r="C250" s="38"/>
      <c r="D250" s="193" t="s">
        <v>148</v>
      </c>
      <c r="E250" s="38"/>
      <c r="F250" s="194" t="s">
        <v>384</v>
      </c>
      <c r="G250" s="38"/>
      <c r="H250" s="38"/>
      <c r="I250" s="195"/>
      <c r="J250" s="38"/>
      <c r="K250" s="38"/>
      <c r="L250" s="39"/>
      <c r="M250" s="196"/>
      <c r="N250" s="197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148</v>
      </c>
      <c r="AU250" s="19" t="s">
        <v>89</v>
      </c>
    </row>
    <row r="251" s="2" customFormat="1" ht="24.15" customHeight="1">
      <c r="A251" s="38"/>
      <c r="B251" s="179"/>
      <c r="C251" s="180" t="s">
        <v>385</v>
      </c>
      <c r="D251" s="180" t="s">
        <v>143</v>
      </c>
      <c r="E251" s="181" t="s">
        <v>386</v>
      </c>
      <c r="F251" s="182" t="s">
        <v>387</v>
      </c>
      <c r="G251" s="183" t="s">
        <v>259</v>
      </c>
      <c r="H251" s="184">
        <v>179.04599999999999</v>
      </c>
      <c r="I251" s="185"/>
      <c r="J251" s="186">
        <f>ROUND(I251*H251,2)</f>
        <v>0</v>
      </c>
      <c r="K251" s="182" t="s">
        <v>228</v>
      </c>
      <c r="L251" s="39"/>
      <c r="M251" s="187" t="s">
        <v>1</v>
      </c>
      <c r="N251" s="188" t="s">
        <v>45</v>
      </c>
      <c r="O251" s="77"/>
      <c r="P251" s="189">
        <f>O251*H251</f>
        <v>0</v>
      </c>
      <c r="Q251" s="189">
        <v>4.0000000000000003E-05</v>
      </c>
      <c r="R251" s="189">
        <f>Q251*H251</f>
        <v>0.00716184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140</v>
      </c>
      <c r="AT251" s="191" t="s">
        <v>143</v>
      </c>
      <c r="AU251" s="191" t="s">
        <v>89</v>
      </c>
      <c r="AY251" s="19" t="s">
        <v>141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87</v>
      </c>
      <c r="BK251" s="192">
        <f>ROUND(I251*H251,2)</f>
        <v>0</v>
      </c>
      <c r="BL251" s="19" t="s">
        <v>140</v>
      </c>
      <c r="BM251" s="191" t="s">
        <v>388</v>
      </c>
    </row>
    <row r="252" s="2" customFormat="1">
      <c r="A252" s="38"/>
      <c r="B252" s="39"/>
      <c r="C252" s="38"/>
      <c r="D252" s="193" t="s">
        <v>148</v>
      </c>
      <c r="E252" s="38"/>
      <c r="F252" s="194" t="s">
        <v>389</v>
      </c>
      <c r="G252" s="38"/>
      <c r="H252" s="38"/>
      <c r="I252" s="195"/>
      <c r="J252" s="38"/>
      <c r="K252" s="38"/>
      <c r="L252" s="39"/>
      <c r="M252" s="196"/>
      <c r="N252" s="197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148</v>
      </c>
      <c r="AU252" s="19" t="s">
        <v>89</v>
      </c>
    </row>
    <row r="253" s="13" customFormat="1">
      <c r="A253" s="13"/>
      <c r="B253" s="202"/>
      <c r="C253" s="13"/>
      <c r="D253" s="193" t="s">
        <v>231</v>
      </c>
      <c r="E253" s="203" t="s">
        <v>1</v>
      </c>
      <c r="F253" s="204" t="s">
        <v>390</v>
      </c>
      <c r="G253" s="13"/>
      <c r="H253" s="205">
        <v>179.04599999999999</v>
      </c>
      <c r="I253" s="206"/>
      <c r="J253" s="13"/>
      <c r="K253" s="13"/>
      <c r="L253" s="202"/>
      <c r="M253" s="207"/>
      <c r="N253" s="208"/>
      <c r="O253" s="208"/>
      <c r="P253" s="208"/>
      <c r="Q253" s="208"/>
      <c r="R253" s="208"/>
      <c r="S253" s="208"/>
      <c r="T253" s="20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3" t="s">
        <v>231</v>
      </c>
      <c r="AU253" s="203" t="s">
        <v>89</v>
      </c>
      <c r="AV253" s="13" t="s">
        <v>89</v>
      </c>
      <c r="AW253" s="13" t="s">
        <v>35</v>
      </c>
      <c r="AX253" s="13" t="s">
        <v>80</v>
      </c>
      <c r="AY253" s="203" t="s">
        <v>141</v>
      </c>
    </row>
    <row r="254" s="14" customFormat="1">
      <c r="A254" s="14"/>
      <c r="B254" s="210"/>
      <c r="C254" s="14"/>
      <c r="D254" s="193" t="s">
        <v>231</v>
      </c>
      <c r="E254" s="211" t="s">
        <v>1</v>
      </c>
      <c r="F254" s="212" t="s">
        <v>236</v>
      </c>
      <c r="G254" s="14"/>
      <c r="H254" s="213">
        <v>179.04599999999999</v>
      </c>
      <c r="I254" s="214"/>
      <c r="J254" s="14"/>
      <c r="K254" s="14"/>
      <c r="L254" s="210"/>
      <c r="M254" s="215"/>
      <c r="N254" s="216"/>
      <c r="O254" s="216"/>
      <c r="P254" s="216"/>
      <c r="Q254" s="216"/>
      <c r="R254" s="216"/>
      <c r="S254" s="216"/>
      <c r="T254" s="2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1" t="s">
        <v>231</v>
      </c>
      <c r="AU254" s="211" t="s">
        <v>89</v>
      </c>
      <c r="AV254" s="14" t="s">
        <v>140</v>
      </c>
      <c r="AW254" s="14" t="s">
        <v>35</v>
      </c>
      <c r="AX254" s="14" t="s">
        <v>87</v>
      </c>
      <c r="AY254" s="211" t="s">
        <v>141</v>
      </c>
    </row>
    <row r="255" s="2" customFormat="1" ht="37.8" customHeight="1">
      <c r="A255" s="38"/>
      <c r="B255" s="179"/>
      <c r="C255" s="180" t="s">
        <v>391</v>
      </c>
      <c r="D255" s="180" t="s">
        <v>143</v>
      </c>
      <c r="E255" s="181" t="s">
        <v>392</v>
      </c>
      <c r="F255" s="182" t="s">
        <v>393</v>
      </c>
      <c r="G255" s="183" t="s">
        <v>394</v>
      </c>
      <c r="H255" s="184">
        <v>15</v>
      </c>
      <c r="I255" s="185"/>
      <c r="J255" s="186">
        <f>ROUND(I255*H255,2)</f>
        <v>0</v>
      </c>
      <c r="K255" s="182" t="s">
        <v>228</v>
      </c>
      <c r="L255" s="39"/>
      <c r="M255" s="187" t="s">
        <v>1</v>
      </c>
      <c r="N255" s="188" t="s">
        <v>45</v>
      </c>
      <c r="O255" s="77"/>
      <c r="P255" s="189">
        <f>O255*H255</f>
        <v>0</v>
      </c>
      <c r="Q255" s="189">
        <v>0.00044000000000000002</v>
      </c>
      <c r="R255" s="189">
        <f>Q255*H255</f>
        <v>0.0066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140</v>
      </c>
      <c r="AT255" s="191" t="s">
        <v>143</v>
      </c>
      <c r="AU255" s="191" t="s">
        <v>89</v>
      </c>
      <c r="AY255" s="19" t="s">
        <v>141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87</v>
      </c>
      <c r="BK255" s="192">
        <f>ROUND(I255*H255,2)</f>
        <v>0</v>
      </c>
      <c r="BL255" s="19" t="s">
        <v>140</v>
      </c>
      <c r="BM255" s="191" t="s">
        <v>395</v>
      </c>
    </row>
    <row r="256" s="2" customFormat="1">
      <c r="A256" s="38"/>
      <c r="B256" s="39"/>
      <c r="C256" s="38"/>
      <c r="D256" s="193" t="s">
        <v>148</v>
      </c>
      <c r="E256" s="38"/>
      <c r="F256" s="194" t="s">
        <v>396</v>
      </c>
      <c r="G256" s="38"/>
      <c r="H256" s="38"/>
      <c r="I256" s="195"/>
      <c r="J256" s="38"/>
      <c r="K256" s="38"/>
      <c r="L256" s="39"/>
      <c r="M256" s="196"/>
      <c r="N256" s="197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148</v>
      </c>
      <c r="AU256" s="19" t="s">
        <v>89</v>
      </c>
    </row>
    <row r="257" s="2" customFormat="1" ht="14.4" customHeight="1">
      <c r="A257" s="38"/>
      <c r="B257" s="179"/>
      <c r="C257" s="180" t="s">
        <v>397</v>
      </c>
      <c r="D257" s="180" t="s">
        <v>143</v>
      </c>
      <c r="E257" s="181" t="s">
        <v>398</v>
      </c>
      <c r="F257" s="182" t="s">
        <v>399</v>
      </c>
      <c r="G257" s="183" t="s">
        <v>259</v>
      </c>
      <c r="H257" s="184">
        <v>16.199999999999999</v>
      </c>
      <c r="I257" s="185"/>
      <c r="J257" s="186">
        <f>ROUND(I257*H257,2)</f>
        <v>0</v>
      </c>
      <c r="K257" s="182" t="s">
        <v>335</v>
      </c>
      <c r="L257" s="39"/>
      <c r="M257" s="187" t="s">
        <v>1</v>
      </c>
      <c r="N257" s="188" t="s">
        <v>45</v>
      </c>
      <c r="O257" s="77"/>
      <c r="P257" s="189">
        <f>O257*H257</f>
        <v>0</v>
      </c>
      <c r="Q257" s="189">
        <v>0.065000000000000002</v>
      </c>
      <c r="R257" s="189">
        <f>Q257*H257</f>
        <v>1.0529999999999999</v>
      </c>
      <c r="S257" s="189">
        <v>0.13</v>
      </c>
      <c r="T257" s="190">
        <f>S257*H257</f>
        <v>2.1059999999999999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1" t="s">
        <v>140</v>
      </c>
      <c r="AT257" s="191" t="s">
        <v>143</v>
      </c>
      <c r="AU257" s="191" t="s">
        <v>89</v>
      </c>
      <c r="AY257" s="19" t="s">
        <v>141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87</v>
      </c>
      <c r="BK257" s="192">
        <f>ROUND(I257*H257,2)</f>
        <v>0</v>
      </c>
      <c r="BL257" s="19" t="s">
        <v>140</v>
      </c>
      <c r="BM257" s="191" t="s">
        <v>400</v>
      </c>
    </row>
    <row r="258" s="2" customFormat="1">
      <c r="A258" s="38"/>
      <c r="B258" s="39"/>
      <c r="C258" s="38"/>
      <c r="D258" s="193" t="s">
        <v>148</v>
      </c>
      <c r="E258" s="38"/>
      <c r="F258" s="194" t="s">
        <v>399</v>
      </c>
      <c r="G258" s="38"/>
      <c r="H258" s="38"/>
      <c r="I258" s="195"/>
      <c r="J258" s="38"/>
      <c r="K258" s="38"/>
      <c r="L258" s="39"/>
      <c r="M258" s="196"/>
      <c r="N258" s="197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148</v>
      </c>
      <c r="AU258" s="19" t="s">
        <v>89</v>
      </c>
    </row>
    <row r="259" s="15" customFormat="1">
      <c r="A259" s="15"/>
      <c r="B259" s="218"/>
      <c r="C259" s="15"/>
      <c r="D259" s="193" t="s">
        <v>231</v>
      </c>
      <c r="E259" s="219" t="s">
        <v>1</v>
      </c>
      <c r="F259" s="220" t="s">
        <v>401</v>
      </c>
      <c r="G259" s="15"/>
      <c r="H259" s="219" t="s">
        <v>1</v>
      </c>
      <c r="I259" s="221"/>
      <c r="J259" s="15"/>
      <c r="K259" s="15"/>
      <c r="L259" s="218"/>
      <c r="M259" s="222"/>
      <c r="N259" s="223"/>
      <c r="O259" s="223"/>
      <c r="P259" s="223"/>
      <c r="Q259" s="223"/>
      <c r="R259" s="223"/>
      <c r="S259" s="223"/>
      <c r="T259" s="22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9" t="s">
        <v>231</v>
      </c>
      <c r="AU259" s="219" t="s">
        <v>89</v>
      </c>
      <c r="AV259" s="15" t="s">
        <v>87</v>
      </c>
      <c r="AW259" s="15" t="s">
        <v>35</v>
      </c>
      <c r="AX259" s="15" t="s">
        <v>80</v>
      </c>
      <c r="AY259" s="219" t="s">
        <v>141</v>
      </c>
    </row>
    <row r="260" s="13" customFormat="1">
      <c r="A260" s="13"/>
      <c r="B260" s="202"/>
      <c r="C260" s="13"/>
      <c r="D260" s="193" t="s">
        <v>231</v>
      </c>
      <c r="E260" s="203" t="s">
        <v>1</v>
      </c>
      <c r="F260" s="204" t="s">
        <v>402</v>
      </c>
      <c r="G260" s="13"/>
      <c r="H260" s="205">
        <v>16.199999999999999</v>
      </c>
      <c r="I260" s="206"/>
      <c r="J260" s="13"/>
      <c r="K260" s="13"/>
      <c r="L260" s="202"/>
      <c r="M260" s="207"/>
      <c r="N260" s="208"/>
      <c r="O260" s="208"/>
      <c r="P260" s="208"/>
      <c r="Q260" s="208"/>
      <c r="R260" s="208"/>
      <c r="S260" s="208"/>
      <c r="T260" s="20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3" t="s">
        <v>231</v>
      </c>
      <c r="AU260" s="203" t="s">
        <v>89</v>
      </c>
      <c r="AV260" s="13" t="s">
        <v>89</v>
      </c>
      <c r="AW260" s="13" t="s">
        <v>35</v>
      </c>
      <c r="AX260" s="13" t="s">
        <v>80</v>
      </c>
      <c r="AY260" s="203" t="s">
        <v>141</v>
      </c>
    </row>
    <row r="261" s="14" customFormat="1">
      <c r="A261" s="14"/>
      <c r="B261" s="210"/>
      <c r="C261" s="14"/>
      <c r="D261" s="193" t="s">
        <v>231</v>
      </c>
      <c r="E261" s="211" t="s">
        <v>1</v>
      </c>
      <c r="F261" s="212" t="s">
        <v>236</v>
      </c>
      <c r="G261" s="14"/>
      <c r="H261" s="213">
        <v>16.199999999999999</v>
      </c>
      <c r="I261" s="214"/>
      <c r="J261" s="14"/>
      <c r="K261" s="14"/>
      <c r="L261" s="210"/>
      <c r="M261" s="215"/>
      <c r="N261" s="216"/>
      <c r="O261" s="216"/>
      <c r="P261" s="216"/>
      <c r="Q261" s="216"/>
      <c r="R261" s="216"/>
      <c r="S261" s="216"/>
      <c r="T261" s="21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1" t="s">
        <v>231</v>
      </c>
      <c r="AU261" s="211" t="s">
        <v>89</v>
      </c>
      <c r="AV261" s="14" t="s">
        <v>140</v>
      </c>
      <c r="AW261" s="14" t="s">
        <v>35</v>
      </c>
      <c r="AX261" s="14" t="s">
        <v>87</v>
      </c>
      <c r="AY261" s="211" t="s">
        <v>141</v>
      </c>
    </row>
    <row r="262" s="12" customFormat="1" ht="22.8" customHeight="1">
      <c r="A262" s="12"/>
      <c r="B262" s="166"/>
      <c r="C262" s="12"/>
      <c r="D262" s="167" t="s">
        <v>79</v>
      </c>
      <c r="E262" s="177" t="s">
        <v>403</v>
      </c>
      <c r="F262" s="177" t="s">
        <v>404</v>
      </c>
      <c r="G262" s="12"/>
      <c r="H262" s="12"/>
      <c r="I262" s="169"/>
      <c r="J262" s="178">
        <f>BK262</f>
        <v>0</v>
      </c>
      <c r="K262" s="12"/>
      <c r="L262" s="166"/>
      <c r="M262" s="171"/>
      <c r="N262" s="172"/>
      <c r="O262" s="172"/>
      <c r="P262" s="173">
        <f>SUM(P263:P264)</f>
        <v>0</v>
      </c>
      <c r="Q262" s="172"/>
      <c r="R262" s="173">
        <f>SUM(R263:R264)</f>
        <v>0</v>
      </c>
      <c r="S262" s="172"/>
      <c r="T262" s="174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7" t="s">
        <v>87</v>
      </c>
      <c r="AT262" s="175" t="s">
        <v>79</v>
      </c>
      <c r="AU262" s="175" t="s">
        <v>87</v>
      </c>
      <c r="AY262" s="167" t="s">
        <v>141</v>
      </c>
      <c r="BK262" s="176">
        <f>SUM(BK263:BK264)</f>
        <v>0</v>
      </c>
    </row>
    <row r="263" s="2" customFormat="1" ht="14.4" customHeight="1">
      <c r="A263" s="38"/>
      <c r="B263" s="179"/>
      <c r="C263" s="180" t="s">
        <v>405</v>
      </c>
      <c r="D263" s="180" t="s">
        <v>143</v>
      </c>
      <c r="E263" s="181" t="s">
        <v>406</v>
      </c>
      <c r="F263" s="182" t="s">
        <v>407</v>
      </c>
      <c r="G263" s="183" t="s">
        <v>245</v>
      </c>
      <c r="H263" s="184">
        <v>266.95999999999998</v>
      </c>
      <c r="I263" s="185"/>
      <c r="J263" s="186">
        <f>ROUND(I263*H263,2)</f>
        <v>0</v>
      </c>
      <c r="K263" s="182" t="s">
        <v>228</v>
      </c>
      <c r="L263" s="39"/>
      <c r="M263" s="187" t="s">
        <v>1</v>
      </c>
      <c r="N263" s="188" t="s">
        <v>45</v>
      </c>
      <c r="O263" s="77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140</v>
      </c>
      <c r="AT263" s="191" t="s">
        <v>143</v>
      </c>
      <c r="AU263" s="191" t="s">
        <v>89</v>
      </c>
      <c r="AY263" s="19" t="s">
        <v>141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87</v>
      </c>
      <c r="BK263" s="192">
        <f>ROUND(I263*H263,2)</f>
        <v>0</v>
      </c>
      <c r="BL263" s="19" t="s">
        <v>140</v>
      </c>
      <c r="BM263" s="191" t="s">
        <v>408</v>
      </c>
    </row>
    <row r="264" s="2" customFormat="1">
      <c r="A264" s="38"/>
      <c r="B264" s="39"/>
      <c r="C264" s="38"/>
      <c r="D264" s="193" t="s">
        <v>148</v>
      </c>
      <c r="E264" s="38"/>
      <c r="F264" s="194" t="s">
        <v>409</v>
      </c>
      <c r="G264" s="38"/>
      <c r="H264" s="38"/>
      <c r="I264" s="195"/>
      <c r="J264" s="38"/>
      <c r="K264" s="38"/>
      <c r="L264" s="39"/>
      <c r="M264" s="196"/>
      <c r="N264" s="197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148</v>
      </c>
      <c r="AU264" s="19" t="s">
        <v>89</v>
      </c>
    </row>
    <row r="265" s="12" customFormat="1" ht="25.92" customHeight="1">
      <c r="A265" s="12"/>
      <c r="B265" s="166"/>
      <c r="C265" s="12"/>
      <c r="D265" s="167" t="s">
        <v>79</v>
      </c>
      <c r="E265" s="168" t="s">
        <v>410</v>
      </c>
      <c r="F265" s="168" t="s">
        <v>411</v>
      </c>
      <c r="G265" s="12"/>
      <c r="H265" s="12"/>
      <c r="I265" s="169"/>
      <c r="J265" s="170">
        <f>BK265</f>
        <v>0</v>
      </c>
      <c r="K265" s="12"/>
      <c r="L265" s="166"/>
      <c r="M265" s="171"/>
      <c r="N265" s="172"/>
      <c r="O265" s="172"/>
      <c r="P265" s="173">
        <f>P266+P282+P330</f>
        <v>0</v>
      </c>
      <c r="Q265" s="172"/>
      <c r="R265" s="173">
        <f>R266+R282+R330</f>
        <v>17.350566259999997</v>
      </c>
      <c r="S265" s="172"/>
      <c r="T265" s="174">
        <f>T266+T282+T330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7" t="s">
        <v>89</v>
      </c>
      <c r="AT265" s="175" t="s">
        <v>79</v>
      </c>
      <c r="AU265" s="175" t="s">
        <v>80</v>
      </c>
      <c r="AY265" s="167" t="s">
        <v>141</v>
      </c>
      <c r="BK265" s="176">
        <f>BK266+BK282+BK330</f>
        <v>0</v>
      </c>
    </row>
    <row r="266" s="12" customFormat="1" ht="22.8" customHeight="1">
      <c r="A266" s="12"/>
      <c r="B266" s="166"/>
      <c r="C266" s="12"/>
      <c r="D266" s="167" t="s">
        <v>79</v>
      </c>
      <c r="E266" s="177" t="s">
        <v>412</v>
      </c>
      <c r="F266" s="177" t="s">
        <v>413</v>
      </c>
      <c r="G266" s="12"/>
      <c r="H266" s="12"/>
      <c r="I266" s="169"/>
      <c r="J266" s="178">
        <f>BK266</f>
        <v>0</v>
      </c>
      <c r="K266" s="12"/>
      <c r="L266" s="166"/>
      <c r="M266" s="171"/>
      <c r="N266" s="172"/>
      <c r="O266" s="172"/>
      <c r="P266" s="173">
        <f>SUM(P267:P281)</f>
        <v>0</v>
      </c>
      <c r="Q266" s="172"/>
      <c r="R266" s="173">
        <f>SUM(R267:R281)</f>
        <v>0.204123</v>
      </c>
      <c r="S266" s="172"/>
      <c r="T266" s="174">
        <f>SUM(T267:T281)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67" t="s">
        <v>89</v>
      </c>
      <c r="AT266" s="175" t="s">
        <v>79</v>
      </c>
      <c r="AU266" s="175" t="s">
        <v>87</v>
      </c>
      <c r="AY266" s="167" t="s">
        <v>141</v>
      </c>
      <c r="BK266" s="176">
        <f>SUM(BK267:BK281)</f>
        <v>0</v>
      </c>
    </row>
    <row r="267" s="2" customFormat="1" ht="37.8" customHeight="1">
      <c r="A267" s="38"/>
      <c r="B267" s="179"/>
      <c r="C267" s="180" t="s">
        <v>414</v>
      </c>
      <c r="D267" s="180" t="s">
        <v>143</v>
      </c>
      <c r="E267" s="181" t="s">
        <v>415</v>
      </c>
      <c r="F267" s="182" t="s">
        <v>416</v>
      </c>
      <c r="G267" s="183" t="s">
        <v>417</v>
      </c>
      <c r="H267" s="184">
        <v>41.5</v>
      </c>
      <c r="I267" s="185"/>
      <c r="J267" s="186">
        <f>ROUND(I267*H267,2)</f>
        <v>0</v>
      </c>
      <c r="K267" s="182" t="s">
        <v>335</v>
      </c>
      <c r="L267" s="39"/>
      <c r="M267" s="187" t="s">
        <v>1</v>
      </c>
      <c r="N267" s="188" t="s">
        <v>45</v>
      </c>
      <c r="O267" s="77"/>
      <c r="P267" s="189">
        <f>O267*H267</f>
        <v>0</v>
      </c>
      <c r="Q267" s="189">
        <v>0.0029099999999999998</v>
      </c>
      <c r="R267" s="189">
        <f>Q267*H267</f>
        <v>0.120765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338</v>
      </c>
      <c r="AT267" s="191" t="s">
        <v>143</v>
      </c>
      <c r="AU267" s="191" t="s">
        <v>89</v>
      </c>
      <c r="AY267" s="19" t="s">
        <v>141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87</v>
      </c>
      <c r="BK267" s="192">
        <f>ROUND(I267*H267,2)</f>
        <v>0</v>
      </c>
      <c r="BL267" s="19" t="s">
        <v>338</v>
      </c>
      <c r="BM267" s="191" t="s">
        <v>418</v>
      </c>
    </row>
    <row r="268" s="2" customFormat="1">
      <c r="A268" s="38"/>
      <c r="B268" s="39"/>
      <c r="C268" s="38"/>
      <c r="D268" s="193" t="s">
        <v>148</v>
      </c>
      <c r="E268" s="38"/>
      <c r="F268" s="194" t="s">
        <v>419</v>
      </c>
      <c r="G268" s="38"/>
      <c r="H268" s="38"/>
      <c r="I268" s="195"/>
      <c r="J268" s="38"/>
      <c r="K268" s="38"/>
      <c r="L268" s="39"/>
      <c r="M268" s="196"/>
      <c r="N268" s="197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148</v>
      </c>
      <c r="AU268" s="19" t="s">
        <v>89</v>
      </c>
    </row>
    <row r="269" s="15" customFormat="1">
      <c r="A269" s="15"/>
      <c r="B269" s="218"/>
      <c r="C269" s="15"/>
      <c r="D269" s="193" t="s">
        <v>231</v>
      </c>
      <c r="E269" s="219" t="s">
        <v>1</v>
      </c>
      <c r="F269" s="220" t="s">
        <v>420</v>
      </c>
      <c r="G269" s="15"/>
      <c r="H269" s="219" t="s">
        <v>1</v>
      </c>
      <c r="I269" s="221"/>
      <c r="J269" s="15"/>
      <c r="K269" s="15"/>
      <c r="L269" s="218"/>
      <c r="M269" s="222"/>
      <c r="N269" s="223"/>
      <c r="O269" s="223"/>
      <c r="P269" s="223"/>
      <c r="Q269" s="223"/>
      <c r="R269" s="223"/>
      <c r="S269" s="223"/>
      <c r="T269" s="22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19" t="s">
        <v>231</v>
      </c>
      <c r="AU269" s="219" t="s">
        <v>89</v>
      </c>
      <c r="AV269" s="15" t="s">
        <v>87</v>
      </c>
      <c r="AW269" s="15" t="s">
        <v>35</v>
      </c>
      <c r="AX269" s="15" t="s">
        <v>80</v>
      </c>
      <c r="AY269" s="219" t="s">
        <v>141</v>
      </c>
    </row>
    <row r="270" s="13" customFormat="1">
      <c r="A270" s="13"/>
      <c r="B270" s="202"/>
      <c r="C270" s="13"/>
      <c r="D270" s="193" t="s">
        <v>231</v>
      </c>
      <c r="E270" s="203" t="s">
        <v>1</v>
      </c>
      <c r="F270" s="204" t="s">
        <v>421</v>
      </c>
      <c r="G270" s="13"/>
      <c r="H270" s="205">
        <v>41.5</v>
      </c>
      <c r="I270" s="206"/>
      <c r="J270" s="13"/>
      <c r="K270" s="13"/>
      <c r="L270" s="202"/>
      <c r="M270" s="207"/>
      <c r="N270" s="208"/>
      <c r="O270" s="208"/>
      <c r="P270" s="208"/>
      <c r="Q270" s="208"/>
      <c r="R270" s="208"/>
      <c r="S270" s="208"/>
      <c r="T270" s="20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3" t="s">
        <v>231</v>
      </c>
      <c r="AU270" s="203" t="s">
        <v>89</v>
      </c>
      <c r="AV270" s="13" t="s">
        <v>89</v>
      </c>
      <c r="AW270" s="13" t="s">
        <v>35</v>
      </c>
      <c r="AX270" s="13" t="s">
        <v>80</v>
      </c>
      <c r="AY270" s="203" t="s">
        <v>141</v>
      </c>
    </row>
    <row r="271" s="14" customFormat="1">
      <c r="A271" s="14"/>
      <c r="B271" s="210"/>
      <c r="C271" s="14"/>
      <c r="D271" s="193" t="s">
        <v>231</v>
      </c>
      <c r="E271" s="211" t="s">
        <v>1</v>
      </c>
      <c r="F271" s="212" t="s">
        <v>236</v>
      </c>
      <c r="G271" s="14"/>
      <c r="H271" s="213">
        <v>41.5</v>
      </c>
      <c r="I271" s="214"/>
      <c r="J271" s="14"/>
      <c r="K271" s="14"/>
      <c r="L271" s="210"/>
      <c r="M271" s="215"/>
      <c r="N271" s="216"/>
      <c r="O271" s="216"/>
      <c r="P271" s="216"/>
      <c r="Q271" s="216"/>
      <c r="R271" s="216"/>
      <c r="S271" s="216"/>
      <c r="T271" s="21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1" t="s">
        <v>231</v>
      </c>
      <c r="AU271" s="211" t="s">
        <v>89</v>
      </c>
      <c r="AV271" s="14" t="s">
        <v>140</v>
      </c>
      <c r="AW271" s="14" t="s">
        <v>35</v>
      </c>
      <c r="AX271" s="14" t="s">
        <v>87</v>
      </c>
      <c r="AY271" s="211" t="s">
        <v>141</v>
      </c>
    </row>
    <row r="272" s="2" customFormat="1" ht="24.15" customHeight="1">
      <c r="A272" s="38"/>
      <c r="B272" s="179"/>
      <c r="C272" s="180" t="s">
        <v>422</v>
      </c>
      <c r="D272" s="180" t="s">
        <v>143</v>
      </c>
      <c r="E272" s="181" t="s">
        <v>423</v>
      </c>
      <c r="F272" s="182" t="s">
        <v>424</v>
      </c>
      <c r="G272" s="183" t="s">
        <v>417</v>
      </c>
      <c r="H272" s="184">
        <v>29.199999999999999</v>
      </c>
      <c r="I272" s="185"/>
      <c r="J272" s="186">
        <f>ROUND(I272*H272,2)</f>
        <v>0</v>
      </c>
      <c r="K272" s="182" t="s">
        <v>228</v>
      </c>
      <c r="L272" s="39"/>
      <c r="M272" s="187" t="s">
        <v>1</v>
      </c>
      <c r="N272" s="188" t="s">
        <v>45</v>
      </c>
      <c r="O272" s="77"/>
      <c r="P272" s="189">
        <f>O272*H272</f>
        <v>0</v>
      </c>
      <c r="Q272" s="189">
        <v>0.00174</v>
      </c>
      <c r="R272" s="189">
        <f>Q272*H272</f>
        <v>0.050807999999999999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338</v>
      </c>
      <c r="AT272" s="191" t="s">
        <v>143</v>
      </c>
      <c r="AU272" s="191" t="s">
        <v>89</v>
      </c>
      <c r="AY272" s="19" t="s">
        <v>141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87</v>
      </c>
      <c r="BK272" s="192">
        <f>ROUND(I272*H272,2)</f>
        <v>0</v>
      </c>
      <c r="BL272" s="19" t="s">
        <v>338</v>
      </c>
      <c r="BM272" s="191" t="s">
        <v>425</v>
      </c>
    </row>
    <row r="273" s="2" customFormat="1">
      <c r="A273" s="38"/>
      <c r="B273" s="39"/>
      <c r="C273" s="38"/>
      <c r="D273" s="193" t="s">
        <v>148</v>
      </c>
      <c r="E273" s="38"/>
      <c r="F273" s="194" t="s">
        <v>426</v>
      </c>
      <c r="G273" s="38"/>
      <c r="H273" s="38"/>
      <c r="I273" s="195"/>
      <c r="J273" s="38"/>
      <c r="K273" s="38"/>
      <c r="L273" s="39"/>
      <c r="M273" s="196"/>
      <c r="N273" s="197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148</v>
      </c>
      <c r="AU273" s="19" t="s">
        <v>89</v>
      </c>
    </row>
    <row r="274" s="2" customFormat="1" ht="24.15" customHeight="1">
      <c r="A274" s="38"/>
      <c r="B274" s="179"/>
      <c r="C274" s="180" t="s">
        <v>427</v>
      </c>
      <c r="D274" s="180" t="s">
        <v>143</v>
      </c>
      <c r="E274" s="181" t="s">
        <v>428</v>
      </c>
      <c r="F274" s="182" t="s">
        <v>429</v>
      </c>
      <c r="G274" s="183" t="s">
        <v>394</v>
      </c>
      <c r="H274" s="184">
        <v>3</v>
      </c>
      <c r="I274" s="185"/>
      <c r="J274" s="186">
        <f>ROUND(I274*H274,2)</f>
        <v>0</v>
      </c>
      <c r="K274" s="182" t="s">
        <v>228</v>
      </c>
      <c r="L274" s="39"/>
      <c r="M274" s="187" t="s">
        <v>1</v>
      </c>
      <c r="N274" s="188" t="s">
        <v>45</v>
      </c>
      <c r="O274" s="77"/>
      <c r="P274" s="189">
        <f>O274*H274</f>
        <v>0</v>
      </c>
      <c r="Q274" s="189">
        <v>0.00025000000000000001</v>
      </c>
      <c r="R274" s="189">
        <f>Q274*H274</f>
        <v>0.00075000000000000002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338</v>
      </c>
      <c r="AT274" s="191" t="s">
        <v>143</v>
      </c>
      <c r="AU274" s="191" t="s">
        <v>89</v>
      </c>
      <c r="AY274" s="19" t="s">
        <v>141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87</v>
      </c>
      <c r="BK274" s="192">
        <f>ROUND(I274*H274,2)</f>
        <v>0</v>
      </c>
      <c r="BL274" s="19" t="s">
        <v>338</v>
      </c>
      <c r="BM274" s="191" t="s">
        <v>430</v>
      </c>
    </row>
    <row r="275" s="2" customFormat="1">
      <c r="A275" s="38"/>
      <c r="B275" s="39"/>
      <c r="C275" s="38"/>
      <c r="D275" s="193" t="s">
        <v>148</v>
      </c>
      <c r="E275" s="38"/>
      <c r="F275" s="194" t="s">
        <v>431</v>
      </c>
      <c r="G275" s="38"/>
      <c r="H275" s="38"/>
      <c r="I275" s="195"/>
      <c r="J275" s="38"/>
      <c r="K275" s="38"/>
      <c r="L275" s="39"/>
      <c r="M275" s="196"/>
      <c r="N275" s="197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148</v>
      </c>
      <c r="AU275" s="19" t="s">
        <v>89</v>
      </c>
    </row>
    <row r="276" s="2" customFormat="1" ht="24.15" customHeight="1">
      <c r="A276" s="38"/>
      <c r="B276" s="179"/>
      <c r="C276" s="180" t="s">
        <v>432</v>
      </c>
      <c r="D276" s="180" t="s">
        <v>143</v>
      </c>
      <c r="E276" s="181" t="s">
        <v>433</v>
      </c>
      <c r="F276" s="182" t="s">
        <v>434</v>
      </c>
      <c r="G276" s="183" t="s">
        <v>417</v>
      </c>
      <c r="H276" s="184">
        <v>15</v>
      </c>
      <c r="I276" s="185"/>
      <c r="J276" s="186">
        <f>ROUND(I276*H276,2)</f>
        <v>0</v>
      </c>
      <c r="K276" s="182" t="s">
        <v>228</v>
      </c>
      <c r="L276" s="39"/>
      <c r="M276" s="187" t="s">
        <v>1</v>
      </c>
      <c r="N276" s="188" t="s">
        <v>45</v>
      </c>
      <c r="O276" s="77"/>
      <c r="P276" s="189">
        <f>O276*H276</f>
        <v>0</v>
      </c>
      <c r="Q276" s="189">
        <v>0.0021199999999999999</v>
      </c>
      <c r="R276" s="189">
        <f>Q276*H276</f>
        <v>0.031800000000000002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338</v>
      </c>
      <c r="AT276" s="191" t="s">
        <v>143</v>
      </c>
      <c r="AU276" s="191" t="s">
        <v>89</v>
      </c>
      <c r="AY276" s="19" t="s">
        <v>141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87</v>
      </c>
      <c r="BK276" s="192">
        <f>ROUND(I276*H276,2)</f>
        <v>0</v>
      </c>
      <c r="BL276" s="19" t="s">
        <v>338</v>
      </c>
      <c r="BM276" s="191" t="s">
        <v>435</v>
      </c>
    </row>
    <row r="277" s="2" customFormat="1">
      <c r="A277" s="38"/>
      <c r="B277" s="39"/>
      <c r="C277" s="38"/>
      <c r="D277" s="193" t="s">
        <v>148</v>
      </c>
      <c r="E277" s="38"/>
      <c r="F277" s="194" t="s">
        <v>436</v>
      </c>
      <c r="G277" s="38"/>
      <c r="H277" s="38"/>
      <c r="I277" s="195"/>
      <c r="J277" s="38"/>
      <c r="K277" s="38"/>
      <c r="L277" s="39"/>
      <c r="M277" s="196"/>
      <c r="N277" s="197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148</v>
      </c>
      <c r="AU277" s="19" t="s">
        <v>89</v>
      </c>
    </row>
    <row r="278" s="13" customFormat="1">
      <c r="A278" s="13"/>
      <c r="B278" s="202"/>
      <c r="C278" s="13"/>
      <c r="D278" s="193" t="s">
        <v>231</v>
      </c>
      <c r="E278" s="203" t="s">
        <v>1</v>
      </c>
      <c r="F278" s="204" t="s">
        <v>437</v>
      </c>
      <c r="G278" s="13"/>
      <c r="H278" s="205">
        <v>15</v>
      </c>
      <c r="I278" s="206"/>
      <c r="J278" s="13"/>
      <c r="K278" s="13"/>
      <c r="L278" s="202"/>
      <c r="M278" s="207"/>
      <c r="N278" s="208"/>
      <c r="O278" s="208"/>
      <c r="P278" s="208"/>
      <c r="Q278" s="208"/>
      <c r="R278" s="208"/>
      <c r="S278" s="208"/>
      <c r="T278" s="20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3" t="s">
        <v>231</v>
      </c>
      <c r="AU278" s="203" t="s">
        <v>89</v>
      </c>
      <c r="AV278" s="13" t="s">
        <v>89</v>
      </c>
      <c r="AW278" s="13" t="s">
        <v>35</v>
      </c>
      <c r="AX278" s="13" t="s">
        <v>80</v>
      </c>
      <c r="AY278" s="203" t="s">
        <v>141</v>
      </c>
    </row>
    <row r="279" s="14" customFormat="1">
      <c r="A279" s="14"/>
      <c r="B279" s="210"/>
      <c r="C279" s="14"/>
      <c r="D279" s="193" t="s">
        <v>231</v>
      </c>
      <c r="E279" s="211" t="s">
        <v>1</v>
      </c>
      <c r="F279" s="212" t="s">
        <v>236</v>
      </c>
      <c r="G279" s="14"/>
      <c r="H279" s="213">
        <v>15</v>
      </c>
      <c r="I279" s="214"/>
      <c r="J279" s="14"/>
      <c r="K279" s="14"/>
      <c r="L279" s="210"/>
      <c r="M279" s="215"/>
      <c r="N279" s="216"/>
      <c r="O279" s="216"/>
      <c r="P279" s="216"/>
      <c r="Q279" s="216"/>
      <c r="R279" s="216"/>
      <c r="S279" s="216"/>
      <c r="T279" s="21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1" t="s">
        <v>231</v>
      </c>
      <c r="AU279" s="211" t="s">
        <v>89</v>
      </c>
      <c r="AV279" s="14" t="s">
        <v>140</v>
      </c>
      <c r="AW279" s="14" t="s">
        <v>35</v>
      </c>
      <c r="AX279" s="14" t="s">
        <v>87</v>
      </c>
      <c r="AY279" s="211" t="s">
        <v>141</v>
      </c>
    </row>
    <row r="280" s="2" customFormat="1" ht="24.15" customHeight="1">
      <c r="A280" s="38"/>
      <c r="B280" s="179"/>
      <c r="C280" s="180" t="s">
        <v>438</v>
      </c>
      <c r="D280" s="180" t="s">
        <v>143</v>
      </c>
      <c r="E280" s="181" t="s">
        <v>439</v>
      </c>
      <c r="F280" s="182" t="s">
        <v>440</v>
      </c>
      <c r="G280" s="183" t="s">
        <v>245</v>
      </c>
      <c r="H280" s="184">
        <v>0.20399999999999999</v>
      </c>
      <c r="I280" s="185"/>
      <c r="J280" s="186">
        <f>ROUND(I280*H280,2)</f>
        <v>0</v>
      </c>
      <c r="K280" s="182" t="s">
        <v>228</v>
      </c>
      <c r="L280" s="39"/>
      <c r="M280" s="187" t="s">
        <v>1</v>
      </c>
      <c r="N280" s="188" t="s">
        <v>45</v>
      </c>
      <c r="O280" s="77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338</v>
      </c>
      <c r="AT280" s="191" t="s">
        <v>143</v>
      </c>
      <c r="AU280" s="191" t="s">
        <v>89</v>
      </c>
      <c r="AY280" s="19" t="s">
        <v>141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87</v>
      </c>
      <c r="BK280" s="192">
        <f>ROUND(I280*H280,2)</f>
        <v>0</v>
      </c>
      <c r="BL280" s="19" t="s">
        <v>338</v>
      </c>
      <c r="BM280" s="191" t="s">
        <v>441</v>
      </c>
    </row>
    <row r="281" s="2" customFormat="1">
      <c r="A281" s="38"/>
      <c r="B281" s="39"/>
      <c r="C281" s="38"/>
      <c r="D281" s="193" t="s">
        <v>148</v>
      </c>
      <c r="E281" s="38"/>
      <c r="F281" s="194" t="s">
        <v>442</v>
      </c>
      <c r="G281" s="38"/>
      <c r="H281" s="38"/>
      <c r="I281" s="195"/>
      <c r="J281" s="38"/>
      <c r="K281" s="38"/>
      <c r="L281" s="39"/>
      <c r="M281" s="196"/>
      <c r="N281" s="197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148</v>
      </c>
      <c r="AU281" s="19" t="s">
        <v>89</v>
      </c>
    </row>
    <row r="282" s="12" customFormat="1" ht="22.8" customHeight="1">
      <c r="A282" s="12"/>
      <c r="B282" s="166"/>
      <c r="C282" s="12"/>
      <c r="D282" s="167" t="s">
        <v>79</v>
      </c>
      <c r="E282" s="177" t="s">
        <v>443</v>
      </c>
      <c r="F282" s="177" t="s">
        <v>444</v>
      </c>
      <c r="G282" s="12"/>
      <c r="H282" s="12"/>
      <c r="I282" s="169"/>
      <c r="J282" s="178">
        <f>BK282</f>
        <v>0</v>
      </c>
      <c r="K282" s="12"/>
      <c r="L282" s="166"/>
      <c r="M282" s="171"/>
      <c r="N282" s="172"/>
      <c r="O282" s="172"/>
      <c r="P282" s="173">
        <f>SUM(P283:P329)</f>
        <v>0</v>
      </c>
      <c r="Q282" s="172"/>
      <c r="R282" s="173">
        <f>SUM(R283:R329)</f>
        <v>17.140799259999998</v>
      </c>
      <c r="S282" s="172"/>
      <c r="T282" s="174">
        <f>SUM(T283:T329)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7" t="s">
        <v>89</v>
      </c>
      <c r="AT282" s="175" t="s">
        <v>79</v>
      </c>
      <c r="AU282" s="175" t="s">
        <v>87</v>
      </c>
      <c r="AY282" s="167" t="s">
        <v>141</v>
      </c>
      <c r="BK282" s="176">
        <f>SUM(BK283:BK329)</f>
        <v>0</v>
      </c>
    </row>
    <row r="283" s="2" customFormat="1" ht="24.15" customHeight="1">
      <c r="A283" s="38"/>
      <c r="B283" s="179"/>
      <c r="C283" s="180" t="s">
        <v>445</v>
      </c>
      <c r="D283" s="180" t="s">
        <v>143</v>
      </c>
      <c r="E283" s="181" t="s">
        <v>446</v>
      </c>
      <c r="F283" s="182" t="s">
        <v>447</v>
      </c>
      <c r="G283" s="183" t="s">
        <v>448</v>
      </c>
      <c r="H283" s="184">
        <v>12647.629999999999</v>
      </c>
      <c r="I283" s="185"/>
      <c r="J283" s="186">
        <f>ROUND(I283*H283,2)</f>
        <v>0</v>
      </c>
      <c r="K283" s="182" t="s">
        <v>1</v>
      </c>
      <c r="L283" s="39"/>
      <c r="M283" s="187" t="s">
        <v>1</v>
      </c>
      <c r="N283" s="188" t="s">
        <v>45</v>
      </c>
      <c r="O283" s="77"/>
      <c r="P283" s="189">
        <f>O283*H283</f>
        <v>0</v>
      </c>
      <c r="Q283" s="189">
        <v>0.001</v>
      </c>
      <c r="R283" s="189">
        <f>Q283*H283</f>
        <v>12.64763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338</v>
      </c>
      <c r="AT283" s="191" t="s">
        <v>143</v>
      </c>
      <c r="AU283" s="191" t="s">
        <v>89</v>
      </c>
      <c r="AY283" s="19" t="s">
        <v>141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87</v>
      </c>
      <c r="BK283" s="192">
        <f>ROUND(I283*H283,2)</f>
        <v>0</v>
      </c>
      <c r="BL283" s="19" t="s">
        <v>338</v>
      </c>
      <c r="BM283" s="191" t="s">
        <v>449</v>
      </c>
    </row>
    <row r="284" s="2" customFormat="1">
      <c r="A284" s="38"/>
      <c r="B284" s="39"/>
      <c r="C284" s="38"/>
      <c r="D284" s="193" t="s">
        <v>148</v>
      </c>
      <c r="E284" s="38"/>
      <c r="F284" s="194" t="s">
        <v>447</v>
      </c>
      <c r="G284" s="38"/>
      <c r="H284" s="38"/>
      <c r="I284" s="195"/>
      <c r="J284" s="38"/>
      <c r="K284" s="38"/>
      <c r="L284" s="39"/>
      <c r="M284" s="196"/>
      <c r="N284" s="197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148</v>
      </c>
      <c r="AU284" s="19" t="s">
        <v>89</v>
      </c>
    </row>
    <row r="285" s="2" customFormat="1" ht="24.15" customHeight="1">
      <c r="A285" s="38"/>
      <c r="B285" s="179"/>
      <c r="C285" s="180" t="s">
        <v>450</v>
      </c>
      <c r="D285" s="180" t="s">
        <v>143</v>
      </c>
      <c r="E285" s="181" t="s">
        <v>451</v>
      </c>
      <c r="F285" s="182" t="s">
        <v>452</v>
      </c>
      <c r="G285" s="183" t="s">
        <v>259</v>
      </c>
      <c r="H285" s="184">
        <v>199.19999999999999</v>
      </c>
      <c r="I285" s="185"/>
      <c r="J285" s="186">
        <f>ROUND(I285*H285,2)</f>
        <v>0</v>
      </c>
      <c r="K285" s="182" t="s">
        <v>228</v>
      </c>
      <c r="L285" s="39"/>
      <c r="M285" s="187" t="s">
        <v>1</v>
      </c>
      <c r="N285" s="188" t="s">
        <v>45</v>
      </c>
      <c r="O285" s="77"/>
      <c r="P285" s="189">
        <f>O285*H285</f>
        <v>0</v>
      </c>
      <c r="Q285" s="189">
        <v>0.00012999999999999999</v>
      </c>
      <c r="R285" s="189">
        <f>Q285*H285</f>
        <v>0.025895999999999995</v>
      </c>
      <c r="S285" s="189">
        <v>0</v>
      </c>
      <c r="T285" s="19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1" t="s">
        <v>338</v>
      </c>
      <c r="AT285" s="191" t="s">
        <v>143</v>
      </c>
      <c r="AU285" s="191" t="s">
        <v>89</v>
      </c>
      <c r="AY285" s="19" t="s">
        <v>141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87</v>
      </c>
      <c r="BK285" s="192">
        <f>ROUND(I285*H285,2)</f>
        <v>0</v>
      </c>
      <c r="BL285" s="19" t="s">
        <v>338</v>
      </c>
      <c r="BM285" s="191" t="s">
        <v>453</v>
      </c>
    </row>
    <row r="286" s="2" customFormat="1">
      <c r="A286" s="38"/>
      <c r="B286" s="39"/>
      <c r="C286" s="38"/>
      <c r="D286" s="193" t="s">
        <v>148</v>
      </c>
      <c r="E286" s="38"/>
      <c r="F286" s="194" t="s">
        <v>454</v>
      </c>
      <c r="G286" s="38"/>
      <c r="H286" s="38"/>
      <c r="I286" s="195"/>
      <c r="J286" s="38"/>
      <c r="K286" s="38"/>
      <c r="L286" s="39"/>
      <c r="M286" s="196"/>
      <c r="N286" s="197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148</v>
      </c>
      <c r="AU286" s="19" t="s">
        <v>89</v>
      </c>
    </row>
    <row r="287" s="13" customFormat="1">
      <c r="A287" s="13"/>
      <c r="B287" s="202"/>
      <c r="C287" s="13"/>
      <c r="D287" s="193" t="s">
        <v>231</v>
      </c>
      <c r="E287" s="203" t="s">
        <v>1</v>
      </c>
      <c r="F287" s="204" t="s">
        <v>455</v>
      </c>
      <c r="G287" s="13"/>
      <c r="H287" s="205">
        <v>64.799999999999997</v>
      </c>
      <c r="I287" s="206"/>
      <c r="J287" s="13"/>
      <c r="K287" s="13"/>
      <c r="L287" s="202"/>
      <c r="M287" s="207"/>
      <c r="N287" s="208"/>
      <c r="O287" s="208"/>
      <c r="P287" s="208"/>
      <c r="Q287" s="208"/>
      <c r="R287" s="208"/>
      <c r="S287" s="208"/>
      <c r="T287" s="20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3" t="s">
        <v>231</v>
      </c>
      <c r="AU287" s="203" t="s">
        <v>89</v>
      </c>
      <c r="AV287" s="13" t="s">
        <v>89</v>
      </c>
      <c r="AW287" s="13" t="s">
        <v>35</v>
      </c>
      <c r="AX287" s="13" t="s">
        <v>80</v>
      </c>
      <c r="AY287" s="203" t="s">
        <v>141</v>
      </c>
    </row>
    <row r="288" s="13" customFormat="1">
      <c r="A288" s="13"/>
      <c r="B288" s="202"/>
      <c r="C288" s="13"/>
      <c r="D288" s="193" t="s">
        <v>231</v>
      </c>
      <c r="E288" s="203" t="s">
        <v>1</v>
      </c>
      <c r="F288" s="204" t="s">
        <v>456</v>
      </c>
      <c r="G288" s="13"/>
      <c r="H288" s="205">
        <v>134.40000000000001</v>
      </c>
      <c r="I288" s="206"/>
      <c r="J288" s="13"/>
      <c r="K288" s="13"/>
      <c r="L288" s="202"/>
      <c r="M288" s="207"/>
      <c r="N288" s="208"/>
      <c r="O288" s="208"/>
      <c r="P288" s="208"/>
      <c r="Q288" s="208"/>
      <c r="R288" s="208"/>
      <c r="S288" s="208"/>
      <c r="T288" s="20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3" t="s">
        <v>231</v>
      </c>
      <c r="AU288" s="203" t="s">
        <v>89</v>
      </c>
      <c r="AV288" s="13" t="s">
        <v>89</v>
      </c>
      <c r="AW288" s="13" t="s">
        <v>35</v>
      </c>
      <c r="AX288" s="13" t="s">
        <v>80</v>
      </c>
      <c r="AY288" s="203" t="s">
        <v>141</v>
      </c>
    </row>
    <row r="289" s="14" customFormat="1">
      <c r="A289" s="14"/>
      <c r="B289" s="210"/>
      <c r="C289" s="14"/>
      <c r="D289" s="193" t="s">
        <v>231</v>
      </c>
      <c r="E289" s="211" t="s">
        <v>1</v>
      </c>
      <c r="F289" s="212" t="s">
        <v>236</v>
      </c>
      <c r="G289" s="14"/>
      <c r="H289" s="213">
        <v>199.19999999999999</v>
      </c>
      <c r="I289" s="214"/>
      <c r="J289" s="14"/>
      <c r="K289" s="14"/>
      <c r="L289" s="210"/>
      <c r="M289" s="215"/>
      <c r="N289" s="216"/>
      <c r="O289" s="216"/>
      <c r="P289" s="216"/>
      <c r="Q289" s="216"/>
      <c r="R289" s="216"/>
      <c r="S289" s="216"/>
      <c r="T289" s="21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11" t="s">
        <v>231</v>
      </c>
      <c r="AU289" s="211" t="s">
        <v>89</v>
      </c>
      <c r="AV289" s="14" t="s">
        <v>140</v>
      </c>
      <c r="AW289" s="14" t="s">
        <v>35</v>
      </c>
      <c r="AX289" s="14" t="s">
        <v>87</v>
      </c>
      <c r="AY289" s="211" t="s">
        <v>141</v>
      </c>
    </row>
    <row r="290" s="2" customFormat="1" ht="14.4" customHeight="1">
      <c r="A290" s="38"/>
      <c r="B290" s="179"/>
      <c r="C290" s="233" t="s">
        <v>457</v>
      </c>
      <c r="D290" s="233" t="s">
        <v>458</v>
      </c>
      <c r="E290" s="234" t="s">
        <v>459</v>
      </c>
      <c r="F290" s="235" t="s">
        <v>460</v>
      </c>
      <c r="G290" s="236" t="s">
        <v>259</v>
      </c>
      <c r="H290" s="237">
        <v>219.12000000000001</v>
      </c>
      <c r="I290" s="238"/>
      <c r="J290" s="239">
        <f>ROUND(I290*H290,2)</f>
        <v>0</v>
      </c>
      <c r="K290" s="235" t="s">
        <v>228</v>
      </c>
      <c r="L290" s="240"/>
      <c r="M290" s="241" t="s">
        <v>1</v>
      </c>
      <c r="N290" s="242" t="s">
        <v>45</v>
      </c>
      <c r="O290" s="77"/>
      <c r="P290" s="189">
        <f>O290*H290</f>
        <v>0</v>
      </c>
      <c r="Q290" s="189">
        <v>0.0057999999999999996</v>
      </c>
      <c r="R290" s="189">
        <f>Q290*H290</f>
        <v>1.270896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432</v>
      </c>
      <c r="AT290" s="191" t="s">
        <v>458</v>
      </c>
      <c r="AU290" s="191" t="s">
        <v>89</v>
      </c>
      <c r="AY290" s="19" t="s">
        <v>141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87</v>
      </c>
      <c r="BK290" s="192">
        <f>ROUND(I290*H290,2)</f>
        <v>0</v>
      </c>
      <c r="BL290" s="19" t="s">
        <v>338</v>
      </c>
      <c r="BM290" s="191" t="s">
        <v>461</v>
      </c>
    </row>
    <row r="291" s="13" customFormat="1">
      <c r="A291" s="13"/>
      <c r="B291" s="202"/>
      <c r="C291" s="13"/>
      <c r="D291" s="193" t="s">
        <v>231</v>
      </c>
      <c r="E291" s="203" t="s">
        <v>1</v>
      </c>
      <c r="F291" s="204" t="s">
        <v>462</v>
      </c>
      <c r="G291" s="13"/>
      <c r="H291" s="205">
        <v>219.12000000000001</v>
      </c>
      <c r="I291" s="206"/>
      <c r="J291" s="13"/>
      <c r="K291" s="13"/>
      <c r="L291" s="202"/>
      <c r="M291" s="207"/>
      <c r="N291" s="208"/>
      <c r="O291" s="208"/>
      <c r="P291" s="208"/>
      <c r="Q291" s="208"/>
      <c r="R291" s="208"/>
      <c r="S291" s="208"/>
      <c r="T291" s="20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3" t="s">
        <v>231</v>
      </c>
      <c r="AU291" s="203" t="s">
        <v>89</v>
      </c>
      <c r="AV291" s="13" t="s">
        <v>89</v>
      </c>
      <c r="AW291" s="13" t="s">
        <v>35</v>
      </c>
      <c r="AX291" s="13" t="s">
        <v>80</v>
      </c>
      <c r="AY291" s="203" t="s">
        <v>141</v>
      </c>
    </row>
    <row r="292" s="14" customFormat="1">
      <c r="A292" s="14"/>
      <c r="B292" s="210"/>
      <c r="C292" s="14"/>
      <c r="D292" s="193" t="s">
        <v>231</v>
      </c>
      <c r="E292" s="211" t="s">
        <v>1</v>
      </c>
      <c r="F292" s="212" t="s">
        <v>236</v>
      </c>
      <c r="G292" s="14"/>
      <c r="H292" s="213">
        <v>219.12000000000001</v>
      </c>
      <c r="I292" s="214"/>
      <c r="J292" s="14"/>
      <c r="K292" s="14"/>
      <c r="L292" s="210"/>
      <c r="M292" s="215"/>
      <c r="N292" s="216"/>
      <c r="O292" s="216"/>
      <c r="P292" s="216"/>
      <c r="Q292" s="216"/>
      <c r="R292" s="216"/>
      <c r="S292" s="216"/>
      <c r="T292" s="21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11" t="s">
        <v>231</v>
      </c>
      <c r="AU292" s="211" t="s">
        <v>89</v>
      </c>
      <c r="AV292" s="14" t="s">
        <v>140</v>
      </c>
      <c r="AW292" s="14" t="s">
        <v>35</v>
      </c>
      <c r="AX292" s="14" t="s">
        <v>87</v>
      </c>
      <c r="AY292" s="211" t="s">
        <v>141</v>
      </c>
    </row>
    <row r="293" s="2" customFormat="1" ht="24.15" customHeight="1">
      <c r="A293" s="38"/>
      <c r="B293" s="179"/>
      <c r="C293" s="180" t="s">
        <v>463</v>
      </c>
      <c r="D293" s="180" t="s">
        <v>143</v>
      </c>
      <c r="E293" s="181" t="s">
        <v>464</v>
      </c>
      <c r="F293" s="182" t="s">
        <v>465</v>
      </c>
      <c r="G293" s="183" t="s">
        <v>259</v>
      </c>
      <c r="H293" s="184">
        <v>245.112</v>
      </c>
      <c r="I293" s="185"/>
      <c r="J293" s="186">
        <f>ROUND(I293*H293,2)</f>
        <v>0</v>
      </c>
      <c r="K293" s="182" t="s">
        <v>228</v>
      </c>
      <c r="L293" s="39"/>
      <c r="M293" s="187" t="s">
        <v>1</v>
      </c>
      <c r="N293" s="188" t="s">
        <v>45</v>
      </c>
      <c r="O293" s="77"/>
      <c r="P293" s="189">
        <f>O293*H293</f>
        <v>0</v>
      </c>
      <c r="Q293" s="189">
        <v>0.00027999999999999998</v>
      </c>
      <c r="R293" s="189">
        <f>Q293*H293</f>
        <v>0.068631359999999988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338</v>
      </c>
      <c r="AT293" s="191" t="s">
        <v>143</v>
      </c>
      <c r="AU293" s="191" t="s">
        <v>89</v>
      </c>
      <c r="AY293" s="19" t="s">
        <v>141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87</v>
      </c>
      <c r="BK293" s="192">
        <f>ROUND(I293*H293,2)</f>
        <v>0</v>
      </c>
      <c r="BL293" s="19" t="s">
        <v>338</v>
      </c>
      <c r="BM293" s="191" t="s">
        <v>466</v>
      </c>
    </row>
    <row r="294" s="2" customFormat="1">
      <c r="A294" s="38"/>
      <c r="B294" s="39"/>
      <c r="C294" s="38"/>
      <c r="D294" s="193" t="s">
        <v>148</v>
      </c>
      <c r="E294" s="38"/>
      <c r="F294" s="194" t="s">
        <v>467</v>
      </c>
      <c r="G294" s="38"/>
      <c r="H294" s="38"/>
      <c r="I294" s="195"/>
      <c r="J294" s="38"/>
      <c r="K294" s="38"/>
      <c r="L294" s="39"/>
      <c r="M294" s="196"/>
      <c r="N294" s="197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148</v>
      </c>
      <c r="AU294" s="19" t="s">
        <v>89</v>
      </c>
    </row>
    <row r="295" s="13" customFormat="1">
      <c r="A295" s="13"/>
      <c r="B295" s="202"/>
      <c r="C295" s="13"/>
      <c r="D295" s="193" t="s">
        <v>231</v>
      </c>
      <c r="E295" s="203" t="s">
        <v>1</v>
      </c>
      <c r="F295" s="204" t="s">
        <v>468</v>
      </c>
      <c r="G295" s="13"/>
      <c r="H295" s="205">
        <v>245.112</v>
      </c>
      <c r="I295" s="206"/>
      <c r="J295" s="13"/>
      <c r="K295" s="13"/>
      <c r="L295" s="202"/>
      <c r="M295" s="207"/>
      <c r="N295" s="208"/>
      <c r="O295" s="208"/>
      <c r="P295" s="208"/>
      <c r="Q295" s="208"/>
      <c r="R295" s="208"/>
      <c r="S295" s="208"/>
      <c r="T295" s="20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3" t="s">
        <v>231</v>
      </c>
      <c r="AU295" s="203" t="s">
        <v>89</v>
      </c>
      <c r="AV295" s="13" t="s">
        <v>89</v>
      </c>
      <c r="AW295" s="13" t="s">
        <v>35</v>
      </c>
      <c r="AX295" s="13" t="s">
        <v>80</v>
      </c>
      <c r="AY295" s="203" t="s">
        <v>141</v>
      </c>
    </row>
    <row r="296" s="14" customFormat="1">
      <c r="A296" s="14"/>
      <c r="B296" s="210"/>
      <c r="C296" s="14"/>
      <c r="D296" s="193" t="s">
        <v>231</v>
      </c>
      <c r="E296" s="211" t="s">
        <v>1</v>
      </c>
      <c r="F296" s="212" t="s">
        <v>236</v>
      </c>
      <c r="G296" s="14"/>
      <c r="H296" s="213">
        <v>245.112</v>
      </c>
      <c r="I296" s="214"/>
      <c r="J296" s="14"/>
      <c r="K296" s="14"/>
      <c r="L296" s="210"/>
      <c r="M296" s="215"/>
      <c r="N296" s="216"/>
      <c r="O296" s="216"/>
      <c r="P296" s="216"/>
      <c r="Q296" s="216"/>
      <c r="R296" s="216"/>
      <c r="S296" s="216"/>
      <c r="T296" s="21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1" t="s">
        <v>231</v>
      </c>
      <c r="AU296" s="211" t="s">
        <v>89</v>
      </c>
      <c r="AV296" s="14" t="s">
        <v>140</v>
      </c>
      <c r="AW296" s="14" t="s">
        <v>35</v>
      </c>
      <c r="AX296" s="14" t="s">
        <v>87</v>
      </c>
      <c r="AY296" s="211" t="s">
        <v>141</v>
      </c>
    </row>
    <row r="297" s="2" customFormat="1" ht="24.15" customHeight="1">
      <c r="A297" s="38"/>
      <c r="B297" s="179"/>
      <c r="C297" s="233" t="s">
        <v>469</v>
      </c>
      <c r="D297" s="233" t="s">
        <v>458</v>
      </c>
      <c r="E297" s="234" t="s">
        <v>470</v>
      </c>
      <c r="F297" s="235" t="s">
        <v>471</v>
      </c>
      <c r="G297" s="236" t="s">
        <v>259</v>
      </c>
      <c r="H297" s="237">
        <v>269.62299999999999</v>
      </c>
      <c r="I297" s="238"/>
      <c r="J297" s="239">
        <f>ROUND(I297*H297,2)</f>
        <v>0</v>
      </c>
      <c r="K297" s="235" t="s">
        <v>1</v>
      </c>
      <c r="L297" s="240"/>
      <c r="M297" s="241" t="s">
        <v>1</v>
      </c>
      <c r="N297" s="242" t="s">
        <v>45</v>
      </c>
      <c r="O297" s="77"/>
      <c r="P297" s="189">
        <f>O297*H297</f>
        <v>0</v>
      </c>
      <c r="Q297" s="189">
        <v>0.0071999999999999998</v>
      </c>
      <c r="R297" s="189">
        <f>Q297*H297</f>
        <v>1.9412855999999998</v>
      </c>
      <c r="S297" s="189">
        <v>0</v>
      </c>
      <c r="T297" s="19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1" t="s">
        <v>432</v>
      </c>
      <c r="AT297" s="191" t="s">
        <v>458</v>
      </c>
      <c r="AU297" s="191" t="s">
        <v>89</v>
      </c>
      <c r="AY297" s="19" t="s">
        <v>141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87</v>
      </c>
      <c r="BK297" s="192">
        <f>ROUND(I297*H297,2)</f>
        <v>0</v>
      </c>
      <c r="BL297" s="19" t="s">
        <v>338</v>
      </c>
      <c r="BM297" s="191" t="s">
        <v>472</v>
      </c>
    </row>
    <row r="298" s="13" customFormat="1">
      <c r="A298" s="13"/>
      <c r="B298" s="202"/>
      <c r="C298" s="13"/>
      <c r="D298" s="193" t="s">
        <v>231</v>
      </c>
      <c r="E298" s="203" t="s">
        <v>1</v>
      </c>
      <c r="F298" s="204" t="s">
        <v>473</v>
      </c>
      <c r="G298" s="13"/>
      <c r="H298" s="205">
        <v>269.62299999999999</v>
      </c>
      <c r="I298" s="206"/>
      <c r="J298" s="13"/>
      <c r="K298" s="13"/>
      <c r="L298" s="202"/>
      <c r="M298" s="207"/>
      <c r="N298" s="208"/>
      <c r="O298" s="208"/>
      <c r="P298" s="208"/>
      <c r="Q298" s="208"/>
      <c r="R298" s="208"/>
      <c r="S298" s="208"/>
      <c r="T298" s="20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3" t="s">
        <v>231</v>
      </c>
      <c r="AU298" s="203" t="s">
        <v>89</v>
      </c>
      <c r="AV298" s="13" t="s">
        <v>89</v>
      </c>
      <c r="AW298" s="13" t="s">
        <v>35</v>
      </c>
      <c r="AX298" s="13" t="s">
        <v>80</v>
      </c>
      <c r="AY298" s="203" t="s">
        <v>141</v>
      </c>
    </row>
    <row r="299" s="14" customFormat="1">
      <c r="A299" s="14"/>
      <c r="B299" s="210"/>
      <c r="C299" s="14"/>
      <c r="D299" s="193" t="s">
        <v>231</v>
      </c>
      <c r="E299" s="211" t="s">
        <v>1</v>
      </c>
      <c r="F299" s="212" t="s">
        <v>236</v>
      </c>
      <c r="G299" s="14"/>
      <c r="H299" s="213">
        <v>269.62299999999999</v>
      </c>
      <c r="I299" s="214"/>
      <c r="J299" s="14"/>
      <c r="K299" s="14"/>
      <c r="L299" s="210"/>
      <c r="M299" s="215"/>
      <c r="N299" s="216"/>
      <c r="O299" s="216"/>
      <c r="P299" s="216"/>
      <c r="Q299" s="216"/>
      <c r="R299" s="216"/>
      <c r="S299" s="216"/>
      <c r="T299" s="21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11" t="s">
        <v>231</v>
      </c>
      <c r="AU299" s="211" t="s">
        <v>89</v>
      </c>
      <c r="AV299" s="14" t="s">
        <v>140</v>
      </c>
      <c r="AW299" s="14" t="s">
        <v>35</v>
      </c>
      <c r="AX299" s="14" t="s">
        <v>87</v>
      </c>
      <c r="AY299" s="211" t="s">
        <v>141</v>
      </c>
    </row>
    <row r="300" s="2" customFormat="1" ht="24.15" customHeight="1">
      <c r="A300" s="38"/>
      <c r="B300" s="179"/>
      <c r="C300" s="180" t="s">
        <v>474</v>
      </c>
      <c r="D300" s="180" t="s">
        <v>143</v>
      </c>
      <c r="E300" s="181" t="s">
        <v>475</v>
      </c>
      <c r="F300" s="182" t="s">
        <v>476</v>
      </c>
      <c r="G300" s="183" t="s">
        <v>417</v>
      </c>
      <c r="H300" s="184">
        <v>256.95999999999998</v>
      </c>
      <c r="I300" s="185"/>
      <c r="J300" s="186">
        <f>ROUND(I300*H300,2)</f>
        <v>0</v>
      </c>
      <c r="K300" s="182" t="s">
        <v>228</v>
      </c>
      <c r="L300" s="39"/>
      <c r="M300" s="187" t="s">
        <v>1</v>
      </c>
      <c r="N300" s="188" t="s">
        <v>45</v>
      </c>
      <c r="O300" s="77"/>
      <c r="P300" s="189">
        <f>O300*H300</f>
        <v>0</v>
      </c>
      <c r="Q300" s="189">
        <v>3.0000000000000001E-05</v>
      </c>
      <c r="R300" s="189">
        <f>Q300*H300</f>
        <v>0.0077087999999999992</v>
      </c>
      <c r="S300" s="189">
        <v>0</v>
      </c>
      <c r="T300" s="19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1" t="s">
        <v>338</v>
      </c>
      <c r="AT300" s="191" t="s">
        <v>143</v>
      </c>
      <c r="AU300" s="191" t="s">
        <v>89</v>
      </c>
      <c r="AY300" s="19" t="s">
        <v>141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87</v>
      </c>
      <c r="BK300" s="192">
        <f>ROUND(I300*H300,2)</f>
        <v>0</v>
      </c>
      <c r="BL300" s="19" t="s">
        <v>338</v>
      </c>
      <c r="BM300" s="191" t="s">
        <v>477</v>
      </c>
    </row>
    <row r="301" s="2" customFormat="1">
      <c r="A301" s="38"/>
      <c r="B301" s="39"/>
      <c r="C301" s="38"/>
      <c r="D301" s="193" t="s">
        <v>148</v>
      </c>
      <c r="E301" s="38"/>
      <c r="F301" s="194" t="s">
        <v>478</v>
      </c>
      <c r="G301" s="38"/>
      <c r="H301" s="38"/>
      <c r="I301" s="195"/>
      <c r="J301" s="38"/>
      <c r="K301" s="38"/>
      <c r="L301" s="39"/>
      <c r="M301" s="196"/>
      <c r="N301" s="197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148</v>
      </c>
      <c r="AU301" s="19" t="s">
        <v>89</v>
      </c>
    </row>
    <row r="302" s="13" customFormat="1">
      <c r="A302" s="13"/>
      <c r="B302" s="202"/>
      <c r="C302" s="13"/>
      <c r="D302" s="193" t="s">
        <v>231</v>
      </c>
      <c r="E302" s="203" t="s">
        <v>1</v>
      </c>
      <c r="F302" s="204" t="s">
        <v>479</v>
      </c>
      <c r="G302" s="13"/>
      <c r="H302" s="205">
        <v>175.19999999999999</v>
      </c>
      <c r="I302" s="206"/>
      <c r="J302" s="13"/>
      <c r="K302" s="13"/>
      <c r="L302" s="202"/>
      <c r="M302" s="207"/>
      <c r="N302" s="208"/>
      <c r="O302" s="208"/>
      <c r="P302" s="208"/>
      <c r="Q302" s="208"/>
      <c r="R302" s="208"/>
      <c r="S302" s="208"/>
      <c r="T302" s="20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3" t="s">
        <v>231</v>
      </c>
      <c r="AU302" s="203" t="s">
        <v>89</v>
      </c>
      <c r="AV302" s="13" t="s">
        <v>89</v>
      </c>
      <c r="AW302" s="13" t="s">
        <v>35</v>
      </c>
      <c r="AX302" s="13" t="s">
        <v>80</v>
      </c>
      <c r="AY302" s="203" t="s">
        <v>141</v>
      </c>
    </row>
    <row r="303" s="13" customFormat="1">
      <c r="A303" s="13"/>
      <c r="B303" s="202"/>
      <c r="C303" s="13"/>
      <c r="D303" s="193" t="s">
        <v>231</v>
      </c>
      <c r="E303" s="203" t="s">
        <v>1</v>
      </c>
      <c r="F303" s="204" t="s">
        <v>480</v>
      </c>
      <c r="G303" s="13"/>
      <c r="H303" s="205">
        <v>17.359999999999999</v>
      </c>
      <c r="I303" s="206"/>
      <c r="J303" s="13"/>
      <c r="K303" s="13"/>
      <c r="L303" s="202"/>
      <c r="M303" s="207"/>
      <c r="N303" s="208"/>
      <c r="O303" s="208"/>
      <c r="P303" s="208"/>
      <c r="Q303" s="208"/>
      <c r="R303" s="208"/>
      <c r="S303" s="208"/>
      <c r="T303" s="20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3" t="s">
        <v>231</v>
      </c>
      <c r="AU303" s="203" t="s">
        <v>89</v>
      </c>
      <c r="AV303" s="13" t="s">
        <v>89</v>
      </c>
      <c r="AW303" s="13" t="s">
        <v>35</v>
      </c>
      <c r="AX303" s="13" t="s">
        <v>80</v>
      </c>
      <c r="AY303" s="203" t="s">
        <v>141</v>
      </c>
    </row>
    <row r="304" s="13" customFormat="1">
      <c r="A304" s="13"/>
      <c r="B304" s="202"/>
      <c r="C304" s="13"/>
      <c r="D304" s="193" t="s">
        <v>231</v>
      </c>
      <c r="E304" s="203" t="s">
        <v>1</v>
      </c>
      <c r="F304" s="204" t="s">
        <v>481</v>
      </c>
      <c r="G304" s="13"/>
      <c r="H304" s="205">
        <v>16.800000000000001</v>
      </c>
      <c r="I304" s="206"/>
      <c r="J304" s="13"/>
      <c r="K304" s="13"/>
      <c r="L304" s="202"/>
      <c r="M304" s="207"/>
      <c r="N304" s="208"/>
      <c r="O304" s="208"/>
      <c r="P304" s="208"/>
      <c r="Q304" s="208"/>
      <c r="R304" s="208"/>
      <c r="S304" s="208"/>
      <c r="T304" s="20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3" t="s">
        <v>231</v>
      </c>
      <c r="AU304" s="203" t="s">
        <v>89</v>
      </c>
      <c r="AV304" s="13" t="s">
        <v>89</v>
      </c>
      <c r="AW304" s="13" t="s">
        <v>35</v>
      </c>
      <c r="AX304" s="13" t="s">
        <v>80</v>
      </c>
      <c r="AY304" s="203" t="s">
        <v>141</v>
      </c>
    </row>
    <row r="305" s="13" customFormat="1">
      <c r="A305" s="13"/>
      <c r="B305" s="202"/>
      <c r="C305" s="13"/>
      <c r="D305" s="193" t="s">
        <v>231</v>
      </c>
      <c r="E305" s="203" t="s">
        <v>1</v>
      </c>
      <c r="F305" s="204" t="s">
        <v>482</v>
      </c>
      <c r="G305" s="13"/>
      <c r="H305" s="205">
        <v>11.199999999999999</v>
      </c>
      <c r="I305" s="206"/>
      <c r="J305" s="13"/>
      <c r="K305" s="13"/>
      <c r="L305" s="202"/>
      <c r="M305" s="207"/>
      <c r="N305" s="208"/>
      <c r="O305" s="208"/>
      <c r="P305" s="208"/>
      <c r="Q305" s="208"/>
      <c r="R305" s="208"/>
      <c r="S305" s="208"/>
      <c r="T305" s="20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3" t="s">
        <v>231</v>
      </c>
      <c r="AU305" s="203" t="s">
        <v>89</v>
      </c>
      <c r="AV305" s="13" t="s">
        <v>89</v>
      </c>
      <c r="AW305" s="13" t="s">
        <v>35</v>
      </c>
      <c r="AX305" s="13" t="s">
        <v>80</v>
      </c>
      <c r="AY305" s="203" t="s">
        <v>141</v>
      </c>
    </row>
    <row r="306" s="13" customFormat="1">
      <c r="A306" s="13"/>
      <c r="B306" s="202"/>
      <c r="C306" s="13"/>
      <c r="D306" s="193" t="s">
        <v>231</v>
      </c>
      <c r="E306" s="203" t="s">
        <v>1</v>
      </c>
      <c r="F306" s="204" t="s">
        <v>483</v>
      </c>
      <c r="G306" s="13"/>
      <c r="H306" s="205">
        <v>36.399999999999999</v>
      </c>
      <c r="I306" s="206"/>
      <c r="J306" s="13"/>
      <c r="K306" s="13"/>
      <c r="L306" s="202"/>
      <c r="M306" s="207"/>
      <c r="N306" s="208"/>
      <c r="O306" s="208"/>
      <c r="P306" s="208"/>
      <c r="Q306" s="208"/>
      <c r="R306" s="208"/>
      <c r="S306" s="208"/>
      <c r="T306" s="20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3" t="s">
        <v>231</v>
      </c>
      <c r="AU306" s="203" t="s">
        <v>89</v>
      </c>
      <c r="AV306" s="13" t="s">
        <v>89</v>
      </c>
      <c r="AW306" s="13" t="s">
        <v>35</v>
      </c>
      <c r="AX306" s="13" t="s">
        <v>80</v>
      </c>
      <c r="AY306" s="203" t="s">
        <v>141</v>
      </c>
    </row>
    <row r="307" s="14" customFormat="1">
      <c r="A307" s="14"/>
      <c r="B307" s="210"/>
      <c r="C307" s="14"/>
      <c r="D307" s="193" t="s">
        <v>231</v>
      </c>
      <c r="E307" s="211" t="s">
        <v>1</v>
      </c>
      <c r="F307" s="212" t="s">
        <v>236</v>
      </c>
      <c r="G307" s="14"/>
      <c r="H307" s="213">
        <v>256.95999999999998</v>
      </c>
      <c r="I307" s="214"/>
      <c r="J307" s="14"/>
      <c r="K307" s="14"/>
      <c r="L307" s="210"/>
      <c r="M307" s="215"/>
      <c r="N307" s="216"/>
      <c r="O307" s="216"/>
      <c r="P307" s="216"/>
      <c r="Q307" s="216"/>
      <c r="R307" s="216"/>
      <c r="S307" s="216"/>
      <c r="T307" s="21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1" t="s">
        <v>231</v>
      </c>
      <c r="AU307" s="211" t="s">
        <v>89</v>
      </c>
      <c r="AV307" s="14" t="s">
        <v>140</v>
      </c>
      <c r="AW307" s="14" t="s">
        <v>35</v>
      </c>
      <c r="AX307" s="14" t="s">
        <v>87</v>
      </c>
      <c r="AY307" s="211" t="s">
        <v>141</v>
      </c>
    </row>
    <row r="308" s="2" customFormat="1" ht="14.4" customHeight="1">
      <c r="A308" s="38"/>
      <c r="B308" s="179"/>
      <c r="C308" s="233" t="s">
        <v>484</v>
      </c>
      <c r="D308" s="233" t="s">
        <v>458</v>
      </c>
      <c r="E308" s="234" t="s">
        <v>485</v>
      </c>
      <c r="F308" s="235" t="s">
        <v>486</v>
      </c>
      <c r="G308" s="236" t="s">
        <v>417</v>
      </c>
      <c r="H308" s="237">
        <v>192.72</v>
      </c>
      <c r="I308" s="238"/>
      <c r="J308" s="239">
        <f>ROUND(I308*H308,2)</f>
        <v>0</v>
      </c>
      <c r="K308" s="235" t="s">
        <v>1</v>
      </c>
      <c r="L308" s="240"/>
      <c r="M308" s="241" t="s">
        <v>1</v>
      </c>
      <c r="N308" s="242" t="s">
        <v>45</v>
      </c>
      <c r="O308" s="77"/>
      <c r="P308" s="189">
        <f>O308*H308</f>
        <v>0</v>
      </c>
      <c r="Q308" s="189">
        <v>0.0044999999999999997</v>
      </c>
      <c r="R308" s="189">
        <f>Q308*H308</f>
        <v>0.8672399999999999</v>
      </c>
      <c r="S308" s="189">
        <v>0</v>
      </c>
      <c r="T308" s="19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1" t="s">
        <v>432</v>
      </c>
      <c r="AT308" s="191" t="s">
        <v>458</v>
      </c>
      <c r="AU308" s="191" t="s">
        <v>89</v>
      </c>
      <c r="AY308" s="19" t="s">
        <v>141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87</v>
      </c>
      <c r="BK308" s="192">
        <f>ROUND(I308*H308,2)</f>
        <v>0</v>
      </c>
      <c r="BL308" s="19" t="s">
        <v>338</v>
      </c>
      <c r="BM308" s="191" t="s">
        <v>487</v>
      </c>
    </row>
    <row r="309" s="13" customFormat="1">
      <c r="A309" s="13"/>
      <c r="B309" s="202"/>
      <c r="C309" s="13"/>
      <c r="D309" s="193" t="s">
        <v>231</v>
      </c>
      <c r="E309" s="203" t="s">
        <v>1</v>
      </c>
      <c r="F309" s="204" t="s">
        <v>479</v>
      </c>
      <c r="G309" s="13"/>
      <c r="H309" s="205">
        <v>175.19999999999999</v>
      </c>
      <c r="I309" s="206"/>
      <c r="J309" s="13"/>
      <c r="K309" s="13"/>
      <c r="L309" s="202"/>
      <c r="M309" s="207"/>
      <c r="N309" s="208"/>
      <c r="O309" s="208"/>
      <c r="P309" s="208"/>
      <c r="Q309" s="208"/>
      <c r="R309" s="208"/>
      <c r="S309" s="208"/>
      <c r="T309" s="20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3" t="s">
        <v>231</v>
      </c>
      <c r="AU309" s="203" t="s">
        <v>89</v>
      </c>
      <c r="AV309" s="13" t="s">
        <v>89</v>
      </c>
      <c r="AW309" s="13" t="s">
        <v>35</v>
      </c>
      <c r="AX309" s="13" t="s">
        <v>80</v>
      </c>
      <c r="AY309" s="203" t="s">
        <v>141</v>
      </c>
    </row>
    <row r="310" s="13" customFormat="1">
      <c r="A310" s="13"/>
      <c r="B310" s="202"/>
      <c r="C310" s="13"/>
      <c r="D310" s="193" t="s">
        <v>231</v>
      </c>
      <c r="E310" s="203" t="s">
        <v>1</v>
      </c>
      <c r="F310" s="204" t="s">
        <v>488</v>
      </c>
      <c r="G310" s="13"/>
      <c r="H310" s="205">
        <v>17.52</v>
      </c>
      <c r="I310" s="206"/>
      <c r="J310" s="13"/>
      <c r="K310" s="13"/>
      <c r="L310" s="202"/>
      <c r="M310" s="207"/>
      <c r="N310" s="208"/>
      <c r="O310" s="208"/>
      <c r="P310" s="208"/>
      <c r="Q310" s="208"/>
      <c r="R310" s="208"/>
      <c r="S310" s="208"/>
      <c r="T310" s="20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3" t="s">
        <v>231</v>
      </c>
      <c r="AU310" s="203" t="s">
        <v>89</v>
      </c>
      <c r="AV310" s="13" t="s">
        <v>89</v>
      </c>
      <c r="AW310" s="13" t="s">
        <v>35</v>
      </c>
      <c r="AX310" s="13" t="s">
        <v>80</v>
      </c>
      <c r="AY310" s="203" t="s">
        <v>141</v>
      </c>
    </row>
    <row r="311" s="14" customFormat="1">
      <c r="A311" s="14"/>
      <c r="B311" s="210"/>
      <c r="C311" s="14"/>
      <c r="D311" s="193" t="s">
        <v>231</v>
      </c>
      <c r="E311" s="211" t="s">
        <v>1</v>
      </c>
      <c r="F311" s="212" t="s">
        <v>236</v>
      </c>
      <c r="G311" s="14"/>
      <c r="H311" s="213">
        <v>192.72</v>
      </c>
      <c r="I311" s="214"/>
      <c r="J311" s="14"/>
      <c r="K311" s="14"/>
      <c r="L311" s="210"/>
      <c r="M311" s="215"/>
      <c r="N311" s="216"/>
      <c r="O311" s="216"/>
      <c r="P311" s="216"/>
      <c r="Q311" s="216"/>
      <c r="R311" s="216"/>
      <c r="S311" s="216"/>
      <c r="T311" s="21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1" t="s">
        <v>231</v>
      </c>
      <c r="AU311" s="211" t="s">
        <v>89</v>
      </c>
      <c r="AV311" s="14" t="s">
        <v>140</v>
      </c>
      <c r="AW311" s="14" t="s">
        <v>35</v>
      </c>
      <c r="AX311" s="14" t="s">
        <v>87</v>
      </c>
      <c r="AY311" s="211" t="s">
        <v>141</v>
      </c>
    </row>
    <row r="312" s="2" customFormat="1" ht="14.4" customHeight="1">
      <c r="A312" s="38"/>
      <c r="B312" s="179"/>
      <c r="C312" s="233" t="s">
        <v>489</v>
      </c>
      <c r="D312" s="233" t="s">
        <v>458</v>
      </c>
      <c r="E312" s="234" t="s">
        <v>490</v>
      </c>
      <c r="F312" s="235" t="s">
        <v>491</v>
      </c>
      <c r="G312" s="236" t="s">
        <v>417</v>
      </c>
      <c r="H312" s="237">
        <v>17.207000000000001</v>
      </c>
      <c r="I312" s="238"/>
      <c r="J312" s="239">
        <f>ROUND(I312*H312,2)</f>
        <v>0</v>
      </c>
      <c r="K312" s="235" t="s">
        <v>1</v>
      </c>
      <c r="L312" s="240"/>
      <c r="M312" s="241" t="s">
        <v>1</v>
      </c>
      <c r="N312" s="242" t="s">
        <v>45</v>
      </c>
      <c r="O312" s="77"/>
      <c r="P312" s="189">
        <f>O312*H312</f>
        <v>0</v>
      </c>
      <c r="Q312" s="189">
        <v>0.0044999999999999997</v>
      </c>
      <c r="R312" s="189">
        <f>Q312*H312</f>
        <v>0.0774315</v>
      </c>
      <c r="S312" s="189">
        <v>0</v>
      </c>
      <c r="T312" s="19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432</v>
      </c>
      <c r="AT312" s="191" t="s">
        <v>458</v>
      </c>
      <c r="AU312" s="191" t="s">
        <v>89</v>
      </c>
      <c r="AY312" s="19" t="s">
        <v>141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87</v>
      </c>
      <c r="BK312" s="192">
        <f>ROUND(I312*H312,2)</f>
        <v>0</v>
      </c>
      <c r="BL312" s="19" t="s">
        <v>338</v>
      </c>
      <c r="BM312" s="191" t="s">
        <v>492</v>
      </c>
    </row>
    <row r="313" s="13" customFormat="1">
      <c r="A313" s="13"/>
      <c r="B313" s="202"/>
      <c r="C313" s="13"/>
      <c r="D313" s="193" t="s">
        <v>231</v>
      </c>
      <c r="E313" s="203" t="s">
        <v>1</v>
      </c>
      <c r="F313" s="204" t="s">
        <v>493</v>
      </c>
      <c r="G313" s="13"/>
      <c r="H313" s="205">
        <v>17.135999999999999</v>
      </c>
      <c r="I313" s="206"/>
      <c r="J313" s="13"/>
      <c r="K313" s="13"/>
      <c r="L313" s="202"/>
      <c r="M313" s="207"/>
      <c r="N313" s="208"/>
      <c r="O313" s="208"/>
      <c r="P313" s="208"/>
      <c r="Q313" s="208"/>
      <c r="R313" s="208"/>
      <c r="S313" s="208"/>
      <c r="T313" s="20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3" t="s">
        <v>231</v>
      </c>
      <c r="AU313" s="203" t="s">
        <v>89</v>
      </c>
      <c r="AV313" s="13" t="s">
        <v>89</v>
      </c>
      <c r="AW313" s="13" t="s">
        <v>35</v>
      </c>
      <c r="AX313" s="13" t="s">
        <v>80</v>
      </c>
      <c r="AY313" s="203" t="s">
        <v>141</v>
      </c>
    </row>
    <row r="314" s="13" customFormat="1">
      <c r="A314" s="13"/>
      <c r="B314" s="202"/>
      <c r="C314" s="13"/>
      <c r="D314" s="193" t="s">
        <v>231</v>
      </c>
      <c r="E314" s="203" t="s">
        <v>1</v>
      </c>
      <c r="F314" s="204" t="s">
        <v>494</v>
      </c>
      <c r="G314" s="13"/>
      <c r="H314" s="205">
        <v>0.070999999999999994</v>
      </c>
      <c r="I314" s="206"/>
      <c r="J314" s="13"/>
      <c r="K314" s="13"/>
      <c r="L314" s="202"/>
      <c r="M314" s="207"/>
      <c r="N314" s="208"/>
      <c r="O314" s="208"/>
      <c r="P314" s="208"/>
      <c r="Q314" s="208"/>
      <c r="R314" s="208"/>
      <c r="S314" s="208"/>
      <c r="T314" s="20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3" t="s">
        <v>231</v>
      </c>
      <c r="AU314" s="203" t="s">
        <v>89</v>
      </c>
      <c r="AV314" s="13" t="s">
        <v>89</v>
      </c>
      <c r="AW314" s="13" t="s">
        <v>35</v>
      </c>
      <c r="AX314" s="13" t="s">
        <v>80</v>
      </c>
      <c r="AY314" s="203" t="s">
        <v>141</v>
      </c>
    </row>
    <row r="315" s="14" customFormat="1">
      <c r="A315" s="14"/>
      <c r="B315" s="210"/>
      <c r="C315" s="14"/>
      <c r="D315" s="193" t="s">
        <v>231</v>
      </c>
      <c r="E315" s="211" t="s">
        <v>1</v>
      </c>
      <c r="F315" s="212" t="s">
        <v>236</v>
      </c>
      <c r="G315" s="14"/>
      <c r="H315" s="213">
        <v>17.207000000000001</v>
      </c>
      <c r="I315" s="214"/>
      <c r="J315" s="14"/>
      <c r="K315" s="14"/>
      <c r="L315" s="210"/>
      <c r="M315" s="215"/>
      <c r="N315" s="216"/>
      <c r="O315" s="216"/>
      <c r="P315" s="216"/>
      <c r="Q315" s="216"/>
      <c r="R315" s="216"/>
      <c r="S315" s="216"/>
      <c r="T315" s="21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1" t="s">
        <v>231</v>
      </c>
      <c r="AU315" s="211" t="s">
        <v>89</v>
      </c>
      <c r="AV315" s="14" t="s">
        <v>140</v>
      </c>
      <c r="AW315" s="14" t="s">
        <v>35</v>
      </c>
      <c r="AX315" s="14" t="s">
        <v>87</v>
      </c>
      <c r="AY315" s="211" t="s">
        <v>141</v>
      </c>
    </row>
    <row r="316" s="2" customFormat="1" ht="14.4" customHeight="1">
      <c r="A316" s="38"/>
      <c r="B316" s="179"/>
      <c r="C316" s="233" t="s">
        <v>495</v>
      </c>
      <c r="D316" s="233" t="s">
        <v>458</v>
      </c>
      <c r="E316" s="234" t="s">
        <v>496</v>
      </c>
      <c r="F316" s="235" t="s">
        <v>497</v>
      </c>
      <c r="G316" s="236" t="s">
        <v>417</v>
      </c>
      <c r="H316" s="237">
        <v>18.48</v>
      </c>
      <c r="I316" s="238"/>
      <c r="J316" s="239">
        <f>ROUND(I316*H316,2)</f>
        <v>0</v>
      </c>
      <c r="K316" s="235" t="s">
        <v>1</v>
      </c>
      <c r="L316" s="240"/>
      <c r="M316" s="241" t="s">
        <v>1</v>
      </c>
      <c r="N316" s="242" t="s">
        <v>45</v>
      </c>
      <c r="O316" s="77"/>
      <c r="P316" s="189">
        <f>O316*H316</f>
        <v>0</v>
      </c>
      <c r="Q316" s="189">
        <v>0.0070000000000000001</v>
      </c>
      <c r="R316" s="189">
        <f>Q316*H316</f>
        <v>0.12936</v>
      </c>
      <c r="S316" s="189">
        <v>0</v>
      </c>
      <c r="T316" s="19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1" t="s">
        <v>432</v>
      </c>
      <c r="AT316" s="191" t="s">
        <v>458</v>
      </c>
      <c r="AU316" s="191" t="s">
        <v>89</v>
      </c>
      <c r="AY316" s="19" t="s">
        <v>141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87</v>
      </c>
      <c r="BK316" s="192">
        <f>ROUND(I316*H316,2)</f>
        <v>0</v>
      </c>
      <c r="BL316" s="19" t="s">
        <v>338</v>
      </c>
      <c r="BM316" s="191" t="s">
        <v>498</v>
      </c>
    </row>
    <row r="317" s="13" customFormat="1">
      <c r="A317" s="13"/>
      <c r="B317" s="202"/>
      <c r="C317" s="13"/>
      <c r="D317" s="193" t="s">
        <v>231</v>
      </c>
      <c r="E317" s="203" t="s">
        <v>1</v>
      </c>
      <c r="F317" s="204" t="s">
        <v>499</v>
      </c>
      <c r="G317" s="13"/>
      <c r="H317" s="205">
        <v>16.800000000000001</v>
      </c>
      <c r="I317" s="206"/>
      <c r="J317" s="13"/>
      <c r="K317" s="13"/>
      <c r="L317" s="202"/>
      <c r="M317" s="207"/>
      <c r="N317" s="208"/>
      <c r="O317" s="208"/>
      <c r="P317" s="208"/>
      <c r="Q317" s="208"/>
      <c r="R317" s="208"/>
      <c r="S317" s="208"/>
      <c r="T317" s="20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3" t="s">
        <v>231</v>
      </c>
      <c r="AU317" s="203" t="s">
        <v>89</v>
      </c>
      <c r="AV317" s="13" t="s">
        <v>89</v>
      </c>
      <c r="AW317" s="13" t="s">
        <v>35</v>
      </c>
      <c r="AX317" s="13" t="s">
        <v>80</v>
      </c>
      <c r="AY317" s="203" t="s">
        <v>141</v>
      </c>
    </row>
    <row r="318" s="13" customFormat="1">
      <c r="A318" s="13"/>
      <c r="B318" s="202"/>
      <c r="C318" s="13"/>
      <c r="D318" s="193" t="s">
        <v>231</v>
      </c>
      <c r="E318" s="203" t="s">
        <v>1</v>
      </c>
      <c r="F318" s="204" t="s">
        <v>500</v>
      </c>
      <c r="G318" s="13"/>
      <c r="H318" s="205">
        <v>1.6799999999999999</v>
      </c>
      <c r="I318" s="206"/>
      <c r="J318" s="13"/>
      <c r="K318" s="13"/>
      <c r="L318" s="202"/>
      <c r="M318" s="207"/>
      <c r="N318" s="208"/>
      <c r="O318" s="208"/>
      <c r="P318" s="208"/>
      <c r="Q318" s="208"/>
      <c r="R318" s="208"/>
      <c r="S318" s="208"/>
      <c r="T318" s="20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3" t="s">
        <v>231</v>
      </c>
      <c r="AU318" s="203" t="s">
        <v>89</v>
      </c>
      <c r="AV318" s="13" t="s">
        <v>89</v>
      </c>
      <c r="AW318" s="13" t="s">
        <v>35</v>
      </c>
      <c r="AX318" s="13" t="s">
        <v>80</v>
      </c>
      <c r="AY318" s="203" t="s">
        <v>141</v>
      </c>
    </row>
    <row r="319" s="14" customFormat="1">
      <c r="A319" s="14"/>
      <c r="B319" s="210"/>
      <c r="C319" s="14"/>
      <c r="D319" s="193" t="s">
        <v>231</v>
      </c>
      <c r="E319" s="211" t="s">
        <v>1</v>
      </c>
      <c r="F319" s="212" t="s">
        <v>236</v>
      </c>
      <c r="G319" s="14"/>
      <c r="H319" s="213">
        <v>18.48</v>
      </c>
      <c r="I319" s="214"/>
      <c r="J319" s="14"/>
      <c r="K319" s="14"/>
      <c r="L319" s="210"/>
      <c r="M319" s="215"/>
      <c r="N319" s="216"/>
      <c r="O319" s="216"/>
      <c r="P319" s="216"/>
      <c r="Q319" s="216"/>
      <c r="R319" s="216"/>
      <c r="S319" s="216"/>
      <c r="T319" s="21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1" t="s">
        <v>231</v>
      </c>
      <c r="AU319" s="211" t="s">
        <v>89</v>
      </c>
      <c r="AV319" s="14" t="s">
        <v>140</v>
      </c>
      <c r="AW319" s="14" t="s">
        <v>35</v>
      </c>
      <c r="AX319" s="14" t="s">
        <v>87</v>
      </c>
      <c r="AY319" s="211" t="s">
        <v>141</v>
      </c>
    </row>
    <row r="320" s="2" customFormat="1" ht="14.4" customHeight="1">
      <c r="A320" s="38"/>
      <c r="B320" s="179"/>
      <c r="C320" s="233" t="s">
        <v>501</v>
      </c>
      <c r="D320" s="233" t="s">
        <v>458</v>
      </c>
      <c r="E320" s="234" t="s">
        <v>502</v>
      </c>
      <c r="F320" s="235" t="s">
        <v>503</v>
      </c>
      <c r="G320" s="236" t="s">
        <v>417</v>
      </c>
      <c r="H320" s="237">
        <v>12.32</v>
      </c>
      <c r="I320" s="238"/>
      <c r="J320" s="239">
        <f>ROUND(I320*H320,2)</f>
        <v>0</v>
      </c>
      <c r="K320" s="235" t="s">
        <v>1</v>
      </c>
      <c r="L320" s="240"/>
      <c r="M320" s="241" t="s">
        <v>1</v>
      </c>
      <c r="N320" s="242" t="s">
        <v>45</v>
      </c>
      <c r="O320" s="77"/>
      <c r="P320" s="189">
        <f>O320*H320</f>
        <v>0</v>
      </c>
      <c r="Q320" s="189">
        <v>0.002</v>
      </c>
      <c r="R320" s="189">
        <f>Q320*H320</f>
        <v>0.024640000000000002</v>
      </c>
      <c r="S320" s="189">
        <v>0</v>
      </c>
      <c r="T320" s="19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1" t="s">
        <v>432</v>
      </c>
      <c r="AT320" s="191" t="s">
        <v>458</v>
      </c>
      <c r="AU320" s="191" t="s">
        <v>89</v>
      </c>
      <c r="AY320" s="19" t="s">
        <v>141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87</v>
      </c>
      <c r="BK320" s="192">
        <f>ROUND(I320*H320,2)</f>
        <v>0</v>
      </c>
      <c r="BL320" s="19" t="s">
        <v>338</v>
      </c>
      <c r="BM320" s="191" t="s">
        <v>504</v>
      </c>
    </row>
    <row r="321" s="13" customFormat="1">
      <c r="A321" s="13"/>
      <c r="B321" s="202"/>
      <c r="C321" s="13"/>
      <c r="D321" s="193" t="s">
        <v>231</v>
      </c>
      <c r="E321" s="203" t="s">
        <v>1</v>
      </c>
      <c r="F321" s="204" t="s">
        <v>505</v>
      </c>
      <c r="G321" s="13"/>
      <c r="H321" s="205">
        <v>11.199999999999999</v>
      </c>
      <c r="I321" s="206"/>
      <c r="J321" s="13"/>
      <c r="K321" s="13"/>
      <c r="L321" s="202"/>
      <c r="M321" s="207"/>
      <c r="N321" s="208"/>
      <c r="O321" s="208"/>
      <c r="P321" s="208"/>
      <c r="Q321" s="208"/>
      <c r="R321" s="208"/>
      <c r="S321" s="208"/>
      <c r="T321" s="20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3" t="s">
        <v>231</v>
      </c>
      <c r="AU321" s="203" t="s">
        <v>89</v>
      </c>
      <c r="AV321" s="13" t="s">
        <v>89</v>
      </c>
      <c r="AW321" s="13" t="s">
        <v>35</v>
      </c>
      <c r="AX321" s="13" t="s">
        <v>80</v>
      </c>
      <c r="AY321" s="203" t="s">
        <v>141</v>
      </c>
    </row>
    <row r="322" s="13" customFormat="1">
      <c r="A322" s="13"/>
      <c r="B322" s="202"/>
      <c r="C322" s="13"/>
      <c r="D322" s="193" t="s">
        <v>231</v>
      </c>
      <c r="E322" s="203" t="s">
        <v>1</v>
      </c>
      <c r="F322" s="204" t="s">
        <v>506</v>
      </c>
      <c r="G322" s="13"/>
      <c r="H322" s="205">
        <v>1.1200000000000001</v>
      </c>
      <c r="I322" s="206"/>
      <c r="J322" s="13"/>
      <c r="K322" s="13"/>
      <c r="L322" s="202"/>
      <c r="M322" s="207"/>
      <c r="N322" s="208"/>
      <c r="O322" s="208"/>
      <c r="P322" s="208"/>
      <c r="Q322" s="208"/>
      <c r="R322" s="208"/>
      <c r="S322" s="208"/>
      <c r="T322" s="20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3" t="s">
        <v>231</v>
      </c>
      <c r="AU322" s="203" t="s">
        <v>89</v>
      </c>
      <c r="AV322" s="13" t="s">
        <v>89</v>
      </c>
      <c r="AW322" s="13" t="s">
        <v>35</v>
      </c>
      <c r="AX322" s="13" t="s">
        <v>80</v>
      </c>
      <c r="AY322" s="203" t="s">
        <v>141</v>
      </c>
    </row>
    <row r="323" s="14" customFormat="1">
      <c r="A323" s="14"/>
      <c r="B323" s="210"/>
      <c r="C323" s="14"/>
      <c r="D323" s="193" t="s">
        <v>231</v>
      </c>
      <c r="E323" s="211" t="s">
        <v>1</v>
      </c>
      <c r="F323" s="212" t="s">
        <v>236</v>
      </c>
      <c r="G323" s="14"/>
      <c r="H323" s="213">
        <v>12.32</v>
      </c>
      <c r="I323" s="214"/>
      <c r="J323" s="14"/>
      <c r="K323" s="14"/>
      <c r="L323" s="210"/>
      <c r="M323" s="215"/>
      <c r="N323" s="216"/>
      <c r="O323" s="216"/>
      <c r="P323" s="216"/>
      <c r="Q323" s="216"/>
      <c r="R323" s="216"/>
      <c r="S323" s="216"/>
      <c r="T323" s="21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11" t="s">
        <v>231</v>
      </c>
      <c r="AU323" s="211" t="s">
        <v>89</v>
      </c>
      <c r="AV323" s="14" t="s">
        <v>140</v>
      </c>
      <c r="AW323" s="14" t="s">
        <v>35</v>
      </c>
      <c r="AX323" s="14" t="s">
        <v>87</v>
      </c>
      <c r="AY323" s="211" t="s">
        <v>141</v>
      </c>
    </row>
    <row r="324" s="2" customFormat="1" ht="14.4" customHeight="1">
      <c r="A324" s="38"/>
      <c r="B324" s="179"/>
      <c r="C324" s="233" t="s">
        <v>507</v>
      </c>
      <c r="D324" s="233" t="s">
        <v>458</v>
      </c>
      <c r="E324" s="234" t="s">
        <v>508</v>
      </c>
      <c r="F324" s="235" t="s">
        <v>509</v>
      </c>
      <c r="G324" s="236" t="s">
        <v>417</v>
      </c>
      <c r="H324" s="237">
        <v>40.039999999999999</v>
      </c>
      <c r="I324" s="238"/>
      <c r="J324" s="239">
        <f>ROUND(I324*H324,2)</f>
        <v>0</v>
      </c>
      <c r="K324" s="235" t="s">
        <v>1</v>
      </c>
      <c r="L324" s="240"/>
      <c r="M324" s="241" t="s">
        <v>1</v>
      </c>
      <c r="N324" s="242" t="s">
        <v>45</v>
      </c>
      <c r="O324" s="77"/>
      <c r="P324" s="189">
        <f>O324*H324</f>
        <v>0</v>
      </c>
      <c r="Q324" s="189">
        <v>0.002</v>
      </c>
      <c r="R324" s="189">
        <f>Q324*H324</f>
        <v>0.080079999999999998</v>
      </c>
      <c r="S324" s="189">
        <v>0</v>
      </c>
      <c r="T324" s="19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1" t="s">
        <v>432</v>
      </c>
      <c r="AT324" s="191" t="s">
        <v>458</v>
      </c>
      <c r="AU324" s="191" t="s">
        <v>89</v>
      </c>
      <c r="AY324" s="19" t="s">
        <v>141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87</v>
      </c>
      <c r="BK324" s="192">
        <f>ROUND(I324*H324,2)</f>
        <v>0</v>
      </c>
      <c r="BL324" s="19" t="s">
        <v>338</v>
      </c>
      <c r="BM324" s="191" t="s">
        <v>510</v>
      </c>
    </row>
    <row r="325" s="13" customFormat="1">
      <c r="A325" s="13"/>
      <c r="B325" s="202"/>
      <c r="C325" s="13"/>
      <c r="D325" s="193" t="s">
        <v>231</v>
      </c>
      <c r="E325" s="203" t="s">
        <v>1</v>
      </c>
      <c r="F325" s="204" t="s">
        <v>511</v>
      </c>
      <c r="G325" s="13"/>
      <c r="H325" s="205">
        <v>36.399999999999999</v>
      </c>
      <c r="I325" s="206"/>
      <c r="J325" s="13"/>
      <c r="K325" s="13"/>
      <c r="L325" s="202"/>
      <c r="M325" s="207"/>
      <c r="N325" s="208"/>
      <c r="O325" s="208"/>
      <c r="P325" s="208"/>
      <c r="Q325" s="208"/>
      <c r="R325" s="208"/>
      <c r="S325" s="208"/>
      <c r="T325" s="20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3" t="s">
        <v>231</v>
      </c>
      <c r="AU325" s="203" t="s">
        <v>89</v>
      </c>
      <c r="AV325" s="13" t="s">
        <v>89</v>
      </c>
      <c r="AW325" s="13" t="s">
        <v>35</v>
      </c>
      <c r="AX325" s="13" t="s">
        <v>80</v>
      </c>
      <c r="AY325" s="203" t="s">
        <v>141</v>
      </c>
    </row>
    <row r="326" s="13" customFormat="1">
      <c r="A326" s="13"/>
      <c r="B326" s="202"/>
      <c r="C326" s="13"/>
      <c r="D326" s="193" t="s">
        <v>231</v>
      </c>
      <c r="E326" s="203" t="s">
        <v>1</v>
      </c>
      <c r="F326" s="204" t="s">
        <v>512</v>
      </c>
      <c r="G326" s="13"/>
      <c r="H326" s="205">
        <v>3.6400000000000001</v>
      </c>
      <c r="I326" s="206"/>
      <c r="J326" s="13"/>
      <c r="K326" s="13"/>
      <c r="L326" s="202"/>
      <c r="M326" s="207"/>
      <c r="N326" s="208"/>
      <c r="O326" s="208"/>
      <c r="P326" s="208"/>
      <c r="Q326" s="208"/>
      <c r="R326" s="208"/>
      <c r="S326" s="208"/>
      <c r="T326" s="20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3" t="s">
        <v>231</v>
      </c>
      <c r="AU326" s="203" t="s">
        <v>89</v>
      </c>
      <c r="AV326" s="13" t="s">
        <v>89</v>
      </c>
      <c r="AW326" s="13" t="s">
        <v>35</v>
      </c>
      <c r="AX326" s="13" t="s">
        <v>80</v>
      </c>
      <c r="AY326" s="203" t="s">
        <v>141</v>
      </c>
    </row>
    <row r="327" s="14" customFormat="1">
      <c r="A327" s="14"/>
      <c r="B327" s="210"/>
      <c r="C327" s="14"/>
      <c r="D327" s="193" t="s">
        <v>231</v>
      </c>
      <c r="E327" s="211" t="s">
        <v>1</v>
      </c>
      <c r="F327" s="212" t="s">
        <v>236</v>
      </c>
      <c r="G327" s="14"/>
      <c r="H327" s="213">
        <v>40.039999999999999</v>
      </c>
      <c r="I327" s="214"/>
      <c r="J327" s="14"/>
      <c r="K327" s="14"/>
      <c r="L327" s="210"/>
      <c r="M327" s="215"/>
      <c r="N327" s="216"/>
      <c r="O327" s="216"/>
      <c r="P327" s="216"/>
      <c r="Q327" s="216"/>
      <c r="R327" s="216"/>
      <c r="S327" s="216"/>
      <c r="T327" s="21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1" t="s">
        <v>231</v>
      </c>
      <c r="AU327" s="211" t="s">
        <v>89</v>
      </c>
      <c r="AV327" s="14" t="s">
        <v>140</v>
      </c>
      <c r="AW327" s="14" t="s">
        <v>35</v>
      </c>
      <c r="AX327" s="14" t="s">
        <v>87</v>
      </c>
      <c r="AY327" s="211" t="s">
        <v>141</v>
      </c>
    </row>
    <row r="328" s="2" customFormat="1" ht="24.15" customHeight="1">
      <c r="A328" s="38"/>
      <c r="B328" s="179"/>
      <c r="C328" s="180" t="s">
        <v>513</v>
      </c>
      <c r="D328" s="180" t="s">
        <v>143</v>
      </c>
      <c r="E328" s="181" t="s">
        <v>514</v>
      </c>
      <c r="F328" s="182" t="s">
        <v>515</v>
      </c>
      <c r="G328" s="183" t="s">
        <v>245</v>
      </c>
      <c r="H328" s="184">
        <v>17.140999999999998</v>
      </c>
      <c r="I328" s="185"/>
      <c r="J328" s="186">
        <f>ROUND(I328*H328,2)</f>
        <v>0</v>
      </c>
      <c r="K328" s="182" t="s">
        <v>228</v>
      </c>
      <c r="L328" s="39"/>
      <c r="M328" s="187" t="s">
        <v>1</v>
      </c>
      <c r="N328" s="188" t="s">
        <v>45</v>
      </c>
      <c r="O328" s="77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1" t="s">
        <v>338</v>
      </c>
      <c r="AT328" s="191" t="s">
        <v>143</v>
      </c>
      <c r="AU328" s="191" t="s">
        <v>89</v>
      </c>
      <c r="AY328" s="19" t="s">
        <v>141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87</v>
      </c>
      <c r="BK328" s="192">
        <f>ROUND(I328*H328,2)</f>
        <v>0</v>
      </c>
      <c r="BL328" s="19" t="s">
        <v>338</v>
      </c>
      <c r="BM328" s="191" t="s">
        <v>516</v>
      </c>
    </row>
    <row r="329" s="2" customFormat="1">
      <c r="A329" s="38"/>
      <c r="B329" s="39"/>
      <c r="C329" s="38"/>
      <c r="D329" s="193" t="s">
        <v>148</v>
      </c>
      <c r="E329" s="38"/>
      <c r="F329" s="194" t="s">
        <v>517</v>
      </c>
      <c r="G329" s="38"/>
      <c r="H329" s="38"/>
      <c r="I329" s="195"/>
      <c r="J329" s="38"/>
      <c r="K329" s="38"/>
      <c r="L329" s="39"/>
      <c r="M329" s="196"/>
      <c r="N329" s="197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148</v>
      </c>
      <c r="AU329" s="19" t="s">
        <v>89</v>
      </c>
    </row>
    <row r="330" s="12" customFormat="1" ht="22.8" customHeight="1">
      <c r="A330" s="12"/>
      <c r="B330" s="166"/>
      <c r="C330" s="12"/>
      <c r="D330" s="167" t="s">
        <v>79</v>
      </c>
      <c r="E330" s="177" t="s">
        <v>518</v>
      </c>
      <c r="F330" s="177" t="s">
        <v>519</v>
      </c>
      <c r="G330" s="12"/>
      <c r="H330" s="12"/>
      <c r="I330" s="169"/>
      <c r="J330" s="178">
        <f>BK330</f>
        <v>0</v>
      </c>
      <c r="K330" s="12"/>
      <c r="L330" s="166"/>
      <c r="M330" s="171"/>
      <c r="N330" s="172"/>
      <c r="O330" s="172"/>
      <c r="P330" s="173">
        <f>SUM(P331:P340)</f>
        <v>0</v>
      </c>
      <c r="Q330" s="172"/>
      <c r="R330" s="173">
        <f>SUM(R331:R340)</f>
        <v>0.0056440000000000006</v>
      </c>
      <c r="S330" s="172"/>
      <c r="T330" s="174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67" t="s">
        <v>89</v>
      </c>
      <c r="AT330" s="175" t="s">
        <v>79</v>
      </c>
      <c r="AU330" s="175" t="s">
        <v>87</v>
      </c>
      <c r="AY330" s="167" t="s">
        <v>141</v>
      </c>
      <c r="BK330" s="176">
        <f>SUM(BK331:BK340)</f>
        <v>0</v>
      </c>
    </row>
    <row r="331" s="2" customFormat="1" ht="24.15" customHeight="1">
      <c r="A331" s="38"/>
      <c r="B331" s="179"/>
      <c r="C331" s="180" t="s">
        <v>520</v>
      </c>
      <c r="D331" s="180" t="s">
        <v>143</v>
      </c>
      <c r="E331" s="181" t="s">
        <v>521</v>
      </c>
      <c r="F331" s="182" t="s">
        <v>522</v>
      </c>
      <c r="G331" s="183" t="s">
        <v>417</v>
      </c>
      <c r="H331" s="184">
        <v>95.900000000000006</v>
      </c>
      <c r="I331" s="185"/>
      <c r="J331" s="186">
        <f>ROUND(I331*H331,2)</f>
        <v>0</v>
      </c>
      <c r="K331" s="182" t="s">
        <v>228</v>
      </c>
      <c r="L331" s="39"/>
      <c r="M331" s="187" t="s">
        <v>1</v>
      </c>
      <c r="N331" s="188" t="s">
        <v>45</v>
      </c>
      <c r="O331" s="77"/>
      <c r="P331" s="189">
        <f>O331*H331</f>
        <v>0</v>
      </c>
      <c r="Q331" s="189">
        <v>2.0000000000000002E-05</v>
      </c>
      <c r="R331" s="189">
        <f>Q331*H331</f>
        <v>0.0019180000000000002</v>
      </c>
      <c r="S331" s="189">
        <v>0</v>
      </c>
      <c r="T331" s="19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1" t="s">
        <v>338</v>
      </c>
      <c r="AT331" s="191" t="s">
        <v>143</v>
      </c>
      <c r="AU331" s="191" t="s">
        <v>89</v>
      </c>
      <c r="AY331" s="19" t="s">
        <v>141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87</v>
      </c>
      <c r="BK331" s="192">
        <f>ROUND(I331*H331,2)</f>
        <v>0</v>
      </c>
      <c r="BL331" s="19" t="s">
        <v>338</v>
      </c>
      <c r="BM331" s="191" t="s">
        <v>523</v>
      </c>
    </row>
    <row r="332" s="2" customFormat="1">
      <c r="A332" s="38"/>
      <c r="B332" s="39"/>
      <c r="C332" s="38"/>
      <c r="D332" s="193" t="s">
        <v>148</v>
      </c>
      <c r="E332" s="38"/>
      <c r="F332" s="194" t="s">
        <v>524</v>
      </c>
      <c r="G332" s="38"/>
      <c r="H332" s="38"/>
      <c r="I332" s="195"/>
      <c r="J332" s="38"/>
      <c r="K332" s="38"/>
      <c r="L332" s="39"/>
      <c r="M332" s="196"/>
      <c r="N332" s="197"/>
      <c r="O332" s="77"/>
      <c r="P332" s="77"/>
      <c r="Q332" s="77"/>
      <c r="R332" s="77"/>
      <c r="S332" s="77"/>
      <c r="T332" s="7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148</v>
      </c>
      <c r="AU332" s="19" t="s">
        <v>89</v>
      </c>
    </row>
    <row r="333" s="15" customFormat="1">
      <c r="A333" s="15"/>
      <c r="B333" s="218"/>
      <c r="C333" s="15"/>
      <c r="D333" s="193" t="s">
        <v>231</v>
      </c>
      <c r="E333" s="219" t="s">
        <v>1</v>
      </c>
      <c r="F333" s="220" t="s">
        <v>525</v>
      </c>
      <c r="G333" s="15"/>
      <c r="H333" s="219" t="s">
        <v>1</v>
      </c>
      <c r="I333" s="221"/>
      <c r="J333" s="15"/>
      <c r="K333" s="15"/>
      <c r="L333" s="218"/>
      <c r="M333" s="222"/>
      <c r="N333" s="223"/>
      <c r="O333" s="223"/>
      <c r="P333" s="223"/>
      <c r="Q333" s="223"/>
      <c r="R333" s="223"/>
      <c r="S333" s="223"/>
      <c r="T333" s="22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19" t="s">
        <v>231</v>
      </c>
      <c r="AU333" s="219" t="s">
        <v>89</v>
      </c>
      <c r="AV333" s="15" t="s">
        <v>87</v>
      </c>
      <c r="AW333" s="15" t="s">
        <v>35</v>
      </c>
      <c r="AX333" s="15" t="s">
        <v>80</v>
      </c>
      <c r="AY333" s="219" t="s">
        <v>141</v>
      </c>
    </row>
    <row r="334" s="13" customFormat="1">
      <c r="A334" s="13"/>
      <c r="B334" s="202"/>
      <c r="C334" s="13"/>
      <c r="D334" s="193" t="s">
        <v>231</v>
      </c>
      <c r="E334" s="203" t="s">
        <v>1</v>
      </c>
      <c r="F334" s="204" t="s">
        <v>526</v>
      </c>
      <c r="G334" s="13"/>
      <c r="H334" s="205">
        <v>95.900000000000006</v>
      </c>
      <c r="I334" s="206"/>
      <c r="J334" s="13"/>
      <c r="K334" s="13"/>
      <c r="L334" s="202"/>
      <c r="M334" s="207"/>
      <c r="N334" s="208"/>
      <c r="O334" s="208"/>
      <c r="P334" s="208"/>
      <c r="Q334" s="208"/>
      <c r="R334" s="208"/>
      <c r="S334" s="208"/>
      <c r="T334" s="20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3" t="s">
        <v>231</v>
      </c>
      <c r="AU334" s="203" t="s">
        <v>89</v>
      </c>
      <c r="AV334" s="13" t="s">
        <v>89</v>
      </c>
      <c r="AW334" s="13" t="s">
        <v>35</v>
      </c>
      <c r="AX334" s="13" t="s">
        <v>80</v>
      </c>
      <c r="AY334" s="203" t="s">
        <v>141</v>
      </c>
    </row>
    <row r="335" s="14" customFormat="1">
      <c r="A335" s="14"/>
      <c r="B335" s="210"/>
      <c r="C335" s="14"/>
      <c r="D335" s="193" t="s">
        <v>231</v>
      </c>
      <c r="E335" s="211" t="s">
        <v>1</v>
      </c>
      <c r="F335" s="212" t="s">
        <v>236</v>
      </c>
      <c r="G335" s="14"/>
      <c r="H335" s="213">
        <v>95.900000000000006</v>
      </c>
      <c r="I335" s="214"/>
      <c r="J335" s="14"/>
      <c r="K335" s="14"/>
      <c r="L335" s="210"/>
      <c r="M335" s="215"/>
      <c r="N335" s="216"/>
      <c r="O335" s="216"/>
      <c r="P335" s="216"/>
      <c r="Q335" s="216"/>
      <c r="R335" s="216"/>
      <c r="S335" s="216"/>
      <c r="T335" s="21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1" t="s">
        <v>231</v>
      </c>
      <c r="AU335" s="211" t="s">
        <v>89</v>
      </c>
      <c r="AV335" s="14" t="s">
        <v>140</v>
      </c>
      <c r="AW335" s="14" t="s">
        <v>35</v>
      </c>
      <c r="AX335" s="14" t="s">
        <v>87</v>
      </c>
      <c r="AY335" s="211" t="s">
        <v>141</v>
      </c>
    </row>
    <row r="336" s="2" customFormat="1" ht="24.15" customHeight="1">
      <c r="A336" s="38"/>
      <c r="B336" s="179"/>
      <c r="C336" s="180" t="s">
        <v>527</v>
      </c>
      <c r="D336" s="180" t="s">
        <v>143</v>
      </c>
      <c r="E336" s="181" t="s">
        <v>528</v>
      </c>
      <c r="F336" s="182" t="s">
        <v>529</v>
      </c>
      <c r="G336" s="183" t="s">
        <v>259</v>
      </c>
      <c r="H336" s="184">
        <v>16.199999999999999</v>
      </c>
      <c r="I336" s="185"/>
      <c r="J336" s="186">
        <f>ROUND(I336*H336,2)</f>
        <v>0</v>
      </c>
      <c r="K336" s="182" t="s">
        <v>335</v>
      </c>
      <c r="L336" s="39"/>
      <c r="M336" s="187" t="s">
        <v>1</v>
      </c>
      <c r="N336" s="188" t="s">
        <v>45</v>
      </c>
      <c r="O336" s="77"/>
      <c r="P336" s="189">
        <f>O336*H336</f>
        <v>0</v>
      </c>
      <c r="Q336" s="189">
        <v>0.00023000000000000001</v>
      </c>
      <c r="R336" s="189">
        <f>Q336*H336</f>
        <v>0.0037260000000000001</v>
      </c>
      <c r="S336" s="189">
        <v>0</v>
      </c>
      <c r="T336" s="19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1" t="s">
        <v>338</v>
      </c>
      <c r="AT336" s="191" t="s">
        <v>143</v>
      </c>
      <c r="AU336" s="191" t="s">
        <v>89</v>
      </c>
      <c r="AY336" s="19" t="s">
        <v>141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87</v>
      </c>
      <c r="BK336" s="192">
        <f>ROUND(I336*H336,2)</f>
        <v>0</v>
      </c>
      <c r="BL336" s="19" t="s">
        <v>338</v>
      </c>
      <c r="BM336" s="191" t="s">
        <v>530</v>
      </c>
    </row>
    <row r="337" s="2" customFormat="1">
      <c r="A337" s="38"/>
      <c r="B337" s="39"/>
      <c r="C337" s="38"/>
      <c r="D337" s="193" t="s">
        <v>148</v>
      </c>
      <c r="E337" s="38"/>
      <c r="F337" s="194" t="s">
        <v>531</v>
      </c>
      <c r="G337" s="38"/>
      <c r="H337" s="38"/>
      <c r="I337" s="195"/>
      <c r="J337" s="38"/>
      <c r="K337" s="38"/>
      <c r="L337" s="39"/>
      <c r="M337" s="196"/>
      <c r="N337" s="197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148</v>
      </c>
      <c r="AU337" s="19" t="s">
        <v>89</v>
      </c>
    </row>
    <row r="338" s="15" customFormat="1">
      <c r="A338" s="15"/>
      <c r="B338" s="218"/>
      <c r="C338" s="15"/>
      <c r="D338" s="193" t="s">
        <v>231</v>
      </c>
      <c r="E338" s="219" t="s">
        <v>1</v>
      </c>
      <c r="F338" s="220" t="s">
        <v>532</v>
      </c>
      <c r="G338" s="15"/>
      <c r="H338" s="219" t="s">
        <v>1</v>
      </c>
      <c r="I338" s="221"/>
      <c r="J338" s="15"/>
      <c r="K338" s="15"/>
      <c r="L338" s="218"/>
      <c r="M338" s="222"/>
      <c r="N338" s="223"/>
      <c r="O338" s="223"/>
      <c r="P338" s="223"/>
      <c r="Q338" s="223"/>
      <c r="R338" s="223"/>
      <c r="S338" s="223"/>
      <c r="T338" s="22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19" t="s">
        <v>231</v>
      </c>
      <c r="AU338" s="219" t="s">
        <v>89</v>
      </c>
      <c r="AV338" s="15" t="s">
        <v>87</v>
      </c>
      <c r="AW338" s="15" t="s">
        <v>35</v>
      </c>
      <c r="AX338" s="15" t="s">
        <v>80</v>
      </c>
      <c r="AY338" s="219" t="s">
        <v>141</v>
      </c>
    </row>
    <row r="339" s="13" customFormat="1">
      <c r="A339" s="13"/>
      <c r="B339" s="202"/>
      <c r="C339" s="13"/>
      <c r="D339" s="193" t="s">
        <v>231</v>
      </c>
      <c r="E339" s="203" t="s">
        <v>1</v>
      </c>
      <c r="F339" s="204" t="s">
        <v>533</v>
      </c>
      <c r="G339" s="13"/>
      <c r="H339" s="205">
        <v>16.199999999999999</v>
      </c>
      <c r="I339" s="206"/>
      <c r="J339" s="13"/>
      <c r="K339" s="13"/>
      <c r="L339" s="202"/>
      <c r="M339" s="207"/>
      <c r="N339" s="208"/>
      <c r="O339" s="208"/>
      <c r="P339" s="208"/>
      <c r="Q339" s="208"/>
      <c r="R339" s="208"/>
      <c r="S339" s="208"/>
      <c r="T339" s="20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3" t="s">
        <v>231</v>
      </c>
      <c r="AU339" s="203" t="s">
        <v>89</v>
      </c>
      <c r="AV339" s="13" t="s">
        <v>89</v>
      </c>
      <c r="AW339" s="13" t="s">
        <v>35</v>
      </c>
      <c r="AX339" s="13" t="s">
        <v>80</v>
      </c>
      <c r="AY339" s="203" t="s">
        <v>141</v>
      </c>
    </row>
    <row r="340" s="14" customFormat="1">
      <c r="A340" s="14"/>
      <c r="B340" s="210"/>
      <c r="C340" s="14"/>
      <c r="D340" s="193" t="s">
        <v>231</v>
      </c>
      <c r="E340" s="211" t="s">
        <v>1</v>
      </c>
      <c r="F340" s="212" t="s">
        <v>236</v>
      </c>
      <c r="G340" s="14"/>
      <c r="H340" s="213">
        <v>16.199999999999999</v>
      </c>
      <c r="I340" s="214"/>
      <c r="J340" s="14"/>
      <c r="K340" s="14"/>
      <c r="L340" s="210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11" t="s">
        <v>231</v>
      </c>
      <c r="AU340" s="211" t="s">
        <v>89</v>
      </c>
      <c r="AV340" s="14" t="s">
        <v>140</v>
      </c>
      <c r="AW340" s="14" t="s">
        <v>35</v>
      </c>
      <c r="AX340" s="14" t="s">
        <v>87</v>
      </c>
      <c r="AY340" s="211" t="s">
        <v>141</v>
      </c>
    </row>
    <row r="341" s="2" customFormat="1" ht="6.96" customHeight="1">
      <c r="A341" s="38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39"/>
      <c r="M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</sheetData>
  <autoFilter ref="C129:K3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113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3.25" customHeight="1">
      <c r="B7" s="22"/>
      <c r="E7" s="129" t="str">
        <f>'Rekapitulace stavby'!K6</f>
        <v>Skladová hala doplňkového vybavení mobilní techniky v areálu KSÚSV v Pacově</v>
      </c>
      <c r="F7" s="32"/>
      <c r="G7" s="32"/>
      <c r="H7" s="32"/>
      <c r="L7" s="22"/>
    </row>
    <row r="8" s="1" customFormat="1" ht="12" customHeight="1">
      <c r="B8" s="22"/>
      <c r="D8" s="32" t="s">
        <v>114</v>
      </c>
      <c r="L8" s="22"/>
    </row>
    <row r="9" s="2" customFormat="1" ht="16.5" customHeight="1">
      <c r="A9" s="38"/>
      <c r="B9" s="39"/>
      <c r="C9" s="38"/>
      <c r="D9" s="38"/>
      <c r="E9" s="129" t="s">
        <v>209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116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534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99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17. 8. 2018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0"/>
      <c r="B29" s="131"/>
      <c r="C29" s="130"/>
      <c r="D29" s="130"/>
      <c r="E29" s="36" t="s">
        <v>535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ROUND((SUM(BE125:BE167)),  2)</f>
        <v>0</v>
      </c>
      <c r="G35" s="38"/>
      <c r="H35" s="38"/>
      <c r="I35" s="136">
        <v>0.20999999999999999</v>
      </c>
      <c r="J35" s="135">
        <f>ROUND(((SUM(BE125:BE167))*I35),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ROUND((SUM(BF125:BF167)),  2)</f>
        <v>0</v>
      </c>
      <c r="G36" s="38"/>
      <c r="H36" s="38"/>
      <c r="I36" s="136">
        <v>0.14999999999999999</v>
      </c>
      <c r="J36" s="135">
        <f>ROUND(((SUM(BF125:BF167))*I36),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ROUND((SUM(BG125:BG167)),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ROUND((SUM(BH125:BH167)),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ROUND((SUM(BI125:BI167)),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38"/>
      <c r="D85" s="38"/>
      <c r="E85" s="129" t="str">
        <f>E7</f>
        <v>Skladová hala doplňkového vybavení mobilní techniky v areálu KSÚSV v Pacově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114</v>
      </c>
      <c r="L86" s="22"/>
    </row>
    <row r="87" s="2" customFormat="1" ht="16.5" customHeight="1">
      <c r="A87" s="38"/>
      <c r="B87" s="39"/>
      <c r="C87" s="38"/>
      <c r="D87" s="38"/>
      <c r="E87" s="129" t="s">
        <v>209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116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02 - Bleskosvod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Pacov, ul. Nádražní, areál KSÚS Vysočiny</v>
      </c>
      <c r="G91" s="38"/>
      <c r="H91" s="38"/>
      <c r="I91" s="32" t="s">
        <v>22</v>
      </c>
      <c r="J91" s="69" t="str">
        <f>IF(J14="","",J14)</f>
        <v>17. 8. 2018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KSÚS Vysočiny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119</v>
      </c>
      <c r="D96" s="137"/>
      <c r="E96" s="137"/>
      <c r="F96" s="137"/>
      <c r="G96" s="137"/>
      <c r="H96" s="137"/>
      <c r="I96" s="137"/>
      <c r="J96" s="146" t="s">
        <v>120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121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122</v>
      </c>
    </row>
    <row r="99" s="9" customFormat="1" ht="24.96" customHeight="1">
      <c r="A99" s="9"/>
      <c r="B99" s="148"/>
      <c r="C99" s="9"/>
      <c r="D99" s="149" t="s">
        <v>218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536</v>
      </c>
      <c r="E100" s="154"/>
      <c r="F100" s="154"/>
      <c r="G100" s="154"/>
      <c r="H100" s="154"/>
      <c r="I100" s="154"/>
      <c r="J100" s="155">
        <f>J127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8"/>
      <c r="C101" s="9"/>
      <c r="D101" s="149" t="s">
        <v>537</v>
      </c>
      <c r="E101" s="150"/>
      <c r="F101" s="150"/>
      <c r="G101" s="150"/>
      <c r="H101" s="150"/>
      <c r="I101" s="150"/>
      <c r="J101" s="151">
        <f>J146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538</v>
      </c>
      <c r="E102" s="154"/>
      <c r="F102" s="154"/>
      <c r="G102" s="154"/>
      <c r="H102" s="154"/>
      <c r="I102" s="154"/>
      <c r="J102" s="155">
        <f>J147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539</v>
      </c>
      <c r="E103" s="154"/>
      <c r="F103" s="154"/>
      <c r="G103" s="154"/>
      <c r="H103" s="154"/>
      <c r="I103" s="154"/>
      <c r="J103" s="155">
        <f>J160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3.25" customHeight="1">
      <c r="A113" s="38"/>
      <c r="B113" s="39"/>
      <c r="C113" s="38"/>
      <c r="D113" s="38"/>
      <c r="E113" s="129" t="str">
        <f>E7</f>
        <v>Skladová hala doplňkového vybavení mobilní techniky v areálu KSÚSV v Pacově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114</v>
      </c>
      <c r="L114" s="22"/>
    </row>
    <row r="115" s="2" customFormat="1" ht="16.5" customHeight="1">
      <c r="A115" s="38"/>
      <c r="B115" s="39"/>
      <c r="C115" s="38"/>
      <c r="D115" s="38"/>
      <c r="E115" s="129" t="s">
        <v>209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02 - Bleskosvod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Pacov, ul. Nádražní, areál KSÚS Vysočiny</v>
      </c>
      <c r="G119" s="38"/>
      <c r="H119" s="38"/>
      <c r="I119" s="32" t="s">
        <v>22</v>
      </c>
      <c r="J119" s="69" t="str">
        <f>IF(J14="","",J14)</f>
        <v>17. 8. 2018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38"/>
      <c r="E121" s="38"/>
      <c r="F121" s="27" t="str">
        <f>E17</f>
        <v>KSÚS Vysočiny</v>
      </c>
      <c r="G121" s="38"/>
      <c r="H121" s="38"/>
      <c r="I121" s="32" t="s">
        <v>31</v>
      </c>
      <c r="J121" s="36" t="str">
        <f>E23</f>
        <v>PROJEKT CENTRUM NOVA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38"/>
      <c r="E122" s="38"/>
      <c r="F122" s="27" t="str">
        <f>IF(E20="","",E20)</f>
        <v>Vyplň údaj</v>
      </c>
      <c r="G122" s="38"/>
      <c r="H122" s="38"/>
      <c r="I122" s="32" t="s">
        <v>36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126</v>
      </c>
      <c r="D124" s="159" t="s">
        <v>65</v>
      </c>
      <c r="E124" s="159" t="s">
        <v>61</v>
      </c>
      <c r="F124" s="159" t="s">
        <v>62</v>
      </c>
      <c r="G124" s="159" t="s">
        <v>127</v>
      </c>
      <c r="H124" s="159" t="s">
        <v>128</v>
      </c>
      <c r="I124" s="159" t="s">
        <v>129</v>
      </c>
      <c r="J124" s="159" t="s">
        <v>120</v>
      </c>
      <c r="K124" s="160" t="s">
        <v>130</v>
      </c>
      <c r="L124" s="161"/>
      <c r="M124" s="86" t="s">
        <v>1</v>
      </c>
      <c r="N124" s="87" t="s">
        <v>44</v>
      </c>
      <c r="O124" s="87" t="s">
        <v>131</v>
      </c>
      <c r="P124" s="87" t="s">
        <v>132</v>
      </c>
      <c r="Q124" s="87" t="s">
        <v>133</v>
      </c>
      <c r="R124" s="87" t="s">
        <v>134</v>
      </c>
      <c r="S124" s="87" t="s">
        <v>135</v>
      </c>
      <c r="T124" s="88" t="s">
        <v>136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137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P126+P146</f>
        <v>0</v>
      </c>
      <c r="Q125" s="90"/>
      <c r="R125" s="163">
        <f>R126+R146</f>
        <v>0.20465000000000003</v>
      </c>
      <c r="S125" s="90"/>
      <c r="T125" s="164">
        <f>T126+T146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79</v>
      </c>
      <c r="AU125" s="19" t="s">
        <v>122</v>
      </c>
      <c r="BK125" s="165">
        <f>BK126+BK146</f>
        <v>0</v>
      </c>
    </row>
    <row r="126" s="12" customFormat="1" ht="25.92" customHeight="1">
      <c r="A126" s="12"/>
      <c r="B126" s="166"/>
      <c r="C126" s="12"/>
      <c r="D126" s="167" t="s">
        <v>79</v>
      </c>
      <c r="E126" s="168" t="s">
        <v>410</v>
      </c>
      <c r="F126" s="168" t="s">
        <v>411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</f>
        <v>0</v>
      </c>
      <c r="Q126" s="172"/>
      <c r="R126" s="173">
        <f>R127</f>
        <v>0.17958000000000002</v>
      </c>
      <c r="S126" s="172"/>
      <c r="T126" s="17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89</v>
      </c>
      <c r="AT126" s="175" t="s">
        <v>79</v>
      </c>
      <c r="AU126" s="175" t="s">
        <v>80</v>
      </c>
      <c r="AY126" s="167" t="s">
        <v>141</v>
      </c>
      <c r="BK126" s="176">
        <f>BK127</f>
        <v>0</v>
      </c>
    </row>
    <row r="127" s="12" customFormat="1" ht="22.8" customHeight="1">
      <c r="A127" s="12"/>
      <c r="B127" s="166"/>
      <c r="C127" s="12"/>
      <c r="D127" s="167" t="s">
        <v>79</v>
      </c>
      <c r="E127" s="177" t="s">
        <v>540</v>
      </c>
      <c r="F127" s="177" t="s">
        <v>541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SUM(P128:P145)</f>
        <v>0</v>
      </c>
      <c r="Q127" s="172"/>
      <c r="R127" s="173">
        <f>SUM(R128:R145)</f>
        <v>0.17958000000000002</v>
      </c>
      <c r="S127" s="172"/>
      <c r="T127" s="174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89</v>
      </c>
      <c r="AT127" s="175" t="s">
        <v>79</v>
      </c>
      <c r="AU127" s="175" t="s">
        <v>87</v>
      </c>
      <c r="AY127" s="167" t="s">
        <v>141</v>
      </c>
      <c r="BK127" s="176">
        <f>SUM(BK128:BK145)</f>
        <v>0</v>
      </c>
    </row>
    <row r="128" s="2" customFormat="1" ht="24.15" customHeight="1">
      <c r="A128" s="38"/>
      <c r="B128" s="179"/>
      <c r="C128" s="180" t="s">
        <v>188</v>
      </c>
      <c r="D128" s="180" t="s">
        <v>143</v>
      </c>
      <c r="E128" s="181" t="s">
        <v>542</v>
      </c>
      <c r="F128" s="182" t="s">
        <v>543</v>
      </c>
      <c r="G128" s="183" t="s">
        <v>417</v>
      </c>
      <c r="H128" s="184">
        <v>135</v>
      </c>
      <c r="I128" s="185"/>
      <c r="J128" s="186">
        <f>ROUND(I128*H128,2)</f>
        <v>0</v>
      </c>
      <c r="K128" s="182" t="s">
        <v>335</v>
      </c>
      <c r="L128" s="39"/>
      <c r="M128" s="187" t="s">
        <v>1</v>
      </c>
      <c r="N128" s="188" t="s">
        <v>45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338</v>
      </c>
      <c r="AT128" s="191" t="s">
        <v>143</v>
      </c>
      <c r="AU128" s="191" t="s">
        <v>89</v>
      </c>
      <c r="AY128" s="19" t="s">
        <v>141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87</v>
      </c>
      <c r="BK128" s="192">
        <f>ROUND(I128*H128,2)</f>
        <v>0</v>
      </c>
      <c r="BL128" s="19" t="s">
        <v>338</v>
      </c>
      <c r="BM128" s="191" t="s">
        <v>544</v>
      </c>
    </row>
    <row r="129" s="2" customFormat="1" ht="14.4" customHeight="1">
      <c r="A129" s="38"/>
      <c r="B129" s="179"/>
      <c r="C129" s="233" t="s">
        <v>193</v>
      </c>
      <c r="D129" s="233" t="s">
        <v>458</v>
      </c>
      <c r="E129" s="234" t="s">
        <v>545</v>
      </c>
      <c r="F129" s="235" t="s">
        <v>546</v>
      </c>
      <c r="G129" s="236" t="s">
        <v>448</v>
      </c>
      <c r="H129" s="237">
        <v>141.75</v>
      </c>
      <c r="I129" s="238"/>
      <c r="J129" s="239">
        <f>ROUND(I129*H129,2)</f>
        <v>0</v>
      </c>
      <c r="K129" s="235" t="s">
        <v>335</v>
      </c>
      <c r="L129" s="240"/>
      <c r="M129" s="241" t="s">
        <v>1</v>
      </c>
      <c r="N129" s="242" t="s">
        <v>45</v>
      </c>
      <c r="O129" s="77"/>
      <c r="P129" s="189">
        <f>O129*H129</f>
        <v>0</v>
      </c>
      <c r="Q129" s="189">
        <v>0.001</v>
      </c>
      <c r="R129" s="189">
        <f>Q129*H129</f>
        <v>0.14175000000000002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432</v>
      </c>
      <c r="AT129" s="191" t="s">
        <v>458</v>
      </c>
      <c r="AU129" s="191" t="s">
        <v>89</v>
      </c>
      <c r="AY129" s="19" t="s">
        <v>141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87</v>
      </c>
      <c r="BK129" s="192">
        <f>ROUND(I129*H129,2)</f>
        <v>0</v>
      </c>
      <c r="BL129" s="19" t="s">
        <v>338</v>
      </c>
      <c r="BM129" s="191" t="s">
        <v>547</v>
      </c>
    </row>
    <row r="130" s="2" customFormat="1">
      <c r="A130" s="38"/>
      <c r="B130" s="39"/>
      <c r="C130" s="38"/>
      <c r="D130" s="193" t="s">
        <v>148</v>
      </c>
      <c r="E130" s="38"/>
      <c r="F130" s="194" t="s">
        <v>548</v>
      </c>
      <c r="G130" s="38"/>
      <c r="H130" s="38"/>
      <c r="I130" s="195"/>
      <c r="J130" s="38"/>
      <c r="K130" s="38"/>
      <c r="L130" s="39"/>
      <c r="M130" s="196"/>
      <c r="N130" s="197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148</v>
      </c>
      <c r="AU130" s="19" t="s">
        <v>89</v>
      </c>
    </row>
    <row r="131" s="13" customFormat="1">
      <c r="A131" s="13"/>
      <c r="B131" s="202"/>
      <c r="C131" s="13"/>
      <c r="D131" s="193" t="s">
        <v>231</v>
      </c>
      <c r="E131" s="203" t="s">
        <v>1</v>
      </c>
      <c r="F131" s="204" t="s">
        <v>549</v>
      </c>
      <c r="G131" s="13"/>
      <c r="H131" s="205">
        <v>141.75</v>
      </c>
      <c r="I131" s="206"/>
      <c r="J131" s="13"/>
      <c r="K131" s="13"/>
      <c r="L131" s="202"/>
      <c r="M131" s="207"/>
      <c r="N131" s="208"/>
      <c r="O131" s="208"/>
      <c r="P131" s="208"/>
      <c r="Q131" s="208"/>
      <c r="R131" s="208"/>
      <c r="S131" s="208"/>
      <c r="T131" s="2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3" t="s">
        <v>231</v>
      </c>
      <c r="AU131" s="203" t="s">
        <v>89</v>
      </c>
      <c r="AV131" s="13" t="s">
        <v>89</v>
      </c>
      <c r="AW131" s="13" t="s">
        <v>35</v>
      </c>
      <c r="AX131" s="13" t="s">
        <v>87</v>
      </c>
      <c r="AY131" s="203" t="s">
        <v>141</v>
      </c>
    </row>
    <row r="132" s="2" customFormat="1" ht="24.15" customHeight="1">
      <c r="A132" s="38"/>
      <c r="B132" s="179"/>
      <c r="C132" s="180" t="s">
        <v>198</v>
      </c>
      <c r="D132" s="180" t="s">
        <v>143</v>
      </c>
      <c r="E132" s="181" t="s">
        <v>550</v>
      </c>
      <c r="F132" s="182" t="s">
        <v>551</v>
      </c>
      <c r="G132" s="183" t="s">
        <v>417</v>
      </c>
      <c r="H132" s="184">
        <v>12</v>
      </c>
      <c r="I132" s="185"/>
      <c r="J132" s="186">
        <f>ROUND(I132*H132,2)</f>
        <v>0</v>
      </c>
      <c r="K132" s="182" t="s">
        <v>335</v>
      </c>
      <c r="L132" s="39"/>
      <c r="M132" s="187" t="s">
        <v>1</v>
      </c>
      <c r="N132" s="188" t="s">
        <v>45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338</v>
      </c>
      <c r="AT132" s="191" t="s">
        <v>143</v>
      </c>
      <c r="AU132" s="191" t="s">
        <v>89</v>
      </c>
      <c r="AY132" s="19" t="s">
        <v>141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87</v>
      </c>
      <c r="BK132" s="192">
        <f>ROUND(I132*H132,2)</f>
        <v>0</v>
      </c>
      <c r="BL132" s="19" t="s">
        <v>338</v>
      </c>
      <c r="BM132" s="191" t="s">
        <v>552</v>
      </c>
    </row>
    <row r="133" s="2" customFormat="1" ht="14.4" customHeight="1">
      <c r="A133" s="38"/>
      <c r="B133" s="179"/>
      <c r="C133" s="233" t="s">
        <v>203</v>
      </c>
      <c r="D133" s="233" t="s">
        <v>458</v>
      </c>
      <c r="E133" s="234" t="s">
        <v>553</v>
      </c>
      <c r="F133" s="235" t="s">
        <v>554</v>
      </c>
      <c r="G133" s="236" t="s">
        <v>448</v>
      </c>
      <c r="H133" s="237">
        <v>7.4400000000000004</v>
      </c>
      <c r="I133" s="238"/>
      <c r="J133" s="239">
        <f>ROUND(I133*H133,2)</f>
        <v>0</v>
      </c>
      <c r="K133" s="235" t="s">
        <v>335</v>
      </c>
      <c r="L133" s="240"/>
      <c r="M133" s="241" t="s">
        <v>1</v>
      </c>
      <c r="N133" s="242" t="s">
        <v>45</v>
      </c>
      <c r="O133" s="77"/>
      <c r="P133" s="189">
        <f>O133*H133</f>
        <v>0</v>
      </c>
      <c r="Q133" s="189">
        <v>0.001</v>
      </c>
      <c r="R133" s="189">
        <f>Q133*H133</f>
        <v>0.0074400000000000004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432</v>
      </c>
      <c r="AT133" s="191" t="s">
        <v>458</v>
      </c>
      <c r="AU133" s="191" t="s">
        <v>89</v>
      </c>
      <c r="AY133" s="19" t="s">
        <v>141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87</v>
      </c>
      <c r="BK133" s="192">
        <f>ROUND(I133*H133,2)</f>
        <v>0</v>
      </c>
      <c r="BL133" s="19" t="s">
        <v>338</v>
      </c>
      <c r="BM133" s="191" t="s">
        <v>555</v>
      </c>
    </row>
    <row r="134" s="2" customFormat="1">
      <c r="A134" s="38"/>
      <c r="B134" s="39"/>
      <c r="C134" s="38"/>
      <c r="D134" s="193" t="s">
        <v>148</v>
      </c>
      <c r="E134" s="38"/>
      <c r="F134" s="194" t="s">
        <v>548</v>
      </c>
      <c r="G134" s="38"/>
      <c r="H134" s="38"/>
      <c r="I134" s="195"/>
      <c r="J134" s="38"/>
      <c r="K134" s="38"/>
      <c r="L134" s="39"/>
      <c r="M134" s="196"/>
      <c r="N134" s="197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148</v>
      </c>
      <c r="AU134" s="19" t="s">
        <v>89</v>
      </c>
    </row>
    <row r="135" s="13" customFormat="1">
      <c r="A135" s="13"/>
      <c r="B135" s="202"/>
      <c r="C135" s="13"/>
      <c r="D135" s="193" t="s">
        <v>231</v>
      </c>
      <c r="E135" s="203" t="s">
        <v>1</v>
      </c>
      <c r="F135" s="204" t="s">
        <v>556</v>
      </c>
      <c r="G135" s="13"/>
      <c r="H135" s="205">
        <v>7.4400000000000004</v>
      </c>
      <c r="I135" s="206"/>
      <c r="J135" s="13"/>
      <c r="K135" s="13"/>
      <c r="L135" s="202"/>
      <c r="M135" s="207"/>
      <c r="N135" s="208"/>
      <c r="O135" s="208"/>
      <c r="P135" s="208"/>
      <c r="Q135" s="208"/>
      <c r="R135" s="208"/>
      <c r="S135" s="208"/>
      <c r="T135" s="2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3" t="s">
        <v>231</v>
      </c>
      <c r="AU135" s="203" t="s">
        <v>89</v>
      </c>
      <c r="AV135" s="13" t="s">
        <v>89</v>
      </c>
      <c r="AW135" s="13" t="s">
        <v>35</v>
      </c>
      <c r="AX135" s="13" t="s">
        <v>87</v>
      </c>
      <c r="AY135" s="203" t="s">
        <v>141</v>
      </c>
    </row>
    <row r="136" s="2" customFormat="1" ht="24.15" customHeight="1">
      <c r="A136" s="38"/>
      <c r="B136" s="179"/>
      <c r="C136" s="180" t="s">
        <v>328</v>
      </c>
      <c r="D136" s="180" t="s">
        <v>143</v>
      </c>
      <c r="E136" s="181" t="s">
        <v>557</v>
      </c>
      <c r="F136" s="182" t="s">
        <v>558</v>
      </c>
      <c r="G136" s="183" t="s">
        <v>417</v>
      </c>
      <c r="H136" s="184">
        <v>10</v>
      </c>
      <c r="I136" s="185"/>
      <c r="J136" s="186">
        <f>ROUND(I136*H136,2)</f>
        <v>0</v>
      </c>
      <c r="K136" s="182" t="s">
        <v>335</v>
      </c>
      <c r="L136" s="39"/>
      <c r="M136" s="187" t="s">
        <v>1</v>
      </c>
      <c r="N136" s="188" t="s">
        <v>45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338</v>
      </c>
      <c r="AT136" s="191" t="s">
        <v>143</v>
      </c>
      <c r="AU136" s="191" t="s">
        <v>89</v>
      </c>
      <c r="AY136" s="19" t="s">
        <v>141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87</v>
      </c>
      <c r="BK136" s="192">
        <f>ROUND(I136*H136,2)</f>
        <v>0</v>
      </c>
      <c r="BL136" s="19" t="s">
        <v>338</v>
      </c>
      <c r="BM136" s="191" t="s">
        <v>559</v>
      </c>
    </row>
    <row r="137" s="2" customFormat="1" ht="14.4" customHeight="1">
      <c r="A137" s="38"/>
      <c r="B137" s="179"/>
      <c r="C137" s="233" t="s">
        <v>8</v>
      </c>
      <c r="D137" s="233" t="s">
        <v>458</v>
      </c>
      <c r="E137" s="234" t="s">
        <v>560</v>
      </c>
      <c r="F137" s="235" t="s">
        <v>561</v>
      </c>
      <c r="G137" s="236" t="s">
        <v>448</v>
      </c>
      <c r="H137" s="237">
        <v>1.3500000000000001</v>
      </c>
      <c r="I137" s="238"/>
      <c r="J137" s="239">
        <f>ROUND(I137*H137,2)</f>
        <v>0</v>
      </c>
      <c r="K137" s="235" t="s">
        <v>335</v>
      </c>
      <c r="L137" s="240"/>
      <c r="M137" s="241" t="s">
        <v>1</v>
      </c>
      <c r="N137" s="242" t="s">
        <v>45</v>
      </c>
      <c r="O137" s="77"/>
      <c r="P137" s="189">
        <f>O137*H137</f>
        <v>0</v>
      </c>
      <c r="Q137" s="189">
        <v>0.001</v>
      </c>
      <c r="R137" s="189">
        <f>Q137*H137</f>
        <v>0.0013500000000000001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432</v>
      </c>
      <c r="AT137" s="191" t="s">
        <v>458</v>
      </c>
      <c r="AU137" s="191" t="s">
        <v>89</v>
      </c>
      <c r="AY137" s="19" t="s">
        <v>141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87</v>
      </c>
      <c r="BK137" s="192">
        <f>ROUND(I137*H137,2)</f>
        <v>0</v>
      </c>
      <c r="BL137" s="19" t="s">
        <v>338</v>
      </c>
      <c r="BM137" s="191" t="s">
        <v>562</v>
      </c>
    </row>
    <row r="138" s="2" customFormat="1">
      <c r="A138" s="38"/>
      <c r="B138" s="39"/>
      <c r="C138" s="38"/>
      <c r="D138" s="193" t="s">
        <v>148</v>
      </c>
      <c r="E138" s="38"/>
      <c r="F138" s="194" t="s">
        <v>548</v>
      </c>
      <c r="G138" s="38"/>
      <c r="H138" s="38"/>
      <c r="I138" s="195"/>
      <c r="J138" s="38"/>
      <c r="K138" s="38"/>
      <c r="L138" s="39"/>
      <c r="M138" s="196"/>
      <c r="N138" s="197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148</v>
      </c>
      <c r="AU138" s="19" t="s">
        <v>89</v>
      </c>
    </row>
    <row r="139" s="13" customFormat="1">
      <c r="A139" s="13"/>
      <c r="B139" s="202"/>
      <c r="C139" s="13"/>
      <c r="D139" s="193" t="s">
        <v>231</v>
      </c>
      <c r="E139" s="203" t="s">
        <v>1</v>
      </c>
      <c r="F139" s="204" t="s">
        <v>563</v>
      </c>
      <c r="G139" s="13"/>
      <c r="H139" s="205">
        <v>1.3500000000000001</v>
      </c>
      <c r="I139" s="206"/>
      <c r="J139" s="13"/>
      <c r="K139" s="13"/>
      <c r="L139" s="202"/>
      <c r="M139" s="207"/>
      <c r="N139" s="208"/>
      <c r="O139" s="208"/>
      <c r="P139" s="208"/>
      <c r="Q139" s="208"/>
      <c r="R139" s="208"/>
      <c r="S139" s="208"/>
      <c r="T139" s="20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3" t="s">
        <v>231</v>
      </c>
      <c r="AU139" s="203" t="s">
        <v>89</v>
      </c>
      <c r="AV139" s="13" t="s">
        <v>89</v>
      </c>
      <c r="AW139" s="13" t="s">
        <v>35</v>
      </c>
      <c r="AX139" s="13" t="s">
        <v>87</v>
      </c>
      <c r="AY139" s="203" t="s">
        <v>141</v>
      </c>
    </row>
    <row r="140" s="2" customFormat="1" ht="24.15" customHeight="1">
      <c r="A140" s="38"/>
      <c r="B140" s="179"/>
      <c r="C140" s="180" t="s">
        <v>348</v>
      </c>
      <c r="D140" s="180" t="s">
        <v>143</v>
      </c>
      <c r="E140" s="181" t="s">
        <v>564</v>
      </c>
      <c r="F140" s="182" t="s">
        <v>565</v>
      </c>
      <c r="G140" s="183" t="s">
        <v>394</v>
      </c>
      <c r="H140" s="184">
        <v>6</v>
      </c>
      <c r="I140" s="185"/>
      <c r="J140" s="186">
        <f>ROUND(I140*H140,2)</f>
        <v>0</v>
      </c>
      <c r="K140" s="182" t="s">
        <v>335</v>
      </c>
      <c r="L140" s="39"/>
      <c r="M140" s="187" t="s">
        <v>1</v>
      </c>
      <c r="N140" s="188" t="s">
        <v>45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338</v>
      </c>
      <c r="AT140" s="191" t="s">
        <v>143</v>
      </c>
      <c r="AU140" s="191" t="s">
        <v>89</v>
      </c>
      <c r="AY140" s="19" t="s">
        <v>141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87</v>
      </c>
      <c r="BK140" s="192">
        <f>ROUND(I140*H140,2)</f>
        <v>0</v>
      </c>
      <c r="BL140" s="19" t="s">
        <v>338</v>
      </c>
      <c r="BM140" s="191" t="s">
        <v>566</v>
      </c>
    </row>
    <row r="141" s="2" customFormat="1" ht="14.4" customHeight="1">
      <c r="A141" s="38"/>
      <c r="B141" s="179"/>
      <c r="C141" s="233" t="s">
        <v>353</v>
      </c>
      <c r="D141" s="233" t="s">
        <v>458</v>
      </c>
      <c r="E141" s="234" t="s">
        <v>567</v>
      </c>
      <c r="F141" s="235" t="s">
        <v>568</v>
      </c>
      <c r="G141" s="236" t="s">
        <v>394</v>
      </c>
      <c r="H141" s="237">
        <v>6</v>
      </c>
      <c r="I141" s="238"/>
      <c r="J141" s="239">
        <f>ROUND(I141*H141,2)</f>
        <v>0</v>
      </c>
      <c r="K141" s="235" t="s">
        <v>335</v>
      </c>
      <c r="L141" s="240"/>
      <c r="M141" s="241" t="s">
        <v>1</v>
      </c>
      <c r="N141" s="242" t="s">
        <v>45</v>
      </c>
      <c r="O141" s="77"/>
      <c r="P141" s="189">
        <f>O141*H141</f>
        <v>0</v>
      </c>
      <c r="Q141" s="189">
        <v>0.0041999999999999997</v>
      </c>
      <c r="R141" s="189">
        <f>Q141*H141</f>
        <v>0.0252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432</v>
      </c>
      <c r="AT141" s="191" t="s">
        <v>458</v>
      </c>
      <c r="AU141" s="191" t="s">
        <v>89</v>
      </c>
      <c r="AY141" s="19" t="s">
        <v>141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87</v>
      </c>
      <c r="BK141" s="192">
        <f>ROUND(I141*H141,2)</f>
        <v>0</v>
      </c>
      <c r="BL141" s="19" t="s">
        <v>338</v>
      </c>
      <c r="BM141" s="191" t="s">
        <v>569</v>
      </c>
    </row>
    <row r="142" s="2" customFormat="1" ht="14.4" customHeight="1">
      <c r="A142" s="38"/>
      <c r="B142" s="179"/>
      <c r="C142" s="233" t="s">
        <v>358</v>
      </c>
      <c r="D142" s="233" t="s">
        <v>458</v>
      </c>
      <c r="E142" s="234" t="s">
        <v>570</v>
      </c>
      <c r="F142" s="235" t="s">
        <v>571</v>
      </c>
      <c r="G142" s="236" t="s">
        <v>394</v>
      </c>
      <c r="H142" s="237">
        <v>12</v>
      </c>
      <c r="I142" s="238"/>
      <c r="J142" s="239">
        <f>ROUND(I142*H142,2)</f>
        <v>0</v>
      </c>
      <c r="K142" s="235" t="s">
        <v>335</v>
      </c>
      <c r="L142" s="240"/>
      <c r="M142" s="241" t="s">
        <v>1</v>
      </c>
      <c r="N142" s="242" t="s">
        <v>45</v>
      </c>
      <c r="O142" s="77"/>
      <c r="P142" s="189">
        <f>O142*H142</f>
        <v>0</v>
      </c>
      <c r="Q142" s="189">
        <v>0.00032000000000000003</v>
      </c>
      <c r="R142" s="189">
        <f>Q142*H142</f>
        <v>0.0038400000000000005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432</v>
      </c>
      <c r="AT142" s="191" t="s">
        <v>458</v>
      </c>
      <c r="AU142" s="191" t="s">
        <v>89</v>
      </c>
      <c r="AY142" s="19" t="s">
        <v>141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87</v>
      </c>
      <c r="BK142" s="192">
        <f>ROUND(I142*H142,2)</f>
        <v>0</v>
      </c>
      <c r="BL142" s="19" t="s">
        <v>338</v>
      </c>
      <c r="BM142" s="191" t="s">
        <v>572</v>
      </c>
    </row>
    <row r="143" s="2" customFormat="1" ht="14.4" customHeight="1">
      <c r="A143" s="38"/>
      <c r="B143" s="179"/>
      <c r="C143" s="180" t="s">
        <v>7</v>
      </c>
      <c r="D143" s="180" t="s">
        <v>143</v>
      </c>
      <c r="E143" s="181" t="s">
        <v>573</v>
      </c>
      <c r="F143" s="182" t="s">
        <v>574</v>
      </c>
      <c r="G143" s="183" t="s">
        <v>394</v>
      </c>
      <c r="H143" s="184">
        <v>6</v>
      </c>
      <c r="I143" s="185"/>
      <c r="J143" s="186">
        <f>ROUND(I143*H143,2)</f>
        <v>0</v>
      </c>
      <c r="K143" s="182" t="s">
        <v>335</v>
      </c>
      <c r="L143" s="39"/>
      <c r="M143" s="187" t="s">
        <v>1</v>
      </c>
      <c r="N143" s="188" t="s">
        <v>45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338</v>
      </c>
      <c r="AT143" s="191" t="s">
        <v>143</v>
      </c>
      <c r="AU143" s="191" t="s">
        <v>89</v>
      </c>
      <c r="AY143" s="19" t="s">
        <v>141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338</v>
      </c>
      <c r="BM143" s="191" t="s">
        <v>575</v>
      </c>
    </row>
    <row r="144" s="2" customFormat="1" ht="14.4" customHeight="1">
      <c r="A144" s="38"/>
      <c r="B144" s="179"/>
      <c r="C144" s="233" t="s">
        <v>369</v>
      </c>
      <c r="D144" s="233" t="s">
        <v>458</v>
      </c>
      <c r="E144" s="234" t="s">
        <v>576</v>
      </c>
      <c r="F144" s="235" t="s">
        <v>577</v>
      </c>
      <c r="G144" s="236" t="s">
        <v>394</v>
      </c>
      <c r="H144" s="237">
        <v>6</v>
      </c>
      <c r="I144" s="238"/>
      <c r="J144" s="239">
        <f>ROUND(I144*H144,2)</f>
        <v>0</v>
      </c>
      <c r="K144" s="235" t="s">
        <v>335</v>
      </c>
      <c r="L144" s="240"/>
      <c r="M144" s="241" t="s">
        <v>1</v>
      </c>
      <c r="N144" s="242" t="s">
        <v>45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432</v>
      </c>
      <c r="AT144" s="191" t="s">
        <v>458</v>
      </c>
      <c r="AU144" s="191" t="s">
        <v>89</v>
      </c>
      <c r="AY144" s="19" t="s">
        <v>141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87</v>
      </c>
      <c r="BK144" s="192">
        <f>ROUND(I144*H144,2)</f>
        <v>0</v>
      </c>
      <c r="BL144" s="19" t="s">
        <v>338</v>
      </c>
      <c r="BM144" s="191" t="s">
        <v>578</v>
      </c>
    </row>
    <row r="145" s="2" customFormat="1" ht="24.15" customHeight="1">
      <c r="A145" s="38"/>
      <c r="B145" s="179"/>
      <c r="C145" s="180" t="s">
        <v>183</v>
      </c>
      <c r="D145" s="180" t="s">
        <v>143</v>
      </c>
      <c r="E145" s="181" t="s">
        <v>579</v>
      </c>
      <c r="F145" s="182" t="s">
        <v>580</v>
      </c>
      <c r="G145" s="183" t="s">
        <v>394</v>
      </c>
      <c r="H145" s="184">
        <v>1</v>
      </c>
      <c r="I145" s="185"/>
      <c r="J145" s="186">
        <f>ROUND(I145*H145,2)</f>
        <v>0</v>
      </c>
      <c r="K145" s="182" t="s">
        <v>335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338</v>
      </c>
      <c r="AT145" s="191" t="s">
        <v>143</v>
      </c>
      <c r="AU145" s="191" t="s">
        <v>89</v>
      </c>
      <c r="AY145" s="19" t="s">
        <v>141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338</v>
      </c>
      <c r="BM145" s="191" t="s">
        <v>581</v>
      </c>
    </row>
    <row r="146" s="12" customFormat="1" ht="25.92" customHeight="1">
      <c r="A146" s="12"/>
      <c r="B146" s="166"/>
      <c r="C146" s="12"/>
      <c r="D146" s="167" t="s">
        <v>79</v>
      </c>
      <c r="E146" s="168" t="s">
        <v>458</v>
      </c>
      <c r="F146" s="168" t="s">
        <v>582</v>
      </c>
      <c r="G146" s="12"/>
      <c r="H146" s="12"/>
      <c r="I146" s="169"/>
      <c r="J146" s="170">
        <f>BK146</f>
        <v>0</v>
      </c>
      <c r="K146" s="12"/>
      <c r="L146" s="166"/>
      <c r="M146" s="171"/>
      <c r="N146" s="172"/>
      <c r="O146" s="172"/>
      <c r="P146" s="173">
        <f>P147+P160</f>
        <v>0</v>
      </c>
      <c r="Q146" s="172"/>
      <c r="R146" s="173">
        <f>R147+R160</f>
        <v>0.025070000000000002</v>
      </c>
      <c r="S146" s="172"/>
      <c r="T146" s="174">
        <f>T147+T160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7" t="s">
        <v>154</v>
      </c>
      <c r="AT146" s="175" t="s">
        <v>79</v>
      </c>
      <c r="AU146" s="175" t="s">
        <v>80</v>
      </c>
      <c r="AY146" s="167" t="s">
        <v>141</v>
      </c>
      <c r="BK146" s="176">
        <f>BK147+BK160</f>
        <v>0</v>
      </c>
    </row>
    <row r="147" s="12" customFormat="1" ht="22.8" customHeight="1">
      <c r="A147" s="12"/>
      <c r="B147" s="166"/>
      <c r="C147" s="12"/>
      <c r="D147" s="167" t="s">
        <v>79</v>
      </c>
      <c r="E147" s="177" t="s">
        <v>583</v>
      </c>
      <c r="F147" s="177" t="s">
        <v>584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SUM(P148:P159)</f>
        <v>0</v>
      </c>
      <c r="Q147" s="172"/>
      <c r="R147" s="173">
        <f>SUM(R148:R159)</f>
        <v>0.025070000000000002</v>
      </c>
      <c r="S147" s="172"/>
      <c r="T147" s="174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154</v>
      </c>
      <c r="AT147" s="175" t="s">
        <v>79</v>
      </c>
      <c r="AU147" s="175" t="s">
        <v>87</v>
      </c>
      <c r="AY147" s="167" t="s">
        <v>141</v>
      </c>
      <c r="BK147" s="176">
        <f>SUM(BK148:BK159)</f>
        <v>0</v>
      </c>
    </row>
    <row r="148" s="2" customFormat="1" ht="24.15" customHeight="1">
      <c r="A148" s="38"/>
      <c r="B148" s="179"/>
      <c r="C148" s="180" t="s">
        <v>432</v>
      </c>
      <c r="D148" s="180" t="s">
        <v>143</v>
      </c>
      <c r="E148" s="181" t="s">
        <v>585</v>
      </c>
      <c r="F148" s="182" t="s">
        <v>586</v>
      </c>
      <c r="G148" s="183" t="s">
        <v>394</v>
      </c>
      <c r="H148" s="184">
        <v>60</v>
      </c>
      <c r="I148" s="185"/>
      <c r="J148" s="186">
        <f>ROUND(I148*H148,2)</f>
        <v>0</v>
      </c>
      <c r="K148" s="182" t="s">
        <v>335</v>
      </c>
      <c r="L148" s="39"/>
      <c r="M148" s="187" t="s">
        <v>1</v>
      </c>
      <c r="N148" s="188" t="s">
        <v>45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587</v>
      </c>
      <c r="AT148" s="191" t="s">
        <v>143</v>
      </c>
      <c r="AU148" s="191" t="s">
        <v>89</v>
      </c>
      <c r="AY148" s="19" t="s">
        <v>141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87</v>
      </c>
      <c r="BK148" s="192">
        <f>ROUND(I148*H148,2)</f>
        <v>0</v>
      </c>
      <c r="BL148" s="19" t="s">
        <v>587</v>
      </c>
      <c r="BM148" s="191" t="s">
        <v>588</v>
      </c>
    </row>
    <row r="149" s="2" customFormat="1" ht="14.4" customHeight="1">
      <c r="A149" s="38"/>
      <c r="B149" s="179"/>
      <c r="C149" s="233" t="s">
        <v>438</v>
      </c>
      <c r="D149" s="233" t="s">
        <v>458</v>
      </c>
      <c r="E149" s="234" t="s">
        <v>589</v>
      </c>
      <c r="F149" s="235" t="s">
        <v>590</v>
      </c>
      <c r="G149" s="236" t="s">
        <v>394</v>
      </c>
      <c r="H149" s="237">
        <v>45</v>
      </c>
      <c r="I149" s="238"/>
      <c r="J149" s="239">
        <f>ROUND(I149*H149,2)</f>
        <v>0</v>
      </c>
      <c r="K149" s="235" t="s">
        <v>335</v>
      </c>
      <c r="L149" s="240"/>
      <c r="M149" s="241" t="s">
        <v>1</v>
      </c>
      <c r="N149" s="242" t="s">
        <v>45</v>
      </c>
      <c r="O149" s="77"/>
      <c r="P149" s="189">
        <f>O149*H149</f>
        <v>0</v>
      </c>
      <c r="Q149" s="189">
        <v>0.00016000000000000001</v>
      </c>
      <c r="R149" s="189">
        <f>Q149*H149</f>
        <v>0.0072000000000000007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591</v>
      </c>
      <c r="AT149" s="191" t="s">
        <v>458</v>
      </c>
      <c r="AU149" s="191" t="s">
        <v>89</v>
      </c>
      <c r="AY149" s="19" t="s">
        <v>141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87</v>
      </c>
      <c r="BK149" s="192">
        <f>ROUND(I149*H149,2)</f>
        <v>0</v>
      </c>
      <c r="BL149" s="19" t="s">
        <v>591</v>
      </c>
      <c r="BM149" s="191" t="s">
        <v>592</v>
      </c>
    </row>
    <row r="150" s="2" customFormat="1" ht="14.4" customHeight="1">
      <c r="A150" s="38"/>
      <c r="B150" s="179"/>
      <c r="C150" s="233" t="s">
        <v>445</v>
      </c>
      <c r="D150" s="233" t="s">
        <v>458</v>
      </c>
      <c r="E150" s="234" t="s">
        <v>593</v>
      </c>
      <c r="F150" s="235" t="s">
        <v>594</v>
      </c>
      <c r="G150" s="236" t="s">
        <v>394</v>
      </c>
      <c r="H150" s="237">
        <v>15</v>
      </c>
      <c r="I150" s="238"/>
      <c r="J150" s="239">
        <f>ROUND(I150*H150,2)</f>
        <v>0</v>
      </c>
      <c r="K150" s="235" t="s">
        <v>335</v>
      </c>
      <c r="L150" s="240"/>
      <c r="M150" s="241" t="s">
        <v>1</v>
      </c>
      <c r="N150" s="242" t="s">
        <v>45</v>
      </c>
      <c r="O150" s="77"/>
      <c r="P150" s="189">
        <f>O150*H150</f>
        <v>0</v>
      </c>
      <c r="Q150" s="189">
        <v>0.00023000000000000001</v>
      </c>
      <c r="R150" s="189">
        <f>Q150*H150</f>
        <v>0.0034499999999999999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591</v>
      </c>
      <c r="AT150" s="191" t="s">
        <v>458</v>
      </c>
      <c r="AU150" s="191" t="s">
        <v>89</v>
      </c>
      <c r="AY150" s="19" t="s">
        <v>141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87</v>
      </c>
      <c r="BK150" s="192">
        <f>ROUND(I150*H150,2)</f>
        <v>0</v>
      </c>
      <c r="BL150" s="19" t="s">
        <v>591</v>
      </c>
      <c r="BM150" s="191" t="s">
        <v>595</v>
      </c>
    </row>
    <row r="151" s="2" customFormat="1">
      <c r="A151" s="38"/>
      <c r="B151" s="39"/>
      <c r="C151" s="38"/>
      <c r="D151" s="193" t="s">
        <v>148</v>
      </c>
      <c r="E151" s="38"/>
      <c r="F151" s="194" t="s">
        <v>548</v>
      </c>
      <c r="G151" s="38"/>
      <c r="H151" s="38"/>
      <c r="I151" s="195"/>
      <c r="J151" s="38"/>
      <c r="K151" s="38"/>
      <c r="L151" s="39"/>
      <c r="M151" s="196"/>
      <c r="N151" s="197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148</v>
      </c>
      <c r="AU151" s="19" t="s">
        <v>89</v>
      </c>
    </row>
    <row r="152" s="2" customFormat="1" ht="24.15" customHeight="1">
      <c r="A152" s="38"/>
      <c r="B152" s="179"/>
      <c r="C152" s="233" t="s">
        <v>450</v>
      </c>
      <c r="D152" s="233" t="s">
        <v>458</v>
      </c>
      <c r="E152" s="234" t="s">
        <v>596</v>
      </c>
      <c r="F152" s="235" t="s">
        <v>597</v>
      </c>
      <c r="G152" s="236" t="s">
        <v>394</v>
      </c>
      <c r="H152" s="237">
        <v>15</v>
      </c>
      <c r="I152" s="238"/>
      <c r="J152" s="239">
        <f>ROUND(I152*H152,2)</f>
        <v>0</v>
      </c>
      <c r="K152" s="235" t="s">
        <v>335</v>
      </c>
      <c r="L152" s="240"/>
      <c r="M152" s="241" t="s">
        <v>1</v>
      </c>
      <c r="N152" s="242" t="s">
        <v>45</v>
      </c>
      <c r="O152" s="77"/>
      <c r="P152" s="189">
        <f>O152*H152</f>
        <v>0</v>
      </c>
      <c r="Q152" s="189">
        <v>0.00069999999999999999</v>
      </c>
      <c r="R152" s="189">
        <f>Q152*H152</f>
        <v>0.010500000000000001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591</v>
      </c>
      <c r="AT152" s="191" t="s">
        <v>458</v>
      </c>
      <c r="AU152" s="191" t="s">
        <v>89</v>
      </c>
      <c r="AY152" s="19" t="s">
        <v>141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87</v>
      </c>
      <c r="BK152" s="192">
        <f>ROUND(I152*H152,2)</f>
        <v>0</v>
      </c>
      <c r="BL152" s="19" t="s">
        <v>591</v>
      </c>
      <c r="BM152" s="191" t="s">
        <v>598</v>
      </c>
    </row>
    <row r="153" s="2" customFormat="1" ht="24.15" customHeight="1">
      <c r="A153" s="38"/>
      <c r="B153" s="179"/>
      <c r="C153" s="180" t="s">
        <v>457</v>
      </c>
      <c r="D153" s="180" t="s">
        <v>143</v>
      </c>
      <c r="E153" s="181" t="s">
        <v>599</v>
      </c>
      <c r="F153" s="182" t="s">
        <v>600</v>
      </c>
      <c r="G153" s="183" t="s">
        <v>394</v>
      </c>
      <c r="H153" s="184">
        <v>16</v>
      </c>
      <c r="I153" s="185"/>
      <c r="J153" s="186">
        <f>ROUND(I153*H153,2)</f>
        <v>0</v>
      </c>
      <c r="K153" s="182" t="s">
        <v>335</v>
      </c>
      <c r="L153" s="39"/>
      <c r="M153" s="187" t="s">
        <v>1</v>
      </c>
      <c r="N153" s="188" t="s">
        <v>45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587</v>
      </c>
      <c r="AT153" s="191" t="s">
        <v>143</v>
      </c>
      <c r="AU153" s="191" t="s">
        <v>89</v>
      </c>
      <c r="AY153" s="19" t="s">
        <v>141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87</v>
      </c>
      <c r="BK153" s="192">
        <f>ROUND(I153*H153,2)</f>
        <v>0</v>
      </c>
      <c r="BL153" s="19" t="s">
        <v>587</v>
      </c>
      <c r="BM153" s="191" t="s">
        <v>601</v>
      </c>
    </row>
    <row r="154" s="2" customFormat="1" ht="14.4" customHeight="1">
      <c r="A154" s="38"/>
      <c r="B154" s="179"/>
      <c r="C154" s="233" t="s">
        <v>463</v>
      </c>
      <c r="D154" s="233" t="s">
        <v>458</v>
      </c>
      <c r="E154" s="234" t="s">
        <v>602</v>
      </c>
      <c r="F154" s="235" t="s">
        <v>603</v>
      </c>
      <c r="G154" s="236" t="s">
        <v>394</v>
      </c>
      <c r="H154" s="237">
        <v>6</v>
      </c>
      <c r="I154" s="238"/>
      <c r="J154" s="239">
        <f>ROUND(I154*H154,2)</f>
        <v>0</v>
      </c>
      <c r="K154" s="235" t="s">
        <v>335</v>
      </c>
      <c r="L154" s="240"/>
      <c r="M154" s="241" t="s">
        <v>1</v>
      </c>
      <c r="N154" s="242" t="s">
        <v>45</v>
      </c>
      <c r="O154" s="77"/>
      <c r="P154" s="189">
        <f>O154*H154</f>
        <v>0</v>
      </c>
      <c r="Q154" s="189">
        <v>0.00022000000000000001</v>
      </c>
      <c r="R154" s="189">
        <f>Q154*H154</f>
        <v>0.00132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591</v>
      </c>
      <c r="AT154" s="191" t="s">
        <v>458</v>
      </c>
      <c r="AU154" s="191" t="s">
        <v>89</v>
      </c>
      <c r="AY154" s="19" t="s">
        <v>141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87</v>
      </c>
      <c r="BK154" s="192">
        <f>ROUND(I154*H154,2)</f>
        <v>0</v>
      </c>
      <c r="BL154" s="19" t="s">
        <v>591</v>
      </c>
      <c r="BM154" s="191" t="s">
        <v>604</v>
      </c>
    </row>
    <row r="155" s="2" customFormat="1">
      <c r="A155" s="38"/>
      <c r="B155" s="39"/>
      <c r="C155" s="38"/>
      <c r="D155" s="193" t="s">
        <v>148</v>
      </c>
      <c r="E155" s="38"/>
      <c r="F155" s="194" t="s">
        <v>548</v>
      </c>
      <c r="G155" s="38"/>
      <c r="H155" s="38"/>
      <c r="I155" s="195"/>
      <c r="J155" s="38"/>
      <c r="K155" s="38"/>
      <c r="L155" s="39"/>
      <c r="M155" s="196"/>
      <c r="N155" s="197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148</v>
      </c>
      <c r="AU155" s="19" t="s">
        <v>89</v>
      </c>
    </row>
    <row r="156" s="2" customFormat="1" ht="24.15" customHeight="1">
      <c r="A156" s="38"/>
      <c r="B156" s="179"/>
      <c r="C156" s="233" t="s">
        <v>484</v>
      </c>
      <c r="D156" s="233" t="s">
        <v>458</v>
      </c>
      <c r="E156" s="234" t="s">
        <v>605</v>
      </c>
      <c r="F156" s="235" t="s">
        <v>606</v>
      </c>
      <c r="G156" s="236" t="s">
        <v>394</v>
      </c>
      <c r="H156" s="237">
        <v>10</v>
      </c>
      <c r="I156" s="238"/>
      <c r="J156" s="239">
        <f>ROUND(I156*H156,2)</f>
        <v>0</v>
      </c>
      <c r="K156" s="235" t="s">
        <v>335</v>
      </c>
      <c r="L156" s="240"/>
      <c r="M156" s="241" t="s">
        <v>1</v>
      </c>
      <c r="N156" s="242" t="s">
        <v>45</v>
      </c>
      <c r="O156" s="77"/>
      <c r="P156" s="189">
        <f>O156*H156</f>
        <v>0</v>
      </c>
      <c r="Q156" s="189">
        <v>0.00025999999999999998</v>
      </c>
      <c r="R156" s="189">
        <f>Q156*H156</f>
        <v>0.0025999999999999999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591</v>
      </c>
      <c r="AT156" s="191" t="s">
        <v>458</v>
      </c>
      <c r="AU156" s="191" t="s">
        <v>89</v>
      </c>
      <c r="AY156" s="19" t="s">
        <v>141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87</v>
      </c>
      <c r="BK156" s="192">
        <f>ROUND(I156*H156,2)</f>
        <v>0</v>
      </c>
      <c r="BL156" s="19" t="s">
        <v>591</v>
      </c>
      <c r="BM156" s="191" t="s">
        <v>607</v>
      </c>
    </row>
    <row r="157" s="2" customFormat="1">
      <c r="A157" s="38"/>
      <c r="B157" s="39"/>
      <c r="C157" s="38"/>
      <c r="D157" s="193" t="s">
        <v>148</v>
      </c>
      <c r="E157" s="38"/>
      <c r="F157" s="194" t="s">
        <v>548</v>
      </c>
      <c r="G157" s="38"/>
      <c r="H157" s="38"/>
      <c r="I157" s="195"/>
      <c r="J157" s="38"/>
      <c r="K157" s="38"/>
      <c r="L157" s="39"/>
      <c r="M157" s="196"/>
      <c r="N157" s="197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148</v>
      </c>
      <c r="AU157" s="19" t="s">
        <v>89</v>
      </c>
    </row>
    <row r="158" s="2" customFormat="1" ht="14.4" customHeight="1">
      <c r="A158" s="38"/>
      <c r="B158" s="179"/>
      <c r="C158" s="180" t="s">
        <v>489</v>
      </c>
      <c r="D158" s="180" t="s">
        <v>143</v>
      </c>
      <c r="E158" s="181" t="s">
        <v>608</v>
      </c>
      <c r="F158" s="182" t="s">
        <v>609</v>
      </c>
      <c r="G158" s="183" t="s">
        <v>201</v>
      </c>
      <c r="H158" s="184">
        <v>3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45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338</v>
      </c>
      <c r="AT158" s="191" t="s">
        <v>143</v>
      </c>
      <c r="AU158" s="191" t="s">
        <v>89</v>
      </c>
      <c r="AY158" s="19" t="s">
        <v>141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87</v>
      </c>
      <c r="BK158" s="192">
        <f>ROUND(I158*H158,2)</f>
        <v>0</v>
      </c>
      <c r="BL158" s="19" t="s">
        <v>338</v>
      </c>
      <c r="BM158" s="191" t="s">
        <v>610</v>
      </c>
    </row>
    <row r="159" s="2" customFormat="1" ht="14.4" customHeight="1">
      <c r="A159" s="38"/>
      <c r="B159" s="179"/>
      <c r="C159" s="180" t="s">
        <v>495</v>
      </c>
      <c r="D159" s="180" t="s">
        <v>143</v>
      </c>
      <c r="E159" s="181" t="s">
        <v>611</v>
      </c>
      <c r="F159" s="182" t="s">
        <v>612</v>
      </c>
      <c r="G159" s="183" t="s">
        <v>201</v>
      </c>
      <c r="H159" s="184">
        <v>2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45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338</v>
      </c>
      <c r="AT159" s="191" t="s">
        <v>143</v>
      </c>
      <c r="AU159" s="191" t="s">
        <v>89</v>
      </c>
      <c r="AY159" s="19" t="s">
        <v>141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87</v>
      </c>
      <c r="BK159" s="192">
        <f>ROUND(I159*H159,2)</f>
        <v>0</v>
      </c>
      <c r="BL159" s="19" t="s">
        <v>338</v>
      </c>
      <c r="BM159" s="191" t="s">
        <v>613</v>
      </c>
    </row>
    <row r="160" s="12" customFormat="1" ht="22.8" customHeight="1">
      <c r="A160" s="12"/>
      <c r="B160" s="166"/>
      <c r="C160" s="12"/>
      <c r="D160" s="167" t="s">
        <v>79</v>
      </c>
      <c r="E160" s="177" t="s">
        <v>614</v>
      </c>
      <c r="F160" s="177" t="s">
        <v>615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SUM(P161:P167)</f>
        <v>0</v>
      </c>
      <c r="Q160" s="172"/>
      <c r="R160" s="173">
        <f>SUM(R161:R167)</f>
        <v>0</v>
      </c>
      <c r="S160" s="172"/>
      <c r="T160" s="174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154</v>
      </c>
      <c r="AT160" s="175" t="s">
        <v>79</v>
      </c>
      <c r="AU160" s="175" t="s">
        <v>87</v>
      </c>
      <c r="AY160" s="167" t="s">
        <v>141</v>
      </c>
      <c r="BK160" s="176">
        <f>SUM(BK161:BK167)</f>
        <v>0</v>
      </c>
    </row>
    <row r="161" s="2" customFormat="1" ht="24.15" customHeight="1">
      <c r="A161" s="38"/>
      <c r="B161" s="179"/>
      <c r="C161" s="180" t="s">
        <v>507</v>
      </c>
      <c r="D161" s="180" t="s">
        <v>143</v>
      </c>
      <c r="E161" s="181" t="s">
        <v>616</v>
      </c>
      <c r="F161" s="182" t="s">
        <v>617</v>
      </c>
      <c r="G161" s="183" t="s">
        <v>417</v>
      </c>
      <c r="H161" s="184">
        <v>75</v>
      </c>
      <c r="I161" s="185"/>
      <c r="J161" s="186">
        <f>ROUND(I161*H161,2)</f>
        <v>0</v>
      </c>
      <c r="K161" s="182" t="s">
        <v>335</v>
      </c>
      <c r="L161" s="39"/>
      <c r="M161" s="187" t="s">
        <v>1</v>
      </c>
      <c r="N161" s="188" t="s">
        <v>45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587</v>
      </c>
      <c r="AT161" s="191" t="s">
        <v>143</v>
      </c>
      <c r="AU161" s="191" t="s">
        <v>89</v>
      </c>
      <c r="AY161" s="19" t="s">
        <v>141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87</v>
      </c>
      <c r="BK161" s="192">
        <f>ROUND(I161*H161,2)</f>
        <v>0</v>
      </c>
      <c r="BL161" s="19" t="s">
        <v>587</v>
      </c>
      <c r="BM161" s="191" t="s">
        <v>618</v>
      </c>
    </row>
    <row r="162" s="2" customFormat="1">
      <c r="A162" s="38"/>
      <c r="B162" s="39"/>
      <c r="C162" s="38"/>
      <c r="D162" s="193" t="s">
        <v>148</v>
      </c>
      <c r="E162" s="38"/>
      <c r="F162" s="194" t="s">
        <v>619</v>
      </c>
      <c r="G162" s="38"/>
      <c r="H162" s="38"/>
      <c r="I162" s="195"/>
      <c r="J162" s="38"/>
      <c r="K162" s="38"/>
      <c r="L162" s="39"/>
      <c r="M162" s="196"/>
      <c r="N162" s="197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148</v>
      </c>
      <c r="AU162" s="19" t="s">
        <v>89</v>
      </c>
    </row>
    <row r="163" s="13" customFormat="1">
      <c r="A163" s="13"/>
      <c r="B163" s="202"/>
      <c r="C163" s="13"/>
      <c r="D163" s="193" t="s">
        <v>231</v>
      </c>
      <c r="E163" s="203" t="s">
        <v>1</v>
      </c>
      <c r="F163" s="204" t="s">
        <v>620</v>
      </c>
      <c r="G163" s="13"/>
      <c r="H163" s="205">
        <v>75</v>
      </c>
      <c r="I163" s="206"/>
      <c r="J163" s="13"/>
      <c r="K163" s="13"/>
      <c r="L163" s="202"/>
      <c r="M163" s="207"/>
      <c r="N163" s="208"/>
      <c r="O163" s="208"/>
      <c r="P163" s="208"/>
      <c r="Q163" s="208"/>
      <c r="R163" s="208"/>
      <c r="S163" s="208"/>
      <c r="T163" s="2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3" t="s">
        <v>231</v>
      </c>
      <c r="AU163" s="203" t="s">
        <v>89</v>
      </c>
      <c r="AV163" s="13" t="s">
        <v>89</v>
      </c>
      <c r="AW163" s="13" t="s">
        <v>35</v>
      </c>
      <c r="AX163" s="13" t="s">
        <v>87</v>
      </c>
      <c r="AY163" s="203" t="s">
        <v>141</v>
      </c>
    </row>
    <row r="164" s="2" customFormat="1" ht="24.15" customHeight="1">
      <c r="A164" s="38"/>
      <c r="B164" s="179"/>
      <c r="C164" s="180" t="s">
        <v>501</v>
      </c>
      <c r="D164" s="180" t="s">
        <v>143</v>
      </c>
      <c r="E164" s="181" t="s">
        <v>621</v>
      </c>
      <c r="F164" s="182" t="s">
        <v>622</v>
      </c>
      <c r="G164" s="183" t="s">
        <v>227</v>
      </c>
      <c r="H164" s="184">
        <v>24</v>
      </c>
      <c r="I164" s="185"/>
      <c r="J164" s="186">
        <f>ROUND(I164*H164,2)</f>
        <v>0</v>
      </c>
      <c r="K164" s="182" t="s">
        <v>335</v>
      </c>
      <c r="L164" s="39"/>
      <c r="M164" s="187" t="s">
        <v>1</v>
      </c>
      <c r="N164" s="188" t="s">
        <v>45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587</v>
      </c>
      <c r="AT164" s="191" t="s">
        <v>143</v>
      </c>
      <c r="AU164" s="191" t="s">
        <v>89</v>
      </c>
      <c r="AY164" s="19" t="s">
        <v>141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87</v>
      </c>
      <c r="BK164" s="192">
        <f>ROUND(I164*H164,2)</f>
        <v>0</v>
      </c>
      <c r="BL164" s="19" t="s">
        <v>587</v>
      </c>
      <c r="BM164" s="191" t="s">
        <v>623</v>
      </c>
    </row>
    <row r="165" s="2" customFormat="1">
      <c r="A165" s="38"/>
      <c r="B165" s="39"/>
      <c r="C165" s="38"/>
      <c r="D165" s="193" t="s">
        <v>148</v>
      </c>
      <c r="E165" s="38"/>
      <c r="F165" s="194" t="s">
        <v>624</v>
      </c>
      <c r="G165" s="38"/>
      <c r="H165" s="38"/>
      <c r="I165" s="195"/>
      <c r="J165" s="38"/>
      <c r="K165" s="38"/>
      <c r="L165" s="39"/>
      <c r="M165" s="196"/>
      <c r="N165" s="197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148</v>
      </c>
      <c r="AU165" s="19" t="s">
        <v>89</v>
      </c>
    </row>
    <row r="166" s="13" customFormat="1">
      <c r="A166" s="13"/>
      <c r="B166" s="202"/>
      <c r="C166" s="13"/>
      <c r="D166" s="193" t="s">
        <v>231</v>
      </c>
      <c r="E166" s="203" t="s">
        <v>1</v>
      </c>
      <c r="F166" s="204" t="s">
        <v>625</v>
      </c>
      <c r="G166" s="13"/>
      <c r="H166" s="205">
        <v>24</v>
      </c>
      <c r="I166" s="206"/>
      <c r="J166" s="13"/>
      <c r="K166" s="13"/>
      <c r="L166" s="202"/>
      <c r="M166" s="207"/>
      <c r="N166" s="208"/>
      <c r="O166" s="208"/>
      <c r="P166" s="208"/>
      <c r="Q166" s="208"/>
      <c r="R166" s="208"/>
      <c r="S166" s="208"/>
      <c r="T166" s="2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3" t="s">
        <v>231</v>
      </c>
      <c r="AU166" s="203" t="s">
        <v>89</v>
      </c>
      <c r="AV166" s="13" t="s">
        <v>89</v>
      </c>
      <c r="AW166" s="13" t="s">
        <v>35</v>
      </c>
      <c r="AX166" s="13" t="s">
        <v>80</v>
      </c>
      <c r="AY166" s="203" t="s">
        <v>141</v>
      </c>
    </row>
    <row r="167" s="14" customFormat="1">
      <c r="A167" s="14"/>
      <c r="B167" s="210"/>
      <c r="C167" s="14"/>
      <c r="D167" s="193" t="s">
        <v>231</v>
      </c>
      <c r="E167" s="211" t="s">
        <v>1</v>
      </c>
      <c r="F167" s="212" t="s">
        <v>236</v>
      </c>
      <c r="G167" s="14"/>
      <c r="H167" s="213">
        <v>24</v>
      </c>
      <c r="I167" s="214"/>
      <c r="J167" s="14"/>
      <c r="K167" s="14"/>
      <c r="L167" s="210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1" t="s">
        <v>231</v>
      </c>
      <c r="AU167" s="211" t="s">
        <v>89</v>
      </c>
      <c r="AV167" s="14" t="s">
        <v>140</v>
      </c>
      <c r="AW167" s="14" t="s">
        <v>35</v>
      </c>
      <c r="AX167" s="14" t="s">
        <v>87</v>
      </c>
      <c r="AY167" s="211" t="s">
        <v>141</v>
      </c>
    </row>
    <row r="168" s="2" customFormat="1" ht="6.96" customHeight="1">
      <c r="A168" s="38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39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113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3.25" customHeight="1">
      <c r="B7" s="22"/>
      <c r="E7" s="129" t="str">
        <f>'Rekapitulace stavby'!K6</f>
        <v>Skladová hala doplňkového vybavení mobilní techniky v areálu KSÚSV v Pacově</v>
      </c>
      <c r="F7" s="32"/>
      <c r="G7" s="32"/>
      <c r="H7" s="32"/>
      <c r="L7" s="22"/>
    </row>
    <row r="8" s="1" customFormat="1" ht="12" customHeight="1">
      <c r="B8" s="22"/>
      <c r="D8" s="32" t="s">
        <v>114</v>
      </c>
      <c r="L8" s="22"/>
    </row>
    <row r="9" s="2" customFormat="1" ht="16.5" customHeight="1">
      <c r="A9" s="38"/>
      <c r="B9" s="39"/>
      <c r="C9" s="38"/>
      <c r="D9" s="38"/>
      <c r="E9" s="129" t="s">
        <v>209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116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626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106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17. 8. 2018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0"/>
      <c r="B29" s="131"/>
      <c r="C29" s="130"/>
      <c r="D29" s="130"/>
      <c r="E29" s="36" t="s">
        <v>535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ROUND((SUM(BE125:BE203)),  2)</f>
        <v>0</v>
      </c>
      <c r="G35" s="38"/>
      <c r="H35" s="38"/>
      <c r="I35" s="136">
        <v>0.20999999999999999</v>
      </c>
      <c r="J35" s="135">
        <f>ROUND(((SUM(BE125:BE203))*I35),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ROUND((SUM(BF125:BF203)),  2)</f>
        <v>0</v>
      </c>
      <c r="G36" s="38"/>
      <c r="H36" s="38"/>
      <c r="I36" s="136">
        <v>0.14999999999999999</v>
      </c>
      <c r="J36" s="135">
        <f>ROUND(((SUM(BF125:BF203))*I36),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ROUND((SUM(BG125:BG203)),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ROUND((SUM(BH125:BH203)),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ROUND((SUM(BI125:BI203)),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38"/>
      <c r="D85" s="38"/>
      <c r="E85" s="129" t="str">
        <f>E7</f>
        <v>Skladová hala doplňkového vybavení mobilní techniky v areálu KSÚSV v Pacově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114</v>
      </c>
      <c r="L86" s="22"/>
    </row>
    <row r="87" s="2" customFormat="1" ht="16.5" customHeight="1">
      <c r="A87" s="38"/>
      <c r="B87" s="39"/>
      <c r="C87" s="38"/>
      <c r="D87" s="38"/>
      <c r="E87" s="129" t="s">
        <v>209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116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03 - Zařízení silnoproudé elektrotechniky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Pacov, ul. Nádražní, areál KSÚS Vysočiny</v>
      </c>
      <c r="G91" s="38"/>
      <c r="H91" s="38"/>
      <c r="I91" s="32" t="s">
        <v>22</v>
      </c>
      <c r="J91" s="69" t="str">
        <f>IF(J14="","",J14)</f>
        <v>17. 8. 2018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KSÚS Vysočiny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119</v>
      </c>
      <c r="D96" s="137"/>
      <c r="E96" s="137"/>
      <c r="F96" s="137"/>
      <c r="G96" s="137"/>
      <c r="H96" s="137"/>
      <c r="I96" s="137"/>
      <c r="J96" s="146" t="s">
        <v>120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121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122</v>
      </c>
    </row>
    <row r="99" s="9" customFormat="1" ht="24.96" customHeight="1">
      <c r="A99" s="9"/>
      <c r="B99" s="148"/>
      <c r="C99" s="9"/>
      <c r="D99" s="149" t="s">
        <v>218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536</v>
      </c>
      <c r="E100" s="154"/>
      <c r="F100" s="154"/>
      <c r="G100" s="154"/>
      <c r="H100" s="154"/>
      <c r="I100" s="154"/>
      <c r="J100" s="155">
        <f>J127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627</v>
      </c>
      <c r="E101" s="154"/>
      <c r="F101" s="154"/>
      <c r="G101" s="154"/>
      <c r="H101" s="154"/>
      <c r="I101" s="154"/>
      <c r="J101" s="155">
        <f>J170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8"/>
      <c r="C102" s="9"/>
      <c r="D102" s="149" t="s">
        <v>537</v>
      </c>
      <c r="E102" s="150"/>
      <c r="F102" s="150"/>
      <c r="G102" s="150"/>
      <c r="H102" s="150"/>
      <c r="I102" s="150"/>
      <c r="J102" s="151">
        <f>J180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2"/>
      <c r="C103" s="10"/>
      <c r="D103" s="153" t="s">
        <v>539</v>
      </c>
      <c r="E103" s="154"/>
      <c r="F103" s="154"/>
      <c r="G103" s="154"/>
      <c r="H103" s="154"/>
      <c r="I103" s="154"/>
      <c r="J103" s="155">
        <f>J181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3.25" customHeight="1">
      <c r="A113" s="38"/>
      <c r="B113" s="39"/>
      <c r="C113" s="38"/>
      <c r="D113" s="38"/>
      <c r="E113" s="129" t="str">
        <f>E7</f>
        <v>Skladová hala doplňkového vybavení mobilní techniky v areálu KSÚSV v Pacově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114</v>
      </c>
      <c r="L114" s="22"/>
    </row>
    <row r="115" s="2" customFormat="1" ht="16.5" customHeight="1">
      <c r="A115" s="38"/>
      <c r="B115" s="39"/>
      <c r="C115" s="38"/>
      <c r="D115" s="38"/>
      <c r="E115" s="129" t="s">
        <v>209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03 - Zařízení silnoproudé elektrotechniky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Pacov, ul. Nádražní, areál KSÚS Vysočiny</v>
      </c>
      <c r="G119" s="38"/>
      <c r="H119" s="38"/>
      <c r="I119" s="32" t="s">
        <v>22</v>
      </c>
      <c r="J119" s="69" t="str">
        <f>IF(J14="","",J14)</f>
        <v>17. 8. 2018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38"/>
      <c r="E121" s="38"/>
      <c r="F121" s="27" t="str">
        <f>E17</f>
        <v>KSÚS Vysočiny</v>
      </c>
      <c r="G121" s="38"/>
      <c r="H121" s="38"/>
      <c r="I121" s="32" t="s">
        <v>31</v>
      </c>
      <c r="J121" s="36" t="str">
        <f>E23</f>
        <v>PROJEKT CENTRUM NOVA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38"/>
      <c r="E122" s="38"/>
      <c r="F122" s="27" t="str">
        <f>IF(E20="","",E20)</f>
        <v>Vyplň údaj</v>
      </c>
      <c r="G122" s="38"/>
      <c r="H122" s="38"/>
      <c r="I122" s="32" t="s">
        <v>36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126</v>
      </c>
      <c r="D124" s="159" t="s">
        <v>65</v>
      </c>
      <c r="E124" s="159" t="s">
        <v>61</v>
      </c>
      <c r="F124" s="159" t="s">
        <v>62</v>
      </c>
      <c r="G124" s="159" t="s">
        <v>127</v>
      </c>
      <c r="H124" s="159" t="s">
        <v>128</v>
      </c>
      <c r="I124" s="159" t="s">
        <v>129</v>
      </c>
      <c r="J124" s="159" t="s">
        <v>120</v>
      </c>
      <c r="K124" s="160" t="s">
        <v>130</v>
      </c>
      <c r="L124" s="161"/>
      <c r="M124" s="86" t="s">
        <v>1</v>
      </c>
      <c r="N124" s="87" t="s">
        <v>44</v>
      </c>
      <c r="O124" s="87" t="s">
        <v>131</v>
      </c>
      <c r="P124" s="87" t="s">
        <v>132</v>
      </c>
      <c r="Q124" s="87" t="s">
        <v>133</v>
      </c>
      <c r="R124" s="87" t="s">
        <v>134</v>
      </c>
      <c r="S124" s="87" t="s">
        <v>135</v>
      </c>
      <c r="T124" s="88" t="s">
        <v>136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137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P126+P180</f>
        <v>0</v>
      </c>
      <c r="Q125" s="90"/>
      <c r="R125" s="163">
        <f>R126+R180</f>
        <v>12.321710000000003</v>
      </c>
      <c r="S125" s="90"/>
      <c r="T125" s="164">
        <f>T126+T180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79</v>
      </c>
      <c r="AU125" s="19" t="s">
        <v>122</v>
      </c>
      <c r="BK125" s="165">
        <f>BK126+BK180</f>
        <v>0</v>
      </c>
    </row>
    <row r="126" s="12" customFormat="1" ht="25.92" customHeight="1">
      <c r="A126" s="12"/>
      <c r="B126" s="166"/>
      <c r="C126" s="12"/>
      <c r="D126" s="167" t="s">
        <v>79</v>
      </c>
      <c r="E126" s="168" t="s">
        <v>410</v>
      </c>
      <c r="F126" s="168" t="s">
        <v>411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P127+P170</f>
        <v>0</v>
      </c>
      <c r="Q126" s="172"/>
      <c r="R126" s="173">
        <f>R127+R170</f>
        <v>0.13751000000000002</v>
      </c>
      <c r="S126" s="172"/>
      <c r="T126" s="174">
        <f>T127+T170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89</v>
      </c>
      <c r="AT126" s="175" t="s">
        <v>79</v>
      </c>
      <c r="AU126" s="175" t="s">
        <v>80</v>
      </c>
      <c r="AY126" s="167" t="s">
        <v>141</v>
      </c>
      <c r="BK126" s="176">
        <f>BK127+BK170</f>
        <v>0</v>
      </c>
    </row>
    <row r="127" s="12" customFormat="1" ht="22.8" customHeight="1">
      <c r="A127" s="12"/>
      <c r="B127" s="166"/>
      <c r="C127" s="12"/>
      <c r="D127" s="167" t="s">
        <v>79</v>
      </c>
      <c r="E127" s="177" t="s">
        <v>540</v>
      </c>
      <c r="F127" s="177" t="s">
        <v>541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SUM(P128:P169)</f>
        <v>0</v>
      </c>
      <c r="Q127" s="172"/>
      <c r="R127" s="173">
        <f>SUM(R128:R169)</f>
        <v>0.13203000000000001</v>
      </c>
      <c r="S127" s="172"/>
      <c r="T127" s="174">
        <f>SUM(T128:T169)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89</v>
      </c>
      <c r="AT127" s="175" t="s">
        <v>79</v>
      </c>
      <c r="AU127" s="175" t="s">
        <v>87</v>
      </c>
      <c r="AY127" s="167" t="s">
        <v>141</v>
      </c>
      <c r="BK127" s="176">
        <f>SUM(BK128:BK169)</f>
        <v>0</v>
      </c>
    </row>
    <row r="128" s="2" customFormat="1" ht="24.15" customHeight="1">
      <c r="A128" s="38"/>
      <c r="B128" s="179"/>
      <c r="C128" s="180" t="s">
        <v>87</v>
      </c>
      <c r="D128" s="180" t="s">
        <v>143</v>
      </c>
      <c r="E128" s="181" t="s">
        <v>579</v>
      </c>
      <c r="F128" s="182" t="s">
        <v>580</v>
      </c>
      <c r="G128" s="183" t="s">
        <v>394</v>
      </c>
      <c r="H128" s="184">
        <v>1</v>
      </c>
      <c r="I128" s="185"/>
      <c r="J128" s="186">
        <f>ROUND(I128*H128,2)</f>
        <v>0</v>
      </c>
      <c r="K128" s="182" t="s">
        <v>335</v>
      </c>
      <c r="L128" s="39"/>
      <c r="M128" s="187" t="s">
        <v>1</v>
      </c>
      <c r="N128" s="188" t="s">
        <v>45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338</v>
      </c>
      <c r="AT128" s="191" t="s">
        <v>143</v>
      </c>
      <c r="AU128" s="191" t="s">
        <v>89</v>
      </c>
      <c r="AY128" s="19" t="s">
        <v>141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87</v>
      </c>
      <c r="BK128" s="192">
        <f>ROUND(I128*H128,2)</f>
        <v>0</v>
      </c>
      <c r="BL128" s="19" t="s">
        <v>338</v>
      </c>
      <c r="BM128" s="191" t="s">
        <v>628</v>
      </c>
    </row>
    <row r="129" s="2" customFormat="1">
      <c r="A129" s="38"/>
      <c r="B129" s="39"/>
      <c r="C129" s="38"/>
      <c r="D129" s="193" t="s">
        <v>148</v>
      </c>
      <c r="E129" s="38"/>
      <c r="F129" s="194" t="s">
        <v>629</v>
      </c>
      <c r="G129" s="38"/>
      <c r="H129" s="38"/>
      <c r="I129" s="195"/>
      <c r="J129" s="38"/>
      <c r="K129" s="38"/>
      <c r="L129" s="39"/>
      <c r="M129" s="196"/>
      <c r="N129" s="197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148</v>
      </c>
      <c r="AU129" s="19" t="s">
        <v>89</v>
      </c>
    </row>
    <row r="130" s="2" customFormat="1" ht="24.15" customHeight="1">
      <c r="A130" s="38"/>
      <c r="B130" s="179"/>
      <c r="C130" s="180" t="s">
        <v>89</v>
      </c>
      <c r="D130" s="180" t="s">
        <v>143</v>
      </c>
      <c r="E130" s="181" t="s">
        <v>630</v>
      </c>
      <c r="F130" s="182" t="s">
        <v>631</v>
      </c>
      <c r="G130" s="183" t="s">
        <v>417</v>
      </c>
      <c r="H130" s="184">
        <v>18</v>
      </c>
      <c r="I130" s="185"/>
      <c r="J130" s="186">
        <f>ROUND(I130*H130,2)</f>
        <v>0</v>
      </c>
      <c r="K130" s="182" t="s">
        <v>335</v>
      </c>
      <c r="L130" s="39"/>
      <c r="M130" s="187" t="s">
        <v>1</v>
      </c>
      <c r="N130" s="188" t="s">
        <v>45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338</v>
      </c>
      <c r="AT130" s="191" t="s">
        <v>143</v>
      </c>
      <c r="AU130" s="191" t="s">
        <v>89</v>
      </c>
      <c r="AY130" s="19" t="s">
        <v>141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87</v>
      </c>
      <c r="BK130" s="192">
        <f>ROUND(I130*H130,2)</f>
        <v>0</v>
      </c>
      <c r="BL130" s="19" t="s">
        <v>338</v>
      </c>
      <c r="BM130" s="191" t="s">
        <v>632</v>
      </c>
    </row>
    <row r="131" s="2" customFormat="1">
      <c r="A131" s="38"/>
      <c r="B131" s="39"/>
      <c r="C131" s="38"/>
      <c r="D131" s="193" t="s">
        <v>148</v>
      </c>
      <c r="E131" s="38"/>
      <c r="F131" s="194" t="s">
        <v>633</v>
      </c>
      <c r="G131" s="38"/>
      <c r="H131" s="38"/>
      <c r="I131" s="195"/>
      <c r="J131" s="38"/>
      <c r="K131" s="38"/>
      <c r="L131" s="39"/>
      <c r="M131" s="196"/>
      <c r="N131" s="197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148</v>
      </c>
      <c r="AU131" s="19" t="s">
        <v>89</v>
      </c>
    </row>
    <row r="132" s="2" customFormat="1" ht="24.15" customHeight="1">
      <c r="A132" s="38"/>
      <c r="B132" s="179"/>
      <c r="C132" s="233" t="s">
        <v>154</v>
      </c>
      <c r="D132" s="233" t="s">
        <v>458</v>
      </c>
      <c r="E132" s="234" t="s">
        <v>634</v>
      </c>
      <c r="F132" s="235" t="s">
        <v>635</v>
      </c>
      <c r="G132" s="236" t="s">
        <v>417</v>
      </c>
      <c r="H132" s="237">
        <v>18</v>
      </c>
      <c r="I132" s="238"/>
      <c r="J132" s="239">
        <f>ROUND(I132*H132,2)</f>
        <v>0</v>
      </c>
      <c r="K132" s="235" t="s">
        <v>335</v>
      </c>
      <c r="L132" s="240"/>
      <c r="M132" s="241" t="s">
        <v>1</v>
      </c>
      <c r="N132" s="242" t="s">
        <v>45</v>
      </c>
      <c r="O132" s="77"/>
      <c r="P132" s="189">
        <f>O132*H132</f>
        <v>0</v>
      </c>
      <c r="Q132" s="189">
        <v>0.00031</v>
      </c>
      <c r="R132" s="189">
        <f>Q132*H132</f>
        <v>0.0055799999999999999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432</v>
      </c>
      <c r="AT132" s="191" t="s">
        <v>458</v>
      </c>
      <c r="AU132" s="191" t="s">
        <v>89</v>
      </c>
      <c r="AY132" s="19" t="s">
        <v>141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87</v>
      </c>
      <c r="BK132" s="192">
        <f>ROUND(I132*H132,2)</f>
        <v>0</v>
      </c>
      <c r="BL132" s="19" t="s">
        <v>338</v>
      </c>
      <c r="BM132" s="191" t="s">
        <v>636</v>
      </c>
    </row>
    <row r="133" s="2" customFormat="1">
      <c r="A133" s="38"/>
      <c r="B133" s="39"/>
      <c r="C133" s="38"/>
      <c r="D133" s="193" t="s">
        <v>148</v>
      </c>
      <c r="E133" s="38"/>
      <c r="F133" s="194" t="s">
        <v>635</v>
      </c>
      <c r="G133" s="38"/>
      <c r="H133" s="38"/>
      <c r="I133" s="195"/>
      <c r="J133" s="38"/>
      <c r="K133" s="38"/>
      <c r="L133" s="39"/>
      <c r="M133" s="196"/>
      <c r="N133" s="197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148</v>
      </c>
      <c r="AU133" s="19" t="s">
        <v>89</v>
      </c>
    </row>
    <row r="134" s="2" customFormat="1" ht="24.15" customHeight="1">
      <c r="A134" s="38"/>
      <c r="B134" s="179"/>
      <c r="C134" s="180" t="s">
        <v>140</v>
      </c>
      <c r="D134" s="180" t="s">
        <v>143</v>
      </c>
      <c r="E134" s="181" t="s">
        <v>637</v>
      </c>
      <c r="F134" s="182" t="s">
        <v>638</v>
      </c>
      <c r="G134" s="183" t="s">
        <v>417</v>
      </c>
      <c r="H134" s="184">
        <v>35</v>
      </c>
      <c r="I134" s="185"/>
      <c r="J134" s="186">
        <f>ROUND(I134*H134,2)</f>
        <v>0</v>
      </c>
      <c r="K134" s="182" t="s">
        <v>335</v>
      </c>
      <c r="L134" s="39"/>
      <c r="M134" s="187" t="s">
        <v>1</v>
      </c>
      <c r="N134" s="188" t="s">
        <v>45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338</v>
      </c>
      <c r="AT134" s="191" t="s">
        <v>143</v>
      </c>
      <c r="AU134" s="191" t="s">
        <v>89</v>
      </c>
      <c r="AY134" s="19" t="s">
        <v>141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87</v>
      </c>
      <c r="BK134" s="192">
        <f>ROUND(I134*H134,2)</f>
        <v>0</v>
      </c>
      <c r="BL134" s="19" t="s">
        <v>338</v>
      </c>
      <c r="BM134" s="191" t="s">
        <v>639</v>
      </c>
    </row>
    <row r="135" s="2" customFormat="1">
      <c r="A135" s="38"/>
      <c r="B135" s="39"/>
      <c r="C135" s="38"/>
      <c r="D135" s="193" t="s">
        <v>148</v>
      </c>
      <c r="E135" s="38"/>
      <c r="F135" s="194" t="s">
        <v>640</v>
      </c>
      <c r="G135" s="38"/>
      <c r="H135" s="38"/>
      <c r="I135" s="195"/>
      <c r="J135" s="38"/>
      <c r="K135" s="38"/>
      <c r="L135" s="39"/>
      <c r="M135" s="196"/>
      <c r="N135" s="197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148</v>
      </c>
      <c r="AU135" s="19" t="s">
        <v>89</v>
      </c>
    </row>
    <row r="136" s="2" customFormat="1" ht="24.15" customHeight="1">
      <c r="A136" s="38"/>
      <c r="B136" s="179"/>
      <c r="C136" s="233" t="s">
        <v>163</v>
      </c>
      <c r="D136" s="233" t="s">
        <v>458</v>
      </c>
      <c r="E136" s="234" t="s">
        <v>641</v>
      </c>
      <c r="F136" s="235" t="s">
        <v>642</v>
      </c>
      <c r="G136" s="236" t="s">
        <v>417</v>
      </c>
      <c r="H136" s="237">
        <v>35</v>
      </c>
      <c r="I136" s="238"/>
      <c r="J136" s="239">
        <f>ROUND(I136*H136,2)</f>
        <v>0</v>
      </c>
      <c r="K136" s="235" t="s">
        <v>335</v>
      </c>
      <c r="L136" s="240"/>
      <c r="M136" s="241" t="s">
        <v>1</v>
      </c>
      <c r="N136" s="242" t="s">
        <v>45</v>
      </c>
      <c r="O136" s="77"/>
      <c r="P136" s="189">
        <f>O136*H136</f>
        <v>0</v>
      </c>
      <c r="Q136" s="189">
        <v>0.00027</v>
      </c>
      <c r="R136" s="189">
        <f>Q136*H136</f>
        <v>0.0094500000000000001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432</v>
      </c>
      <c r="AT136" s="191" t="s">
        <v>458</v>
      </c>
      <c r="AU136" s="191" t="s">
        <v>89</v>
      </c>
      <c r="AY136" s="19" t="s">
        <v>141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87</v>
      </c>
      <c r="BK136" s="192">
        <f>ROUND(I136*H136,2)</f>
        <v>0</v>
      </c>
      <c r="BL136" s="19" t="s">
        <v>338</v>
      </c>
      <c r="BM136" s="191" t="s">
        <v>643</v>
      </c>
    </row>
    <row r="137" s="2" customFormat="1">
      <c r="A137" s="38"/>
      <c r="B137" s="39"/>
      <c r="C137" s="38"/>
      <c r="D137" s="193" t="s">
        <v>148</v>
      </c>
      <c r="E137" s="38"/>
      <c r="F137" s="194" t="s">
        <v>642</v>
      </c>
      <c r="G137" s="38"/>
      <c r="H137" s="38"/>
      <c r="I137" s="195"/>
      <c r="J137" s="38"/>
      <c r="K137" s="38"/>
      <c r="L137" s="39"/>
      <c r="M137" s="196"/>
      <c r="N137" s="197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148</v>
      </c>
      <c r="AU137" s="19" t="s">
        <v>89</v>
      </c>
    </row>
    <row r="138" s="2" customFormat="1" ht="14.4" customHeight="1">
      <c r="A138" s="38"/>
      <c r="B138" s="179"/>
      <c r="C138" s="180" t="s">
        <v>168</v>
      </c>
      <c r="D138" s="180" t="s">
        <v>143</v>
      </c>
      <c r="E138" s="181" t="s">
        <v>644</v>
      </c>
      <c r="F138" s="182" t="s">
        <v>645</v>
      </c>
      <c r="G138" s="183" t="s">
        <v>394</v>
      </c>
      <c r="H138" s="184">
        <v>6</v>
      </c>
      <c r="I138" s="185"/>
      <c r="J138" s="186">
        <f>ROUND(I138*H138,2)</f>
        <v>0</v>
      </c>
      <c r="K138" s="182" t="s">
        <v>335</v>
      </c>
      <c r="L138" s="39"/>
      <c r="M138" s="187" t="s">
        <v>1</v>
      </c>
      <c r="N138" s="188" t="s">
        <v>45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338</v>
      </c>
      <c r="AT138" s="191" t="s">
        <v>143</v>
      </c>
      <c r="AU138" s="191" t="s">
        <v>89</v>
      </c>
      <c r="AY138" s="19" t="s">
        <v>141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87</v>
      </c>
      <c r="BK138" s="192">
        <f>ROUND(I138*H138,2)</f>
        <v>0</v>
      </c>
      <c r="BL138" s="19" t="s">
        <v>338</v>
      </c>
      <c r="BM138" s="191" t="s">
        <v>646</v>
      </c>
    </row>
    <row r="139" s="2" customFormat="1" ht="24.15" customHeight="1">
      <c r="A139" s="38"/>
      <c r="B139" s="179"/>
      <c r="C139" s="233" t="s">
        <v>173</v>
      </c>
      <c r="D139" s="233" t="s">
        <v>458</v>
      </c>
      <c r="E139" s="234" t="s">
        <v>647</v>
      </c>
      <c r="F139" s="235" t="s">
        <v>648</v>
      </c>
      <c r="G139" s="236" t="s">
        <v>394</v>
      </c>
      <c r="H139" s="237">
        <v>6</v>
      </c>
      <c r="I139" s="238"/>
      <c r="J139" s="239">
        <f>ROUND(I139*H139,2)</f>
        <v>0</v>
      </c>
      <c r="K139" s="235" t="s">
        <v>335</v>
      </c>
      <c r="L139" s="240"/>
      <c r="M139" s="241" t="s">
        <v>1</v>
      </c>
      <c r="N139" s="242" t="s">
        <v>45</v>
      </c>
      <c r="O139" s="77"/>
      <c r="P139" s="189">
        <f>O139*H139</f>
        <v>0</v>
      </c>
      <c r="Q139" s="189">
        <v>5.0000000000000002E-05</v>
      </c>
      <c r="R139" s="189">
        <f>Q139*H139</f>
        <v>0.00030000000000000003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432</v>
      </c>
      <c r="AT139" s="191" t="s">
        <v>458</v>
      </c>
      <c r="AU139" s="191" t="s">
        <v>89</v>
      </c>
      <c r="AY139" s="19" t="s">
        <v>141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87</v>
      </c>
      <c r="BK139" s="192">
        <f>ROUND(I139*H139,2)</f>
        <v>0</v>
      </c>
      <c r="BL139" s="19" t="s">
        <v>338</v>
      </c>
      <c r="BM139" s="191" t="s">
        <v>649</v>
      </c>
    </row>
    <row r="140" s="2" customFormat="1">
      <c r="A140" s="38"/>
      <c r="B140" s="39"/>
      <c r="C140" s="38"/>
      <c r="D140" s="193" t="s">
        <v>148</v>
      </c>
      <c r="E140" s="38"/>
      <c r="F140" s="194" t="s">
        <v>650</v>
      </c>
      <c r="G140" s="38"/>
      <c r="H140" s="38"/>
      <c r="I140" s="195"/>
      <c r="J140" s="38"/>
      <c r="K140" s="38"/>
      <c r="L140" s="39"/>
      <c r="M140" s="196"/>
      <c r="N140" s="197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148</v>
      </c>
      <c r="AU140" s="19" t="s">
        <v>89</v>
      </c>
    </row>
    <row r="141" s="2" customFormat="1" ht="24.15" customHeight="1">
      <c r="A141" s="38"/>
      <c r="B141" s="179"/>
      <c r="C141" s="180" t="s">
        <v>178</v>
      </c>
      <c r="D141" s="180" t="s">
        <v>143</v>
      </c>
      <c r="E141" s="181" t="s">
        <v>651</v>
      </c>
      <c r="F141" s="182" t="s">
        <v>652</v>
      </c>
      <c r="G141" s="183" t="s">
        <v>417</v>
      </c>
      <c r="H141" s="184">
        <v>60</v>
      </c>
      <c r="I141" s="185"/>
      <c r="J141" s="186">
        <f>ROUND(I141*H141,2)</f>
        <v>0</v>
      </c>
      <c r="K141" s="182" t="s">
        <v>335</v>
      </c>
      <c r="L141" s="39"/>
      <c r="M141" s="187" t="s">
        <v>1</v>
      </c>
      <c r="N141" s="188" t="s">
        <v>45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338</v>
      </c>
      <c r="AT141" s="191" t="s">
        <v>143</v>
      </c>
      <c r="AU141" s="191" t="s">
        <v>89</v>
      </c>
      <c r="AY141" s="19" t="s">
        <v>141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87</v>
      </c>
      <c r="BK141" s="192">
        <f>ROUND(I141*H141,2)</f>
        <v>0</v>
      </c>
      <c r="BL141" s="19" t="s">
        <v>338</v>
      </c>
      <c r="BM141" s="191" t="s">
        <v>653</v>
      </c>
    </row>
    <row r="142" s="2" customFormat="1">
      <c r="A142" s="38"/>
      <c r="B142" s="39"/>
      <c r="C142" s="38"/>
      <c r="D142" s="193" t="s">
        <v>148</v>
      </c>
      <c r="E142" s="38"/>
      <c r="F142" s="194" t="s">
        <v>654</v>
      </c>
      <c r="G142" s="38"/>
      <c r="H142" s="38"/>
      <c r="I142" s="195"/>
      <c r="J142" s="38"/>
      <c r="K142" s="38"/>
      <c r="L142" s="39"/>
      <c r="M142" s="196"/>
      <c r="N142" s="197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148</v>
      </c>
      <c r="AU142" s="19" t="s">
        <v>89</v>
      </c>
    </row>
    <row r="143" s="2" customFormat="1" ht="14.4" customHeight="1">
      <c r="A143" s="38"/>
      <c r="B143" s="179"/>
      <c r="C143" s="233" t="s">
        <v>183</v>
      </c>
      <c r="D143" s="233" t="s">
        <v>458</v>
      </c>
      <c r="E143" s="234" t="s">
        <v>655</v>
      </c>
      <c r="F143" s="235" t="s">
        <v>656</v>
      </c>
      <c r="G143" s="236" t="s">
        <v>417</v>
      </c>
      <c r="H143" s="237">
        <v>60</v>
      </c>
      <c r="I143" s="238"/>
      <c r="J143" s="239">
        <f>ROUND(I143*H143,2)</f>
        <v>0</v>
      </c>
      <c r="K143" s="235" t="s">
        <v>335</v>
      </c>
      <c r="L143" s="240"/>
      <c r="M143" s="241" t="s">
        <v>1</v>
      </c>
      <c r="N143" s="242" t="s">
        <v>45</v>
      </c>
      <c r="O143" s="77"/>
      <c r="P143" s="189">
        <f>O143*H143</f>
        <v>0</v>
      </c>
      <c r="Q143" s="189">
        <v>0.00012</v>
      </c>
      <c r="R143" s="189">
        <f>Q143*H143</f>
        <v>0.0071999999999999998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432</v>
      </c>
      <c r="AT143" s="191" t="s">
        <v>458</v>
      </c>
      <c r="AU143" s="191" t="s">
        <v>89</v>
      </c>
      <c r="AY143" s="19" t="s">
        <v>141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338</v>
      </c>
      <c r="BM143" s="191" t="s">
        <v>657</v>
      </c>
    </row>
    <row r="144" s="2" customFormat="1">
      <c r="A144" s="38"/>
      <c r="B144" s="39"/>
      <c r="C144" s="38"/>
      <c r="D144" s="193" t="s">
        <v>148</v>
      </c>
      <c r="E144" s="38"/>
      <c r="F144" s="194" t="s">
        <v>656</v>
      </c>
      <c r="G144" s="38"/>
      <c r="H144" s="38"/>
      <c r="I144" s="195"/>
      <c r="J144" s="38"/>
      <c r="K144" s="38"/>
      <c r="L144" s="39"/>
      <c r="M144" s="196"/>
      <c r="N144" s="197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148</v>
      </c>
      <c r="AU144" s="19" t="s">
        <v>89</v>
      </c>
    </row>
    <row r="145" s="2" customFormat="1" ht="24.15" customHeight="1">
      <c r="A145" s="38"/>
      <c r="B145" s="179"/>
      <c r="C145" s="180" t="s">
        <v>188</v>
      </c>
      <c r="D145" s="180" t="s">
        <v>143</v>
      </c>
      <c r="E145" s="181" t="s">
        <v>658</v>
      </c>
      <c r="F145" s="182" t="s">
        <v>659</v>
      </c>
      <c r="G145" s="183" t="s">
        <v>417</v>
      </c>
      <c r="H145" s="184">
        <v>40</v>
      </c>
      <c r="I145" s="185"/>
      <c r="J145" s="186">
        <f>ROUND(I145*H145,2)</f>
        <v>0</v>
      </c>
      <c r="K145" s="182" t="s">
        <v>335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338</v>
      </c>
      <c r="AT145" s="191" t="s">
        <v>143</v>
      </c>
      <c r="AU145" s="191" t="s">
        <v>89</v>
      </c>
      <c r="AY145" s="19" t="s">
        <v>141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338</v>
      </c>
      <c r="BM145" s="191" t="s">
        <v>660</v>
      </c>
    </row>
    <row r="146" s="2" customFormat="1">
      <c r="A146" s="38"/>
      <c r="B146" s="39"/>
      <c r="C146" s="38"/>
      <c r="D146" s="193" t="s">
        <v>148</v>
      </c>
      <c r="E146" s="38"/>
      <c r="F146" s="194" t="s">
        <v>661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148</v>
      </c>
      <c r="AU146" s="19" t="s">
        <v>89</v>
      </c>
    </row>
    <row r="147" s="2" customFormat="1" ht="14.4" customHeight="1">
      <c r="A147" s="38"/>
      <c r="B147" s="179"/>
      <c r="C147" s="233" t="s">
        <v>193</v>
      </c>
      <c r="D147" s="233" t="s">
        <v>458</v>
      </c>
      <c r="E147" s="234" t="s">
        <v>662</v>
      </c>
      <c r="F147" s="235" t="s">
        <v>663</v>
      </c>
      <c r="G147" s="236" t="s">
        <v>417</v>
      </c>
      <c r="H147" s="237">
        <v>40</v>
      </c>
      <c r="I147" s="238"/>
      <c r="J147" s="239">
        <f>ROUND(I147*H147,2)</f>
        <v>0</v>
      </c>
      <c r="K147" s="235" t="s">
        <v>335</v>
      </c>
      <c r="L147" s="240"/>
      <c r="M147" s="241" t="s">
        <v>1</v>
      </c>
      <c r="N147" s="242" t="s">
        <v>45</v>
      </c>
      <c r="O147" s="77"/>
      <c r="P147" s="189">
        <f>O147*H147</f>
        <v>0</v>
      </c>
      <c r="Q147" s="189">
        <v>0.00052999999999999998</v>
      </c>
      <c r="R147" s="189">
        <f>Q147*H147</f>
        <v>0.0212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432</v>
      </c>
      <c r="AT147" s="191" t="s">
        <v>458</v>
      </c>
      <c r="AU147" s="191" t="s">
        <v>89</v>
      </c>
      <c r="AY147" s="19" t="s">
        <v>141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87</v>
      </c>
      <c r="BK147" s="192">
        <f>ROUND(I147*H147,2)</f>
        <v>0</v>
      </c>
      <c r="BL147" s="19" t="s">
        <v>338</v>
      </c>
      <c r="BM147" s="191" t="s">
        <v>664</v>
      </c>
    </row>
    <row r="148" s="2" customFormat="1">
      <c r="A148" s="38"/>
      <c r="B148" s="39"/>
      <c r="C148" s="38"/>
      <c r="D148" s="193" t="s">
        <v>148</v>
      </c>
      <c r="E148" s="38"/>
      <c r="F148" s="194" t="s">
        <v>663</v>
      </c>
      <c r="G148" s="38"/>
      <c r="H148" s="38"/>
      <c r="I148" s="195"/>
      <c r="J148" s="38"/>
      <c r="K148" s="38"/>
      <c r="L148" s="39"/>
      <c r="M148" s="196"/>
      <c r="N148" s="197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148</v>
      </c>
      <c r="AU148" s="19" t="s">
        <v>89</v>
      </c>
    </row>
    <row r="149" s="2" customFormat="1" ht="24.15" customHeight="1">
      <c r="A149" s="38"/>
      <c r="B149" s="179"/>
      <c r="C149" s="180" t="s">
        <v>198</v>
      </c>
      <c r="D149" s="180" t="s">
        <v>143</v>
      </c>
      <c r="E149" s="181" t="s">
        <v>665</v>
      </c>
      <c r="F149" s="182" t="s">
        <v>666</v>
      </c>
      <c r="G149" s="183" t="s">
        <v>394</v>
      </c>
      <c r="H149" s="184">
        <v>4</v>
      </c>
      <c r="I149" s="185"/>
      <c r="J149" s="186">
        <f>ROUND(I149*H149,2)</f>
        <v>0</v>
      </c>
      <c r="K149" s="182" t="s">
        <v>335</v>
      </c>
      <c r="L149" s="39"/>
      <c r="M149" s="187" t="s">
        <v>1</v>
      </c>
      <c r="N149" s="188" t="s">
        <v>45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338</v>
      </c>
      <c r="AT149" s="191" t="s">
        <v>143</v>
      </c>
      <c r="AU149" s="191" t="s">
        <v>89</v>
      </c>
      <c r="AY149" s="19" t="s">
        <v>141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87</v>
      </c>
      <c r="BK149" s="192">
        <f>ROUND(I149*H149,2)</f>
        <v>0</v>
      </c>
      <c r="BL149" s="19" t="s">
        <v>338</v>
      </c>
      <c r="BM149" s="191" t="s">
        <v>667</v>
      </c>
    </row>
    <row r="150" s="2" customFormat="1">
      <c r="A150" s="38"/>
      <c r="B150" s="39"/>
      <c r="C150" s="38"/>
      <c r="D150" s="193" t="s">
        <v>148</v>
      </c>
      <c r="E150" s="38"/>
      <c r="F150" s="194" t="s">
        <v>668</v>
      </c>
      <c r="G150" s="38"/>
      <c r="H150" s="38"/>
      <c r="I150" s="195"/>
      <c r="J150" s="38"/>
      <c r="K150" s="38"/>
      <c r="L150" s="39"/>
      <c r="M150" s="196"/>
      <c r="N150" s="19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148</v>
      </c>
      <c r="AU150" s="19" t="s">
        <v>89</v>
      </c>
    </row>
    <row r="151" s="2" customFormat="1" ht="14.4" customHeight="1">
      <c r="A151" s="38"/>
      <c r="B151" s="179"/>
      <c r="C151" s="233" t="s">
        <v>203</v>
      </c>
      <c r="D151" s="233" t="s">
        <v>458</v>
      </c>
      <c r="E151" s="234" t="s">
        <v>669</v>
      </c>
      <c r="F151" s="235" t="s">
        <v>670</v>
      </c>
      <c r="G151" s="236" t="s">
        <v>394</v>
      </c>
      <c r="H151" s="237">
        <v>4</v>
      </c>
      <c r="I151" s="238"/>
      <c r="J151" s="239">
        <f>ROUND(I151*H151,2)</f>
        <v>0</v>
      </c>
      <c r="K151" s="235" t="s">
        <v>335</v>
      </c>
      <c r="L151" s="240"/>
      <c r="M151" s="241" t="s">
        <v>1</v>
      </c>
      <c r="N151" s="242" t="s">
        <v>45</v>
      </c>
      <c r="O151" s="77"/>
      <c r="P151" s="189">
        <f>O151*H151</f>
        <v>0</v>
      </c>
      <c r="Q151" s="189">
        <v>2.0000000000000002E-05</v>
      </c>
      <c r="R151" s="189">
        <f>Q151*H151</f>
        <v>8.0000000000000007E-05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432</v>
      </c>
      <c r="AT151" s="191" t="s">
        <v>458</v>
      </c>
      <c r="AU151" s="191" t="s">
        <v>89</v>
      </c>
      <c r="AY151" s="19" t="s">
        <v>141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87</v>
      </c>
      <c r="BK151" s="192">
        <f>ROUND(I151*H151,2)</f>
        <v>0</v>
      </c>
      <c r="BL151" s="19" t="s">
        <v>338</v>
      </c>
      <c r="BM151" s="191" t="s">
        <v>671</v>
      </c>
    </row>
    <row r="152" s="2" customFormat="1">
      <c r="A152" s="38"/>
      <c r="B152" s="39"/>
      <c r="C152" s="38"/>
      <c r="D152" s="193" t="s">
        <v>148</v>
      </c>
      <c r="E152" s="38"/>
      <c r="F152" s="194" t="s">
        <v>672</v>
      </c>
      <c r="G152" s="38"/>
      <c r="H152" s="38"/>
      <c r="I152" s="195"/>
      <c r="J152" s="38"/>
      <c r="K152" s="38"/>
      <c r="L152" s="39"/>
      <c r="M152" s="196"/>
      <c r="N152" s="197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148</v>
      </c>
      <c r="AU152" s="19" t="s">
        <v>89</v>
      </c>
    </row>
    <row r="153" s="2" customFormat="1" ht="14.4" customHeight="1">
      <c r="A153" s="38"/>
      <c r="B153" s="179"/>
      <c r="C153" s="180" t="s">
        <v>328</v>
      </c>
      <c r="D153" s="180" t="s">
        <v>143</v>
      </c>
      <c r="E153" s="181" t="s">
        <v>673</v>
      </c>
      <c r="F153" s="182" t="s">
        <v>674</v>
      </c>
      <c r="G153" s="183" t="s">
        <v>394</v>
      </c>
      <c r="H153" s="184">
        <v>3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45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338</v>
      </c>
      <c r="AT153" s="191" t="s">
        <v>143</v>
      </c>
      <c r="AU153" s="191" t="s">
        <v>89</v>
      </c>
      <c r="AY153" s="19" t="s">
        <v>141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87</v>
      </c>
      <c r="BK153" s="192">
        <f>ROUND(I153*H153,2)</f>
        <v>0</v>
      </c>
      <c r="BL153" s="19" t="s">
        <v>338</v>
      </c>
      <c r="BM153" s="191" t="s">
        <v>675</v>
      </c>
    </row>
    <row r="154" s="2" customFormat="1" ht="14.4" customHeight="1">
      <c r="A154" s="38"/>
      <c r="B154" s="179"/>
      <c r="C154" s="233" t="s">
        <v>8</v>
      </c>
      <c r="D154" s="233" t="s">
        <v>458</v>
      </c>
      <c r="E154" s="234" t="s">
        <v>676</v>
      </c>
      <c r="F154" s="235" t="s">
        <v>677</v>
      </c>
      <c r="G154" s="236" t="s">
        <v>394</v>
      </c>
      <c r="H154" s="237">
        <v>3</v>
      </c>
      <c r="I154" s="238"/>
      <c r="J154" s="239">
        <f>ROUND(I154*H154,2)</f>
        <v>0</v>
      </c>
      <c r="K154" s="235" t="s">
        <v>1</v>
      </c>
      <c r="L154" s="240"/>
      <c r="M154" s="241" t="s">
        <v>1</v>
      </c>
      <c r="N154" s="242" t="s">
        <v>45</v>
      </c>
      <c r="O154" s="77"/>
      <c r="P154" s="189">
        <f>O154*H154</f>
        <v>0</v>
      </c>
      <c r="Q154" s="189">
        <v>2.0000000000000002E-05</v>
      </c>
      <c r="R154" s="189">
        <f>Q154*H154</f>
        <v>6.0000000000000008E-05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432</v>
      </c>
      <c r="AT154" s="191" t="s">
        <v>458</v>
      </c>
      <c r="AU154" s="191" t="s">
        <v>89</v>
      </c>
      <c r="AY154" s="19" t="s">
        <v>141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87</v>
      </c>
      <c r="BK154" s="192">
        <f>ROUND(I154*H154,2)</f>
        <v>0</v>
      </c>
      <c r="BL154" s="19" t="s">
        <v>338</v>
      </c>
      <c r="BM154" s="191" t="s">
        <v>678</v>
      </c>
    </row>
    <row r="155" s="2" customFormat="1" ht="14.4" customHeight="1">
      <c r="A155" s="38"/>
      <c r="B155" s="179"/>
      <c r="C155" s="180" t="s">
        <v>338</v>
      </c>
      <c r="D155" s="180" t="s">
        <v>143</v>
      </c>
      <c r="E155" s="181" t="s">
        <v>679</v>
      </c>
      <c r="F155" s="182" t="s">
        <v>680</v>
      </c>
      <c r="G155" s="183" t="s">
        <v>394</v>
      </c>
      <c r="H155" s="184">
        <v>3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45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338</v>
      </c>
      <c r="AT155" s="191" t="s">
        <v>143</v>
      </c>
      <c r="AU155" s="191" t="s">
        <v>89</v>
      </c>
      <c r="AY155" s="19" t="s">
        <v>141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87</v>
      </c>
      <c r="BK155" s="192">
        <f>ROUND(I155*H155,2)</f>
        <v>0</v>
      </c>
      <c r="BL155" s="19" t="s">
        <v>338</v>
      </c>
      <c r="BM155" s="191" t="s">
        <v>681</v>
      </c>
    </row>
    <row r="156" s="2" customFormat="1" ht="24.15" customHeight="1">
      <c r="A156" s="38"/>
      <c r="B156" s="179"/>
      <c r="C156" s="233" t="s">
        <v>343</v>
      </c>
      <c r="D156" s="233" t="s">
        <v>458</v>
      </c>
      <c r="E156" s="234" t="s">
        <v>682</v>
      </c>
      <c r="F156" s="235" t="s">
        <v>683</v>
      </c>
      <c r="G156" s="236" t="s">
        <v>394</v>
      </c>
      <c r="H156" s="237">
        <v>3</v>
      </c>
      <c r="I156" s="238"/>
      <c r="J156" s="239">
        <f>ROUND(I156*H156,2)</f>
        <v>0</v>
      </c>
      <c r="K156" s="235" t="s">
        <v>1</v>
      </c>
      <c r="L156" s="240"/>
      <c r="M156" s="241" t="s">
        <v>1</v>
      </c>
      <c r="N156" s="242" t="s">
        <v>45</v>
      </c>
      <c r="O156" s="77"/>
      <c r="P156" s="189">
        <f>O156*H156</f>
        <v>0</v>
      </c>
      <c r="Q156" s="189">
        <v>2.0000000000000002E-05</v>
      </c>
      <c r="R156" s="189">
        <f>Q156*H156</f>
        <v>6.0000000000000008E-05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432</v>
      </c>
      <c r="AT156" s="191" t="s">
        <v>458</v>
      </c>
      <c r="AU156" s="191" t="s">
        <v>89</v>
      </c>
      <c r="AY156" s="19" t="s">
        <v>141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87</v>
      </c>
      <c r="BK156" s="192">
        <f>ROUND(I156*H156,2)</f>
        <v>0</v>
      </c>
      <c r="BL156" s="19" t="s">
        <v>338</v>
      </c>
      <c r="BM156" s="191" t="s">
        <v>684</v>
      </c>
    </row>
    <row r="157" s="2" customFormat="1" ht="24.15" customHeight="1">
      <c r="A157" s="38"/>
      <c r="B157" s="179"/>
      <c r="C157" s="180" t="s">
        <v>348</v>
      </c>
      <c r="D157" s="180" t="s">
        <v>143</v>
      </c>
      <c r="E157" s="181" t="s">
        <v>685</v>
      </c>
      <c r="F157" s="182" t="s">
        <v>686</v>
      </c>
      <c r="G157" s="183" t="s">
        <v>394</v>
      </c>
      <c r="H157" s="184">
        <v>8</v>
      </c>
      <c r="I157" s="185"/>
      <c r="J157" s="186">
        <f>ROUND(I157*H157,2)</f>
        <v>0</v>
      </c>
      <c r="K157" s="182" t="s">
        <v>335</v>
      </c>
      <c r="L157" s="39"/>
      <c r="M157" s="187" t="s">
        <v>1</v>
      </c>
      <c r="N157" s="188" t="s">
        <v>45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338</v>
      </c>
      <c r="AT157" s="191" t="s">
        <v>143</v>
      </c>
      <c r="AU157" s="191" t="s">
        <v>89</v>
      </c>
      <c r="AY157" s="19" t="s">
        <v>141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87</v>
      </c>
      <c r="BK157" s="192">
        <f>ROUND(I157*H157,2)</f>
        <v>0</v>
      </c>
      <c r="BL157" s="19" t="s">
        <v>338</v>
      </c>
      <c r="BM157" s="191" t="s">
        <v>687</v>
      </c>
    </row>
    <row r="158" s="2" customFormat="1">
      <c r="A158" s="38"/>
      <c r="B158" s="39"/>
      <c r="C158" s="38"/>
      <c r="D158" s="193" t="s">
        <v>148</v>
      </c>
      <c r="E158" s="38"/>
      <c r="F158" s="194" t="s">
        <v>688</v>
      </c>
      <c r="G158" s="38"/>
      <c r="H158" s="38"/>
      <c r="I158" s="195"/>
      <c r="J158" s="38"/>
      <c r="K158" s="38"/>
      <c r="L158" s="39"/>
      <c r="M158" s="196"/>
      <c r="N158" s="197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148</v>
      </c>
      <c r="AU158" s="19" t="s">
        <v>89</v>
      </c>
    </row>
    <row r="159" s="2" customFormat="1" ht="24.15" customHeight="1">
      <c r="A159" s="38"/>
      <c r="B159" s="179"/>
      <c r="C159" s="233" t="s">
        <v>353</v>
      </c>
      <c r="D159" s="233" t="s">
        <v>458</v>
      </c>
      <c r="E159" s="234" t="s">
        <v>689</v>
      </c>
      <c r="F159" s="235" t="s">
        <v>690</v>
      </c>
      <c r="G159" s="236" t="s">
        <v>394</v>
      </c>
      <c r="H159" s="237">
        <v>8</v>
      </c>
      <c r="I159" s="238"/>
      <c r="J159" s="239">
        <f>ROUND(I159*H159,2)</f>
        <v>0</v>
      </c>
      <c r="K159" s="235" t="s">
        <v>335</v>
      </c>
      <c r="L159" s="240"/>
      <c r="M159" s="241" t="s">
        <v>1</v>
      </c>
      <c r="N159" s="242" t="s">
        <v>45</v>
      </c>
      <c r="O159" s="77"/>
      <c r="P159" s="189">
        <f>O159*H159</f>
        <v>0</v>
      </c>
      <c r="Q159" s="189">
        <v>0.0050000000000000001</v>
      </c>
      <c r="R159" s="189">
        <f>Q159*H159</f>
        <v>0.040000000000000001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432</v>
      </c>
      <c r="AT159" s="191" t="s">
        <v>458</v>
      </c>
      <c r="AU159" s="191" t="s">
        <v>89</v>
      </c>
      <c r="AY159" s="19" t="s">
        <v>141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87</v>
      </c>
      <c r="BK159" s="192">
        <f>ROUND(I159*H159,2)</f>
        <v>0</v>
      </c>
      <c r="BL159" s="19" t="s">
        <v>338</v>
      </c>
      <c r="BM159" s="191" t="s">
        <v>691</v>
      </c>
    </row>
    <row r="160" s="2" customFormat="1">
      <c r="A160" s="38"/>
      <c r="B160" s="39"/>
      <c r="C160" s="38"/>
      <c r="D160" s="193" t="s">
        <v>148</v>
      </c>
      <c r="E160" s="38"/>
      <c r="F160" s="194" t="s">
        <v>692</v>
      </c>
      <c r="G160" s="38"/>
      <c r="H160" s="38"/>
      <c r="I160" s="195"/>
      <c r="J160" s="38"/>
      <c r="K160" s="38"/>
      <c r="L160" s="39"/>
      <c r="M160" s="196"/>
      <c r="N160" s="197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148</v>
      </c>
      <c r="AU160" s="19" t="s">
        <v>89</v>
      </c>
    </row>
    <row r="161" s="2" customFormat="1" ht="14.4" customHeight="1">
      <c r="A161" s="38"/>
      <c r="B161" s="179"/>
      <c r="C161" s="233" t="s">
        <v>358</v>
      </c>
      <c r="D161" s="233" t="s">
        <v>458</v>
      </c>
      <c r="E161" s="234" t="s">
        <v>693</v>
      </c>
      <c r="F161" s="235" t="s">
        <v>694</v>
      </c>
      <c r="G161" s="236" t="s">
        <v>394</v>
      </c>
      <c r="H161" s="237">
        <v>8</v>
      </c>
      <c r="I161" s="238"/>
      <c r="J161" s="239">
        <f>ROUND(I161*H161,2)</f>
        <v>0</v>
      </c>
      <c r="K161" s="235" t="s">
        <v>1</v>
      </c>
      <c r="L161" s="240"/>
      <c r="M161" s="241" t="s">
        <v>1</v>
      </c>
      <c r="N161" s="242" t="s">
        <v>45</v>
      </c>
      <c r="O161" s="77"/>
      <c r="P161" s="189">
        <f>O161*H161</f>
        <v>0</v>
      </c>
      <c r="Q161" s="189">
        <v>0.0050000000000000001</v>
      </c>
      <c r="R161" s="189">
        <f>Q161*H161</f>
        <v>0.040000000000000001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432</v>
      </c>
      <c r="AT161" s="191" t="s">
        <v>458</v>
      </c>
      <c r="AU161" s="191" t="s">
        <v>89</v>
      </c>
      <c r="AY161" s="19" t="s">
        <v>141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87</v>
      </c>
      <c r="BK161" s="192">
        <f>ROUND(I161*H161,2)</f>
        <v>0</v>
      </c>
      <c r="BL161" s="19" t="s">
        <v>338</v>
      </c>
      <c r="BM161" s="191" t="s">
        <v>695</v>
      </c>
    </row>
    <row r="162" s="2" customFormat="1">
      <c r="A162" s="38"/>
      <c r="B162" s="39"/>
      <c r="C162" s="38"/>
      <c r="D162" s="193" t="s">
        <v>148</v>
      </c>
      <c r="E162" s="38"/>
      <c r="F162" s="194" t="s">
        <v>692</v>
      </c>
      <c r="G162" s="38"/>
      <c r="H162" s="38"/>
      <c r="I162" s="195"/>
      <c r="J162" s="38"/>
      <c r="K162" s="38"/>
      <c r="L162" s="39"/>
      <c r="M162" s="196"/>
      <c r="N162" s="197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148</v>
      </c>
      <c r="AU162" s="19" t="s">
        <v>89</v>
      </c>
    </row>
    <row r="163" s="2" customFormat="1" ht="14.4" customHeight="1">
      <c r="A163" s="38"/>
      <c r="B163" s="179"/>
      <c r="C163" s="180" t="s">
        <v>7</v>
      </c>
      <c r="D163" s="180" t="s">
        <v>143</v>
      </c>
      <c r="E163" s="181" t="s">
        <v>696</v>
      </c>
      <c r="F163" s="182" t="s">
        <v>697</v>
      </c>
      <c r="G163" s="183" t="s">
        <v>206</v>
      </c>
      <c r="H163" s="184">
        <v>1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45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338</v>
      </c>
      <c r="AT163" s="191" t="s">
        <v>143</v>
      </c>
      <c r="AU163" s="191" t="s">
        <v>89</v>
      </c>
      <c r="AY163" s="19" t="s">
        <v>141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87</v>
      </c>
      <c r="BK163" s="192">
        <f>ROUND(I163*H163,2)</f>
        <v>0</v>
      </c>
      <c r="BL163" s="19" t="s">
        <v>338</v>
      </c>
      <c r="BM163" s="191" t="s">
        <v>698</v>
      </c>
    </row>
    <row r="164" s="2" customFormat="1" ht="14.4" customHeight="1">
      <c r="A164" s="38"/>
      <c r="B164" s="179"/>
      <c r="C164" s="180" t="s">
        <v>369</v>
      </c>
      <c r="D164" s="180" t="s">
        <v>143</v>
      </c>
      <c r="E164" s="181" t="s">
        <v>699</v>
      </c>
      <c r="F164" s="182" t="s">
        <v>700</v>
      </c>
      <c r="G164" s="183" t="s">
        <v>394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45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338</v>
      </c>
      <c r="AT164" s="191" t="s">
        <v>143</v>
      </c>
      <c r="AU164" s="191" t="s">
        <v>89</v>
      </c>
      <c r="AY164" s="19" t="s">
        <v>141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87</v>
      </c>
      <c r="BK164" s="192">
        <f>ROUND(I164*H164,2)</f>
        <v>0</v>
      </c>
      <c r="BL164" s="19" t="s">
        <v>338</v>
      </c>
      <c r="BM164" s="191" t="s">
        <v>701</v>
      </c>
    </row>
    <row r="165" s="2" customFormat="1" ht="24.15" customHeight="1">
      <c r="A165" s="38"/>
      <c r="B165" s="179"/>
      <c r="C165" s="233" t="s">
        <v>375</v>
      </c>
      <c r="D165" s="233" t="s">
        <v>458</v>
      </c>
      <c r="E165" s="234" t="s">
        <v>702</v>
      </c>
      <c r="F165" s="235" t="s">
        <v>703</v>
      </c>
      <c r="G165" s="236" t="s">
        <v>394</v>
      </c>
      <c r="H165" s="237">
        <v>1</v>
      </c>
      <c r="I165" s="238"/>
      <c r="J165" s="239">
        <f>ROUND(I165*H165,2)</f>
        <v>0</v>
      </c>
      <c r="K165" s="235" t="s">
        <v>335</v>
      </c>
      <c r="L165" s="240"/>
      <c r="M165" s="241" t="s">
        <v>1</v>
      </c>
      <c r="N165" s="242" t="s">
        <v>45</v>
      </c>
      <c r="O165" s="77"/>
      <c r="P165" s="189">
        <f>O165*H165</f>
        <v>0</v>
      </c>
      <c r="Q165" s="189">
        <v>0.0080999999999999996</v>
      </c>
      <c r="R165" s="189">
        <f>Q165*H165</f>
        <v>0.0080999999999999996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432</v>
      </c>
      <c r="AT165" s="191" t="s">
        <v>458</v>
      </c>
      <c r="AU165" s="191" t="s">
        <v>89</v>
      </c>
      <c r="AY165" s="19" t="s">
        <v>141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87</v>
      </c>
      <c r="BK165" s="192">
        <f>ROUND(I165*H165,2)</f>
        <v>0</v>
      </c>
      <c r="BL165" s="19" t="s">
        <v>338</v>
      </c>
      <c r="BM165" s="191" t="s">
        <v>704</v>
      </c>
    </row>
    <row r="166" s="2" customFormat="1">
      <c r="A166" s="38"/>
      <c r="B166" s="39"/>
      <c r="C166" s="38"/>
      <c r="D166" s="193" t="s">
        <v>148</v>
      </c>
      <c r="E166" s="38"/>
      <c r="F166" s="194" t="s">
        <v>705</v>
      </c>
      <c r="G166" s="38"/>
      <c r="H166" s="38"/>
      <c r="I166" s="195"/>
      <c r="J166" s="38"/>
      <c r="K166" s="38"/>
      <c r="L166" s="39"/>
      <c r="M166" s="196"/>
      <c r="N166" s="197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148</v>
      </c>
      <c r="AU166" s="19" t="s">
        <v>89</v>
      </c>
    </row>
    <row r="167" s="2" customFormat="1" ht="14.4" customHeight="1">
      <c r="A167" s="38"/>
      <c r="B167" s="179"/>
      <c r="C167" s="180" t="s">
        <v>380</v>
      </c>
      <c r="D167" s="180" t="s">
        <v>143</v>
      </c>
      <c r="E167" s="181" t="s">
        <v>706</v>
      </c>
      <c r="F167" s="182" t="s">
        <v>707</v>
      </c>
      <c r="G167" s="183" t="s">
        <v>146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45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338</v>
      </c>
      <c r="AT167" s="191" t="s">
        <v>143</v>
      </c>
      <c r="AU167" s="191" t="s">
        <v>89</v>
      </c>
      <c r="AY167" s="19" t="s">
        <v>141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87</v>
      </c>
      <c r="BK167" s="192">
        <f>ROUND(I167*H167,2)</f>
        <v>0</v>
      </c>
      <c r="BL167" s="19" t="s">
        <v>338</v>
      </c>
      <c r="BM167" s="191" t="s">
        <v>708</v>
      </c>
    </row>
    <row r="168" s="2" customFormat="1" ht="14.4" customHeight="1">
      <c r="A168" s="38"/>
      <c r="B168" s="179"/>
      <c r="C168" s="180" t="s">
        <v>385</v>
      </c>
      <c r="D168" s="180" t="s">
        <v>143</v>
      </c>
      <c r="E168" s="181" t="s">
        <v>709</v>
      </c>
      <c r="F168" s="182" t="s">
        <v>710</v>
      </c>
      <c r="G168" s="183" t="s">
        <v>711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45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338</v>
      </c>
      <c r="AT168" s="191" t="s">
        <v>143</v>
      </c>
      <c r="AU168" s="191" t="s">
        <v>89</v>
      </c>
      <c r="AY168" s="19" t="s">
        <v>141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87</v>
      </c>
      <c r="BK168" s="192">
        <f>ROUND(I168*H168,2)</f>
        <v>0</v>
      </c>
      <c r="BL168" s="19" t="s">
        <v>338</v>
      </c>
      <c r="BM168" s="191" t="s">
        <v>712</v>
      </c>
    </row>
    <row r="169" s="2" customFormat="1" ht="24.15" customHeight="1">
      <c r="A169" s="38"/>
      <c r="B169" s="179"/>
      <c r="C169" s="180" t="s">
        <v>391</v>
      </c>
      <c r="D169" s="180" t="s">
        <v>143</v>
      </c>
      <c r="E169" s="181" t="s">
        <v>713</v>
      </c>
      <c r="F169" s="182" t="s">
        <v>714</v>
      </c>
      <c r="G169" s="183" t="s">
        <v>711</v>
      </c>
      <c r="H169" s="184">
        <v>1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45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338</v>
      </c>
      <c r="AT169" s="191" t="s">
        <v>143</v>
      </c>
      <c r="AU169" s="191" t="s">
        <v>89</v>
      </c>
      <c r="AY169" s="19" t="s">
        <v>141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87</v>
      </c>
      <c r="BK169" s="192">
        <f>ROUND(I169*H169,2)</f>
        <v>0</v>
      </c>
      <c r="BL169" s="19" t="s">
        <v>338</v>
      </c>
      <c r="BM169" s="191" t="s">
        <v>715</v>
      </c>
    </row>
    <row r="170" s="12" customFormat="1" ht="22.8" customHeight="1">
      <c r="A170" s="12"/>
      <c r="B170" s="166"/>
      <c r="C170" s="12"/>
      <c r="D170" s="167" t="s">
        <v>79</v>
      </c>
      <c r="E170" s="177" t="s">
        <v>716</v>
      </c>
      <c r="F170" s="177" t="s">
        <v>717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SUM(P171:P179)</f>
        <v>0</v>
      </c>
      <c r="Q170" s="172"/>
      <c r="R170" s="173">
        <f>SUM(R171:R179)</f>
        <v>0.0054800000000000005</v>
      </c>
      <c r="S170" s="172"/>
      <c r="T170" s="174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89</v>
      </c>
      <c r="AT170" s="175" t="s">
        <v>79</v>
      </c>
      <c r="AU170" s="175" t="s">
        <v>87</v>
      </c>
      <c r="AY170" s="167" t="s">
        <v>141</v>
      </c>
      <c r="BK170" s="176">
        <f>SUM(BK171:BK179)</f>
        <v>0</v>
      </c>
    </row>
    <row r="171" s="2" customFormat="1" ht="14.4" customHeight="1">
      <c r="A171" s="38"/>
      <c r="B171" s="179"/>
      <c r="C171" s="180" t="s">
        <v>397</v>
      </c>
      <c r="D171" s="180" t="s">
        <v>143</v>
      </c>
      <c r="E171" s="181" t="s">
        <v>718</v>
      </c>
      <c r="F171" s="182" t="s">
        <v>719</v>
      </c>
      <c r="G171" s="183" t="s">
        <v>394</v>
      </c>
      <c r="H171" s="184">
        <v>3</v>
      </c>
      <c r="I171" s="185"/>
      <c r="J171" s="186">
        <f>ROUND(I171*H171,2)</f>
        <v>0</v>
      </c>
      <c r="K171" s="182" t="s">
        <v>335</v>
      </c>
      <c r="L171" s="39"/>
      <c r="M171" s="187" t="s">
        <v>1</v>
      </c>
      <c r="N171" s="188" t="s">
        <v>45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338</v>
      </c>
      <c r="AT171" s="191" t="s">
        <v>143</v>
      </c>
      <c r="AU171" s="191" t="s">
        <v>89</v>
      </c>
      <c r="AY171" s="19" t="s">
        <v>141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87</v>
      </c>
      <c r="BK171" s="192">
        <f>ROUND(I171*H171,2)</f>
        <v>0</v>
      </c>
      <c r="BL171" s="19" t="s">
        <v>338</v>
      </c>
      <c r="BM171" s="191" t="s">
        <v>720</v>
      </c>
    </row>
    <row r="172" s="2" customFormat="1" ht="14.4" customHeight="1">
      <c r="A172" s="38"/>
      <c r="B172" s="179"/>
      <c r="C172" s="233" t="s">
        <v>405</v>
      </c>
      <c r="D172" s="233" t="s">
        <v>458</v>
      </c>
      <c r="E172" s="234" t="s">
        <v>721</v>
      </c>
      <c r="F172" s="235" t="s">
        <v>722</v>
      </c>
      <c r="G172" s="236" t="s">
        <v>394</v>
      </c>
      <c r="H172" s="237">
        <v>3</v>
      </c>
      <c r="I172" s="238"/>
      <c r="J172" s="239">
        <f>ROUND(I172*H172,2)</f>
        <v>0</v>
      </c>
      <c r="K172" s="235" t="s">
        <v>335</v>
      </c>
      <c r="L172" s="240"/>
      <c r="M172" s="241" t="s">
        <v>1</v>
      </c>
      <c r="N172" s="242" t="s">
        <v>45</v>
      </c>
      <c r="O172" s="77"/>
      <c r="P172" s="189">
        <f>O172*H172</f>
        <v>0</v>
      </c>
      <c r="Q172" s="189">
        <v>0.00040000000000000002</v>
      </c>
      <c r="R172" s="189">
        <f>Q172*H172</f>
        <v>0.0012000000000000001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432</v>
      </c>
      <c r="AT172" s="191" t="s">
        <v>458</v>
      </c>
      <c r="AU172" s="191" t="s">
        <v>89</v>
      </c>
      <c r="AY172" s="19" t="s">
        <v>141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87</v>
      </c>
      <c r="BK172" s="192">
        <f>ROUND(I172*H172,2)</f>
        <v>0</v>
      </c>
      <c r="BL172" s="19" t="s">
        <v>338</v>
      </c>
      <c r="BM172" s="191" t="s">
        <v>723</v>
      </c>
    </row>
    <row r="173" s="2" customFormat="1" ht="14.4" customHeight="1">
      <c r="A173" s="38"/>
      <c r="B173" s="179"/>
      <c r="C173" s="180" t="s">
        <v>414</v>
      </c>
      <c r="D173" s="180" t="s">
        <v>143</v>
      </c>
      <c r="E173" s="181" t="s">
        <v>724</v>
      </c>
      <c r="F173" s="182" t="s">
        <v>725</v>
      </c>
      <c r="G173" s="183" t="s">
        <v>394</v>
      </c>
      <c r="H173" s="184">
        <v>6</v>
      </c>
      <c r="I173" s="185"/>
      <c r="J173" s="186">
        <f>ROUND(I173*H173,2)</f>
        <v>0</v>
      </c>
      <c r="K173" s="182" t="s">
        <v>335</v>
      </c>
      <c r="L173" s="39"/>
      <c r="M173" s="187" t="s">
        <v>1</v>
      </c>
      <c r="N173" s="188" t="s">
        <v>45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338</v>
      </c>
      <c r="AT173" s="191" t="s">
        <v>143</v>
      </c>
      <c r="AU173" s="191" t="s">
        <v>89</v>
      </c>
      <c r="AY173" s="19" t="s">
        <v>141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87</v>
      </c>
      <c r="BK173" s="192">
        <f>ROUND(I173*H173,2)</f>
        <v>0</v>
      </c>
      <c r="BL173" s="19" t="s">
        <v>338</v>
      </c>
      <c r="BM173" s="191" t="s">
        <v>726</v>
      </c>
    </row>
    <row r="174" s="2" customFormat="1" ht="14.4" customHeight="1">
      <c r="A174" s="38"/>
      <c r="B174" s="179"/>
      <c r="C174" s="233" t="s">
        <v>422</v>
      </c>
      <c r="D174" s="233" t="s">
        <v>458</v>
      </c>
      <c r="E174" s="234" t="s">
        <v>727</v>
      </c>
      <c r="F174" s="235" t="s">
        <v>728</v>
      </c>
      <c r="G174" s="236" t="s">
        <v>394</v>
      </c>
      <c r="H174" s="237">
        <v>3</v>
      </c>
      <c r="I174" s="238"/>
      <c r="J174" s="239">
        <f>ROUND(I174*H174,2)</f>
        <v>0</v>
      </c>
      <c r="K174" s="235" t="s">
        <v>335</v>
      </c>
      <c r="L174" s="240"/>
      <c r="M174" s="241" t="s">
        <v>1</v>
      </c>
      <c r="N174" s="242" t="s">
        <v>45</v>
      </c>
      <c r="O174" s="77"/>
      <c r="P174" s="189">
        <f>O174*H174</f>
        <v>0</v>
      </c>
      <c r="Q174" s="189">
        <v>0.00040000000000000002</v>
      </c>
      <c r="R174" s="189">
        <f>Q174*H174</f>
        <v>0.0012000000000000001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432</v>
      </c>
      <c r="AT174" s="191" t="s">
        <v>458</v>
      </c>
      <c r="AU174" s="191" t="s">
        <v>89</v>
      </c>
      <c r="AY174" s="19" t="s">
        <v>141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87</v>
      </c>
      <c r="BK174" s="192">
        <f>ROUND(I174*H174,2)</f>
        <v>0</v>
      </c>
      <c r="BL174" s="19" t="s">
        <v>338</v>
      </c>
      <c r="BM174" s="191" t="s">
        <v>729</v>
      </c>
    </row>
    <row r="175" s="2" customFormat="1" ht="14.4" customHeight="1">
      <c r="A175" s="38"/>
      <c r="B175" s="179"/>
      <c r="C175" s="233" t="s">
        <v>427</v>
      </c>
      <c r="D175" s="233" t="s">
        <v>458</v>
      </c>
      <c r="E175" s="234" t="s">
        <v>730</v>
      </c>
      <c r="F175" s="235" t="s">
        <v>731</v>
      </c>
      <c r="G175" s="236" t="s">
        <v>394</v>
      </c>
      <c r="H175" s="237">
        <v>3</v>
      </c>
      <c r="I175" s="238"/>
      <c r="J175" s="239">
        <f>ROUND(I175*H175,2)</f>
        <v>0</v>
      </c>
      <c r="K175" s="235" t="s">
        <v>335</v>
      </c>
      <c r="L175" s="240"/>
      <c r="M175" s="241" t="s">
        <v>1</v>
      </c>
      <c r="N175" s="242" t="s">
        <v>45</v>
      </c>
      <c r="O175" s="77"/>
      <c r="P175" s="189">
        <f>O175*H175</f>
        <v>0</v>
      </c>
      <c r="Q175" s="189">
        <v>0.00040000000000000002</v>
      </c>
      <c r="R175" s="189">
        <f>Q175*H175</f>
        <v>0.0012000000000000001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432</v>
      </c>
      <c r="AT175" s="191" t="s">
        <v>458</v>
      </c>
      <c r="AU175" s="191" t="s">
        <v>89</v>
      </c>
      <c r="AY175" s="19" t="s">
        <v>141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87</v>
      </c>
      <c r="BK175" s="192">
        <f>ROUND(I175*H175,2)</f>
        <v>0</v>
      </c>
      <c r="BL175" s="19" t="s">
        <v>338</v>
      </c>
      <c r="BM175" s="191" t="s">
        <v>732</v>
      </c>
    </row>
    <row r="176" s="2" customFormat="1">
      <c r="A176" s="38"/>
      <c r="B176" s="39"/>
      <c r="C176" s="38"/>
      <c r="D176" s="193" t="s">
        <v>148</v>
      </c>
      <c r="E176" s="38"/>
      <c r="F176" s="194" t="s">
        <v>731</v>
      </c>
      <c r="G176" s="38"/>
      <c r="H176" s="38"/>
      <c r="I176" s="195"/>
      <c r="J176" s="38"/>
      <c r="K176" s="38"/>
      <c r="L176" s="39"/>
      <c r="M176" s="196"/>
      <c r="N176" s="197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148</v>
      </c>
      <c r="AU176" s="19" t="s">
        <v>89</v>
      </c>
    </row>
    <row r="177" s="2" customFormat="1" ht="24.15" customHeight="1">
      <c r="A177" s="38"/>
      <c r="B177" s="179"/>
      <c r="C177" s="180" t="s">
        <v>432</v>
      </c>
      <c r="D177" s="180" t="s">
        <v>143</v>
      </c>
      <c r="E177" s="181" t="s">
        <v>733</v>
      </c>
      <c r="F177" s="182" t="s">
        <v>734</v>
      </c>
      <c r="G177" s="183" t="s">
        <v>394</v>
      </c>
      <c r="H177" s="184">
        <v>3</v>
      </c>
      <c r="I177" s="185"/>
      <c r="J177" s="186">
        <f>ROUND(I177*H177,2)</f>
        <v>0</v>
      </c>
      <c r="K177" s="182" t="s">
        <v>335</v>
      </c>
      <c r="L177" s="39"/>
      <c r="M177" s="187" t="s">
        <v>1</v>
      </c>
      <c r="N177" s="188" t="s">
        <v>45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338</v>
      </c>
      <c r="AT177" s="191" t="s">
        <v>143</v>
      </c>
      <c r="AU177" s="191" t="s">
        <v>89</v>
      </c>
      <c r="AY177" s="19" t="s">
        <v>141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87</v>
      </c>
      <c r="BK177" s="192">
        <f>ROUND(I177*H177,2)</f>
        <v>0</v>
      </c>
      <c r="BL177" s="19" t="s">
        <v>338</v>
      </c>
      <c r="BM177" s="191" t="s">
        <v>735</v>
      </c>
    </row>
    <row r="178" s="2" customFormat="1" ht="14.4" customHeight="1">
      <c r="A178" s="38"/>
      <c r="B178" s="179"/>
      <c r="C178" s="233" t="s">
        <v>438</v>
      </c>
      <c r="D178" s="233" t="s">
        <v>458</v>
      </c>
      <c r="E178" s="234" t="s">
        <v>736</v>
      </c>
      <c r="F178" s="235" t="s">
        <v>737</v>
      </c>
      <c r="G178" s="236" t="s">
        <v>394</v>
      </c>
      <c r="H178" s="237">
        <v>1</v>
      </c>
      <c r="I178" s="238"/>
      <c r="J178" s="239">
        <f>ROUND(I178*H178,2)</f>
        <v>0</v>
      </c>
      <c r="K178" s="235" t="s">
        <v>1</v>
      </c>
      <c r="L178" s="240"/>
      <c r="M178" s="241" t="s">
        <v>1</v>
      </c>
      <c r="N178" s="242" t="s">
        <v>45</v>
      </c>
      <c r="O178" s="77"/>
      <c r="P178" s="189">
        <f>O178*H178</f>
        <v>0</v>
      </c>
      <c r="Q178" s="189">
        <v>0.00046999999999999999</v>
      </c>
      <c r="R178" s="189">
        <f>Q178*H178</f>
        <v>0.00046999999999999999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432</v>
      </c>
      <c r="AT178" s="191" t="s">
        <v>458</v>
      </c>
      <c r="AU178" s="191" t="s">
        <v>89</v>
      </c>
      <c r="AY178" s="19" t="s">
        <v>141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87</v>
      </c>
      <c r="BK178" s="192">
        <f>ROUND(I178*H178,2)</f>
        <v>0</v>
      </c>
      <c r="BL178" s="19" t="s">
        <v>338</v>
      </c>
      <c r="BM178" s="191" t="s">
        <v>738</v>
      </c>
    </row>
    <row r="179" s="2" customFormat="1" ht="14.4" customHeight="1">
      <c r="A179" s="38"/>
      <c r="B179" s="179"/>
      <c r="C179" s="233" t="s">
        <v>445</v>
      </c>
      <c r="D179" s="233" t="s">
        <v>458</v>
      </c>
      <c r="E179" s="234" t="s">
        <v>739</v>
      </c>
      <c r="F179" s="235" t="s">
        <v>740</v>
      </c>
      <c r="G179" s="236" t="s">
        <v>394</v>
      </c>
      <c r="H179" s="237">
        <v>3</v>
      </c>
      <c r="I179" s="238"/>
      <c r="J179" s="239">
        <f>ROUND(I179*H179,2)</f>
        <v>0</v>
      </c>
      <c r="K179" s="235" t="s">
        <v>1</v>
      </c>
      <c r="L179" s="240"/>
      <c r="M179" s="241" t="s">
        <v>1</v>
      </c>
      <c r="N179" s="242" t="s">
        <v>45</v>
      </c>
      <c r="O179" s="77"/>
      <c r="P179" s="189">
        <f>O179*H179</f>
        <v>0</v>
      </c>
      <c r="Q179" s="189">
        <v>0.00046999999999999999</v>
      </c>
      <c r="R179" s="189">
        <f>Q179*H179</f>
        <v>0.00141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432</v>
      </c>
      <c r="AT179" s="191" t="s">
        <v>458</v>
      </c>
      <c r="AU179" s="191" t="s">
        <v>89</v>
      </c>
      <c r="AY179" s="19" t="s">
        <v>141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87</v>
      </c>
      <c r="BK179" s="192">
        <f>ROUND(I179*H179,2)</f>
        <v>0</v>
      </c>
      <c r="BL179" s="19" t="s">
        <v>338</v>
      </c>
      <c r="BM179" s="191" t="s">
        <v>741</v>
      </c>
    </row>
    <row r="180" s="12" customFormat="1" ht="25.92" customHeight="1">
      <c r="A180" s="12"/>
      <c r="B180" s="166"/>
      <c r="C180" s="12"/>
      <c r="D180" s="167" t="s">
        <v>79</v>
      </c>
      <c r="E180" s="168" t="s">
        <v>458</v>
      </c>
      <c r="F180" s="168" t="s">
        <v>582</v>
      </c>
      <c r="G180" s="12"/>
      <c r="H180" s="12"/>
      <c r="I180" s="169"/>
      <c r="J180" s="170">
        <f>BK180</f>
        <v>0</v>
      </c>
      <c r="K180" s="12"/>
      <c r="L180" s="166"/>
      <c r="M180" s="171"/>
      <c r="N180" s="172"/>
      <c r="O180" s="172"/>
      <c r="P180" s="173">
        <f>P181</f>
        <v>0</v>
      </c>
      <c r="Q180" s="172"/>
      <c r="R180" s="173">
        <f>R181</f>
        <v>12.184200000000002</v>
      </c>
      <c r="S180" s="172"/>
      <c r="T180" s="174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7" t="s">
        <v>154</v>
      </c>
      <c r="AT180" s="175" t="s">
        <v>79</v>
      </c>
      <c r="AU180" s="175" t="s">
        <v>80</v>
      </c>
      <c r="AY180" s="167" t="s">
        <v>141</v>
      </c>
      <c r="BK180" s="176">
        <f>BK181</f>
        <v>0</v>
      </c>
    </row>
    <row r="181" s="12" customFormat="1" ht="22.8" customHeight="1">
      <c r="A181" s="12"/>
      <c r="B181" s="166"/>
      <c r="C181" s="12"/>
      <c r="D181" s="167" t="s">
        <v>79</v>
      </c>
      <c r="E181" s="177" t="s">
        <v>614</v>
      </c>
      <c r="F181" s="177" t="s">
        <v>615</v>
      </c>
      <c r="G181" s="12"/>
      <c r="H181" s="12"/>
      <c r="I181" s="169"/>
      <c r="J181" s="178">
        <f>BK181</f>
        <v>0</v>
      </c>
      <c r="K181" s="12"/>
      <c r="L181" s="166"/>
      <c r="M181" s="171"/>
      <c r="N181" s="172"/>
      <c r="O181" s="172"/>
      <c r="P181" s="173">
        <f>SUM(P182:P203)</f>
        <v>0</v>
      </c>
      <c r="Q181" s="172"/>
      <c r="R181" s="173">
        <f>SUM(R182:R203)</f>
        <v>12.184200000000002</v>
      </c>
      <c r="S181" s="172"/>
      <c r="T181" s="174">
        <f>SUM(T182:T203)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154</v>
      </c>
      <c r="AT181" s="175" t="s">
        <v>79</v>
      </c>
      <c r="AU181" s="175" t="s">
        <v>87</v>
      </c>
      <c r="AY181" s="167" t="s">
        <v>141</v>
      </c>
      <c r="BK181" s="176">
        <f>SUM(BK182:BK203)</f>
        <v>0</v>
      </c>
    </row>
    <row r="182" s="2" customFormat="1" ht="24.15" customHeight="1">
      <c r="A182" s="38"/>
      <c r="B182" s="179"/>
      <c r="C182" s="180" t="s">
        <v>450</v>
      </c>
      <c r="D182" s="180" t="s">
        <v>143</v>
      </c>
      <c r="E182" s="181" t="s">
        <v>243</v>
      </c>
      <c r="F182" s="182" t="s">
        <v>742</v>
      </c>
      <c r="G182" s="183" t="s">
        <v>245</v>
      </c>
      <c r="H182" s="184">
        <v>10.584</v>
      </c>
      <c r="I182" s="185"/>
      <c r="J182" s="186">
        <f>ROUND(I182*H182,2)</f>
        <v>0</v>
      </c>
      <c r="K182" s="182" t="s">
        <v>743</v>
      </c>
      <c r="L182" s="39"/>
      <c r="M182" s="187" t="s">
        <v>1</v>
      </c>
      <c r="N182" s="188" t="s">
        <v>45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140</v>
      </c>
      <c r="AT182" s="191" t="s">
        <v>143</v>
      </c>
      <c r="AU182" s="191" t="s">
        <v>89</v>
      </c>
      <c r="AY182" s="19" t="s">
        <v>141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87</v>
      </c>
      <c r="BK182" s="192">
        <f>ROUND(I182*H182,2)</f>
        <v>0</v>
      </c>
      <c r="BL182" s="19" t="s">
        <v>140</v>
      </c>
      <c r="BM182" s="191" t="s">
        <v>744</v>
      </c>
    </row>
    <row r="183" s="13" customFormat="1">
      <c r="A183" s="13"/>
      <c r="B183" s="202"/>
      <c r="C183" s="13"/>
      <c r="D183" s="193" t="s">
        <v>231</v>
      </c>
      <c r="E183" s="203" t="s">
        <v>1</v>
      </c>
      <c r="F183" s="204" t="s">
        <v>745</v>
      </c>
      <c r="G183" s="13"/>
      <c r="H183" s="205">
        <v>5.04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3" t="s">
        <v>231</v>
      </c>
      <c r="AU183" s="203" t="s">
        <v>89</v>
      </c>
      <c r="AV183" s="13" t="s">
        <v>89</v>
      </c>
      <c r="AW183" s="13" t="s">
        <v>35</v>
      </c>
      <c r="AX183" s="13" t="s">
        <v>87</v>
      </c>
      <c r="AY183" s="203" t="s">
        <v>141</v>
      </c>
    </row>
    <row r="184" s="13" customFormat="1">
      <c r="A184" s="13"/>
      <c r="B184" s="202"/>
      <c r="C184" s="13"/>
      <c r="D184" s="193" t="s">
        <v>231</v>
      </c>
      <c r="E184" s="13"/>
      <c r="F184" s="204" t="s">
        <v>746</v>
      </c>
      <c r="G184" s="13"/>
      <c r="H184" s="205">
        <v>10.584</v>
      </c>
      <c r="I184" s="206"/>
      <c r="J184" s="13"/>
      <c r="K184" s="13"/>
      <c r="L184" s="202"/>
      <c r="M184" s="207"/>
      <c r="N184" s="208"/>
      <c r="O184" s="208"/>
      <c r="P184" s="208"/>
      <c r="Q184" s="208"/>
      <c r="R184" s="208"/>
      <c r="S184" s="208"/>
      <c r="T184" s="20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3" t="s">
        <v>231</v>
      </c>
      <c r="AU184" s="203" t="s">
        <v>89</v>
      </c>
      <c r="AV184" s="13" t="s">
        <v>89</v>
      </c>
      <c r="AW184" s="13" t="s">
        <v>3</v>
      </c>
      <c r="AX184" s="13" t="s">
        <v>87</v>
      </c>
      <c r="AY184" s="203" t="s">
        <v>141</v>
      </c>
    </row>
    <row r="185" s="2" customFormat="1" ht="24.15" customHeight="1">
      <c r="A185" s="38"/>
      <c r="B185" s="179"/>
      <c r="C185" s="180" t="s">
        <v>457</v>
      </c>
      <c r="D185" s="180" t="s">
        <v>143</v>
      </c>
      <c r="E185" s="181" t="s">
        <v>747</v>
      </c>
      <c r="F185" s="182" t="s">
        <v>748</v>
      </c>
      <c r="G185" s="183" t="s">
        <v>417</v>
      </c>
      <c r="H185" s="184">
        <v>60</v>
      </c>
      <c r="I185" s="185"/>
      <c r="J185" s="186">
        <f>ROUND(I185*H185,2)</f>
        <v>0</v>
      </c>
      <c r="K185" s="182" t="s">
        <v>335</v>
      </c>
      <c r="L185" s="39"/>
      <c r="M185" s="187" t="s">
        <v>1</v>
      </c>
      <c r="N185" s="188" t="s">
        <v>45</v>
      </c>
      <c r="O185" s="77"/>
      <c r="P185" s="189">
        <f>O185*H185</f>
        <v>0</v>
      </c>
      <c r="Q185" s="189">
        <v>0.20300000000000001</v>
      </c>
      <c r="R185" s="189">
        <f>Q185*H185</f>
        <v>12.180000000000002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587</v>
      </c>
      <c r="AT185" s="191" t="s">
        <v>143</v>
      </c>
      <c r="AU185" s="191" t="s">
        <v>89</v>
      </c>
      <c r="AY185" s="19" t="s">
        <v>141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87</v>
      </c>
      <c r="BK185" s="192">
        <f>ROUND(I185*H185,2)</f>
        <v>0</v>
      </c>
      <c r="BL185" s="19" t="s">
        <v>587</v>
      </c>
      <c r="BM185" s="191" t="s">
        <v>749</v>
      </c>
    </row>
    <row r="186" s="2" customFormat="1">
      <c r="A186" s="38"/>
      <c r="B186" s="39"/>
      <c r="C186" s="38"/>
      <c r="D186" s="193" t="s">
        <v>148</v>
      </c>
      <c r="E186" s="38"/>
      <c r="F186" s="194" t="s">
        <v>748</v>
      </c>
      <c r="G186" s="38"/>
      <c r="H186" s="38"/>
      <c r="I186" s="195"/>
      <c r="J186" s="38"/>
      <c r="K186" s="38"/>
      <c r="L186" s="39"/>
      <c r="M186" s="196"/>
      <c r="N186" s="197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148</v>
      </c>
      <c r="AU186" s="19" t="s">
        <v>89</v>
      </c>
    </row>
    <row r="187" s="13" customFormat="1">
      <c r="A187" s="13"/>
      <c r="B187" s="202"/>
      <c r="C187" s="13"/>
      <c r="D187" s="193" t="s">
        <v>231</v>
      </c>
      <c r="E187" s="203" t="s">
        <v>1</v>
      </c>
      <c r="F187" s="204" t="s">
        <v>750</v>
      </c>
      <c r="G187" s="13"/>
      <c r="H187" s="205">
        <v>60</v>
      </c>
      <c r="I187" s="206"/>
      <c r="J187" s="13"/>
      <c r="K187" s="13"/>
      <c r="L187" s="202"/>
      <c r="M187" s="207"/>
      <c r="N187" s="208"/>
      <c r="O187" s="208"/>
      <c r="P187" s="208"/>
      <c r="Q187" s="208"/>
      <c r="R187" s="208"/>
      <c r="S187" s="208"/>
      <c r="T187" s="2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3" t="s">
        <v>231</v>
      </c>
      <c r="AU187" s="203" t="s">
        <v>89</v>
      </c>
      <c r="AV187" s="13" t="s">
        <v>89</v>
      </c>
      <c r="AW187" s="13" t="s">
        <v>35</v>
      </c>
      <c r="AX187" s="13" t="s">
        <v>80</v>
      </c>
      <c r="AY187" s="203" t="s">
        <v>141</v>
      </c>
    </row>
    <row r="188" s="2" customFormat="1" ht="14.4" customHeight="1">
      <c r="A188" s="38"/>
      <c r="B188" s="179"/>
      <c r="C188" s="180" t="s">
        <v>463</v>
      </c>
      <c r="D188" s="180" t="s">
        <v>143</v>
      </c>
      <c r="E188" s="181" t="s">
        <v>751</v>
      </c>
      <c r="F188" s="182" t="s">
        <v>752</v>
      </c>
      <c r="G188" s="183" t="s">
        <v>417</v>
      </c>
      <c r="H188" s="184">
        <v>30</v>
      </c>
      <c r="I188" s="185"/>
      <c r="J188" s="186">
        <f>ROUND(I188*H188,2)</f>
        <v>0</v>
      </c>
      <c r="K188" s="182" t="s">
        <v>335</v>
      </c>
      <c r="L188" s="39"/>
      <c r="M188" s="187" t="s">
        <v>1</v>
      </c>
      <c r="N188" s="188" t="s">
        <v>45</v>
      </c>
      <c r="O188" s="77"/>
      <c r="P188" s="189">
        <f>O188*H188</f>
        <v>0</v>
      </c>
      <c r="Q188" s="189">
        <v>0.00012</v>
      </c>
      <c r="R188" s="189">
        <f>Q188*H188</f>
        <v>0.0035999999999999999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587</v>
      </c>
      <c r="AT188" s="191" t="s">
        <v>143</v>
      </c>
      <c r="AU188" s="191" t="s">
        <v>89</v>
      </c>
      <c r="AY188" s="19" t="s">
        <v>141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87</v>
      </c>
      <c r="BK188" s="192">
        <f>ROUND(I188*H188,2)</f>
        <v>0</v>
      </c>
      <c r="BL188" s="19" t="s">
        <v>587</v>
      </c>
      <c r="BM188" s="191" t="s">
        <v>753</v>
      </c>
    </row>
    <row r="189" s="2" customFormat="1" ht="14.4" customHeight="1">
      <c r="A189" s="38"/>
      <c r="B189" s="179"/>
      <c r="C189" s="233" t="s">
        <v>469</v>
      </c>
      <c r="D189" s="233" t="s">
        <v>458</v>
      </c>
      <c r="E189" s="234" t="s">
        <v>754</v>
      </c>
      <c r="F189" s="235" t="s">
        <v>755</v>
      </c>
      <c r="G189" s="236" t="s">
        <v>417</v>
      </c>
      <c r="H189" s="237">
        <v>30</v>
      </c>
      <c r="I189" s="238"/>
      <c r="J189" s="239">
        <f>ROUND(I189*H189,2)</f>
        <v>0</v>
      </c>
      <c r="K189" s="235" t="s">
        <v>1</v>
      </c>
      <c r="L189" s="240"/>
      <c r="M189" s="241" t="s">
        <v>1</v>
      </c>
      <c r="N189" s="242" t="s">
        <v>45</v>
      </c>
      <c r="O189" s="77"/>
      <c r="P189" s="189">
        <f>O189*H189</f>
        <v>0</v>
      </c>
      <c r="Q189" s="189">
        <v>2.0000000000000002E-05</v>
      </c>
      <c r="R189" s="189">
        <f>Q189*H189</f>
        <v>0.00060000000000000006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591</v>
      </c>
      <c r="AT189" s="191" t="s">
        <v>458</v>
      </c>
      <c r="AU189" s="191" t="s">
        <v>89</v>
      </c>
      <c r="AY189" s="19" t="s">
        <v>141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87</v>
      </c>
      <c r="BK189" s="192">
        <f>ROUND(I189*H189,2)</f>
        <v>0</v>
      </c>
      <c r="BL189" s="19" t="s">
        <v>591</v>
      </c>
      <c r="BM189" s="191" t="s">
        <v>756</v>
      </c>
    </row>
    <row r="190" s="13" customFormat="1">
      <c r="A190" s="13"/>
      <c r="B190" s="202"/>
      <c r="C190" s="13"/>
      <c r="D190" s="193" t="s">
        <v>231</v>
      </c>
      <c r="E190" s="203" t="s">
        <v>1</v>
      </c>
      <c r="F190" s="204" t="s">
        <v>422</v>
      </c>
      <c r="G190" s="13"/>
      <c r="H190" s="205">
        <v>30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231</v>
      </c>
      <c r="AU190" s="203" t="s">
        <v>89</v>
      </c>
      <c r="AV190" s="13" t="s">
        <v>89</v>
      </c>
      <c r="AW190" s="13" t="s">
        <v>35</v>
      </c>
      <c r="AX190" s="13" t="s">
        <v>80</v>
      </c>
      <c r="AY190" s="203" t="s">
        <v>141</v>
      </c>
    </row>
    <row r="191" s="2" customFormat="1" ht="24.15" customHeight="1">
      <c r="A191" s="38"/>
      <c r="B191" s="179"/>
      <c r="C191" s="180" t="s">
        <v>474</v>
      </c>
      <c r="D191" s="180" t="s">
        <v>143</v>
      </c>
      <c r="E191" s="181" t="s">
        <v>621</v>
      </c>
      <c r="F191" s="182" t="s">
        <v>622</v>
      </c>
      <c r="G191" s="183" t="s">
        <v>227</v>
      </c>
      <c r="H191" s="184">
        <v>7.2000000000000002</v>
      </c>
      <c r="I191" s="185"/>
      <c r="J191" s="186">
        <f>ROUND(I191*H191,2)</f>
        <v>0</v>
      </c>
      <c r="K191" s="182" t="s">
        <v>335</v>
      </c>
      <c r="L191" s="39"/>
      <c r="M191" s="187" t="s">
        <v>1</v>
      </c>
      <c r="N191" s="188" t="s">
        <v>45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587</v>
      </c>
      <c r="AT191" s="191" t="s">
        <v>143</v>
      </c>
      <c r="AU191" s="191" t="s">
        <v>89</v>
      </c>
      <c r="AY191" s="19" t="s">
        <v>141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87</v>
      </c>
      <c r="BK191" s="192">
        <f>ROUND(I191*H191,2)</f>
        <v>0</v>
      </c>
      <c r="BL191" s="19" t="s">
        <v>587</v>
      </c>
      <c r="BM191" s="191" t="s">
        <v>757</v>
      </c>
    </row>
    <row r="192" s="2" customFormat="1">
      <c r="A192" s="38"/>
      <c r="B192" s="39"/>
      <c r="C192" s="38"/>
      <c r="D192" s="193" t="s">
        <v>148</v>
      </c>
      <c r="E192" s="38"/>
      <c r="F192" s="194" t="s">
        <v>624</v>
      </c>
      <c r="G192" s="38"/>
      <c r="H192" s="38"/>
      <c r="I192" s="195"/>
      <c r="J192" s="38"/>
      <c r="K192" s="38"/>
      <c r="L192" s="39"/>
      <c r="M192" s="196"/>
      <c r="N192" s="197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148</v>
      </c>
      <c r="AU192" s="19" t="s">
        <v>89</v>
      </c>
    </row>
    <row r="193" s="13" customFormat="1">
      <c r="A193" s="13"/>
      <c r="B193" s="202"/>
      <c r="C193" s="13"/>
      <c r="D193" s="193" t="s">
        <v>231</v>
      </c>
      <c r="E193" s="203" t="s">
        <v>1</v>
      </c>
      <c r="F193" s="204" t="s">
        <v>758</v>
      </c>
      <c r="G193" s="13"/>
      <c r="H193" s="205">
        <v>7.2000000000000002</v>
      </c>
      <c r="I193" s="206"/>
      <c r="J193" s="13"/>
      <c r="K193" s="13"/>
      <c r="L193" s="202"/>
      <c r="M193" s="207"/>
      <c r="N193" s="208"/>
      <c r="O193" s="208"/>
      <c r="P193" s="208"/>
      <c r="Q193" s="208"/>
      <c r="R193" s="208"/>
      <c r="S193" s="208"/>
      <c r="T193" s="20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3" t="s">
        <v>231</v>
      </c>
      <c r="AU193" s="203" t="s">
        <v>89</v>
      </c>
      <c r="AV193" s="13" t="s">
        <v>89</v>
      </c>
      <c r="AW193" s="13" t="s">
        <v>35</v>
      </c>
      <c r="AX193" s="13" t="s">
        <v>80</v>
      </c>
      <c r="AY193" s="203" t="s">
        <v>141</v>
      </c>
    </row>
    <row r="194" s="14" customFormat="1">
      <c r="A194" s="14"/>
      <c r="B194" s="210"/>
      <c r="C194" s="14"/>
      <c r="D194" s="193" t="s">
        <v>231</v>
      </c>
      <c r="E194" s="211" t="s">
        <v>1</v>
      </c>
      <c r="F194" s="212" t="s">
        <v>236</v>
      </c>
      <c r="G194" s="14"/>
      <c r="H194" s="213">
        <v>7.2000000000000002</v>
      </c>
      <c r="I194" s="214"/>
      <c r="J194" s="14"/>
      <c r="K194" s="14"/>
      <c r="L194" s="210"/>
      <c r="M194" s="215"/>
      <c r="N194" s="216"/>
      <c r="O194" s="216"/>
      <c r="P194" s="216"/>
      <c r="Q194" s="216"/>
      <c r="R194" s="216"/>
      <c r="S194" s="216"/>
      <c r="T194" s="2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1" t="s">
        <v>231</v>
      </c>
      <c r="AU194" s="211" t="s">
        <v>89</v>
      </c>
      <c r="AV194" s="14" t="s">
        <v>140</v>
      </c>
      <c r="AW194" s="14" t="s">
        <v>35</v>
      </c>
      <c r="AX194" s="14" t="s">
        <v>87</v>
      </c>
      <c r="AY194" s="211" t="s">
        <v>141</v>
      </c>
    </row>
    <row r="195" s="2" customFormat="1" ht="14.4" customHeight="1">
      <c r="A195" s="38"/>
      <c r="B195" s="179"/>
      <c r="C195" s="180" t="s">
        <v>484</v>
      </c>
      <c r="D195" s="180" t="s">
        <v>143</v>
      </c>
      <c r="E195" s="181" t="s">
        <v>759</v>
      </c>
      <c r="F195" s="182" t="s">
        <v>760</v>
      </c>
      <c r="G195" s="183" t="s">
        <v>227</v>
      </c>
      <c r="H195" s="184">
        <v>2.3999999999999999</v>
      </c>
      <c r="I195" s="185"/>
      <c r="J195" s="186">
        <f>ROUND(I195*H195,2)</f>
        <v>0</v>
      </c>
      <c r="K195" s="182" t="s">
        <v>335</v>
      </c>
      <c r="L195" s="39"/>
      <c r="M195" s="187" t="s">
        <v>1</v>
      </c>
      <c r="N195" s="188" t="s">
        <v>45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587</v>
      </c>
      <c r="AT195" s="191" t="s">
        <v>143</v>
      </c>
      <c r="AU195" s="191" t="s">
        <v>89</v>
      </c>
      <c r="AY195" s="19" t="s">
        <v>141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87</v>
      </c>
      <c r="BK195" s="192">
        <f>ROUND(I195*H195,2)</f>
        <v>0</v>
      </c>
      <c r="BL195" s="19" t="s">
        <v>587</v>
      </c>
      <c r="BM195" s="191" t="s">
        <v>761</v>
      </c>
    </row>
    <row r="196" s="2" customFormat="1">
      <c r="A196" s="38"/>
      <c r="B196" s="39"/>
      <c r="C196" s="38"/>
      <c r="D196" s="193" t="s">
        <v>148</v>
      </c>
      <c r="E196" s="38"/>
      <c r="F196" s="194" t="s">
        <v>762</v>
      </c>
      <c r="G196" s="38"/>
      <c r="H196" s="38"/>
      <c r="I196" s="195"/>
      <c r="J196" s="38"/>
      <c r="K196" s="38"/>
      <c r="L196" s="39"/>
      <c r="M196" s="196"/>
      <c r="N196" s="197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148</v>
      </c>
      <c r="AU196" s="19" t="s">
        <v>89</v>
      </c>
    </row>
    <row r="197" s="13" customFormat="1">
      <c r="A197" s="13"/>
      <c r="B197" s="202"/>
      <c r="C197" s="13"/>
      <c r="D197" s="193" t="s">
        <v>231</v>
      </c>
      <c r="E197" s="203" t="s">
        <v>1</v>
      </c>
      <c r="F197" s="204" t="s">
        <v>763</v>
      </c>
      <c r="G197" s="13"/>
      <c r="H197" s="205">
        <v>2.3999999999999999</v>
      </c>
      <c r="I197" s="206"/>
      <c r="J197" s="13"/>
      <c r="K197" s="13"/>
      <c r="L197" s="202"/>
      <c r="M197" s="207"/>
      <c r="N197" s="208"/>
      <c r="O197" s="208"/>
      <c r="P197" s="208"/>
      <c r="Q197" s="208"/>
      <c r="R197" s="208"/>
      <c r="S197" s="208"/>
      <c r="T197" s="20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3" t="s">
        <v>231</v>
      </c>
      <c r="AU197" s="203" t="s">
        <v>89</v>
      </c>
      <c r="AV197" s="13" t="s">
        <v>89</v>
      </c>
      <c r="AW197" s="13" t="s">
        <v>35</v>
      </c>
      <c r="AX197" s="13" t="s">
        <v>80</v>
      </c>
      <c r="AY197" s="203" t="s">
        <v>141</v>
      </c>
    </row>
    <row r="198" s="2" customFormat="1" ht="24.15" customHeight="1">
      <c r="A198" s="38"/>
      <c r="B198" s="179"/>
      <c r="C198" s="180" t="s">
        <v>489</v>
      </c>
      <c r="D198" s="180" t="s">
        <v>143</v>
      </c>
      <c r="E198" s="181" t="s">
        <v>764</v>
      </c>
      <c r="F198" s="182" t="s">
        <v>765</v>
      </c>
      <c r="G198" s="183" t="s">
        <v>227</v>
      </c>
      <c r="H198" s="184">
        <v>12</v>
      </c>
      <c r="I198" s="185"/>
      <c r="J198" s="186">
        <f>ROUND(I198*H198,2)</f>
        <v>0</v>
      </c>
      <c r="K198" s="182" t="s">
        <v>335</v>
      </c>
      <c r="L198" s="39"/>
      <c r="M198" s="187" t="s">
        <v>1</v>
      </c>
      <c r="N198" s="188" t="s">
        <v>45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587</v>
      </c>
      <c r="AT198" s="191" t="s">
        <v>143</v>
      </c>
      <c r="AU198" s="191" t="s">
        <v>89</v>
      </c>
      <c r="AY198" s="19" t="s">
        <v>141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87</v>
      </c>
      <c r="BK198" s="192">
        <f>ROUND(I198*H198,2)</f>
        <v>0</v>
      </c>
      <c r="BL198" s="19" t="s">
        <v>587</v>
      </c>
      <c r="BM198" s="191" t="s">
        <v>766</v>
      </c>
    </row>
    <row r="199" s="2" customFormat="1">
      <c r="A199" s="38"/>
      <c r="B199" s="39"/>
      <c r="C199" s="38"/>
      <c r="D199" s="193" t="s">
        <v>148</v>
      </c>
      <c r="E199" s="38"/>
      <c r="F199" s="194" t="s">
        <v>767</v>
      </c>
      <c r="G199" s="38"/>
      <c r="H199" s="38"/>
      <c r="I199" s="195"/>
      <c r="J199" s="38"/>
      <c r="K199" s="38"/>
      <c r="L199" s="39"/>
      <c r="M199" s="196"/>
      <c r="N199" s="197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148</v>
      </c>
      <c r="AU199" s="19" t="s">
        <v>89</v>
      </c>
    </row>
    <row r="200" s="13" customFormat="1">
      <c r="A200" s="13"/>
      <c r="B200" s="202"/>
      <c r="C200" s="13"/>
      <c r="D200" s="193" t="s">
        <v>231</v>
      </c>
      <c r="E200" s="13"/>
      <c r="F200" s="204" t="s">
        <v>768</v>
      </c>
      <c r="G200" s="13"/>
      <c r="H200" s="205">
        <v>12</v>
      </c>
      <c r="I200" s="206"/>
      <c r="J200" s="13"/>
      <c r="K200" s="13"/>
      <c r="L200" s="202"/>
      <c r="M200" s="207"/>
      <c r="N200" s="208"/>
      <c r="O200" s="208"/>
      <c r="P200" s="208"/>
      <c r="Q200" s="208"/>
      <c r="R200" s="208"/>
      <c r="S200" s="208"/>
      <c r="T200" s="2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3" t="s">
        <v>231</v>
      </c>
      <c r="AU200" s="203" t="s">
        <v>89</v>
      </c>
      <c r="AV200" s="13" t="s">
        <v>89</v>
      </c>
      <c r="AW200" s="13" t="s">
        <v>3</v>
      </c>
      <c r="AX200" s="13" t="s">
        <v>87</v>
      </c>
      <c r="AY200" s="203" t="s">
        <v>141</v>
      </c>
    </row>
    <row r="201" s="2" customFormat="1" ht="24.15" customHeight="1">
      <c r="A201" s="38"/>
      <c r="B201" s="179"/>
      <c r="C201" s="180" t="s">
        <v>495</v>
      </c>
      <c r="D201" s="180" t="s">
        <v>143</v>
      </c>
      <c r="E201" s="181" t="s">
        <v>616</v>
      </c>
      <c r="F201" s="182" t="s">
        <v>617</v>
      </c>
      <c r="G201" s="183" t="s">
        <v>417</v>
      </c>
      <c r="H201" s="184">
        <v>30</v>
      </c>
      <c r="I201" s="185"/>
      <c r="J201" s="186">
        <f>ROUND(I201*H201,2)</f>
        <v>0</v>
      </c>
      <c r="K201" s="182" t="s">
        <v>335</v>
      </c>
      <c r="L201" s="39"/>
      <c r="M201" s="187" t="s">
        <v>1</v>
      </c>
      <c r="N201" s="188" t="s">
        <v>45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587</v>
      </c>
      <c r="AT201" s="191" t="s">
        <v>143</v>
      </c>
      <c r="AU201" s="191" t="s">
        <v>89</v>
      </c>
      <c r="AY201" s="19" t="s">
        <v>141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87</v>
      </c>
      <c r="BK201" s="192">
        <f>ROUND(I201*H201,2)</f>
        <v>0</v>
      </c>
      <c r="BL201" s="19" t="s">
        <v>587</v>
      </c>
      <c r="BM201" s="191" t="s">
        <v>769</v>
      </c>
    </row>
    <row r="202" s="2" customFormat="1">
      <c r="A202" s="38"/>
      <c r="B202" s="39"/>
      <c r="C202" s="38"/>
      <c r="D202" s="193" t="s">
        <v>148</v>
      </c>
      <c r="E202" s="38"/>
      <c r="F202" s="194" t="s">
        <v>619</v>
      </c>
      <c r="G202" s="38"/>
      <c r="H202" s="38"/>
      <c r="I202" s="195"/>
      <c r="J202" s="38"/>
      <c r="K202" s="38"/>
      <c r="L202" s="39"/>
      <c r="M202" s="196"/>
      <c r="N202" s="197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148</v>
      </c>
      <c r="AU202" s="19" t="s">
        <v>89</v>
      </c>
    </row>
    <row r="203" s="13" customFormat="1">
      <c r="A203" s="13"/>
      <c r="B203" s="202"/>
      <c r="C203" s="13"/>
      <c r="D203" s="193" t="s">
        <v>231</v>
      </c>
      <c r="E203" s="203" t="s">
        <v>1</v>
      </c>
      <c r="F203" s="204" t="s">
        <v>422</v>
      </c>
      <c r="G203" s="13"/>
      <c r="H203" s="205">
        <v>30</v>
      </c>
      <c r="I203" s="206"/>
      <c r="J203" s="13"/>
      <c r="K203" s="13"/>
      <c r="L203" s="202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3" t="s">
        <v>231</v>
      </c>
      <c r="AU203" s="203" t="s">
        <v>89</v>
      </c>
      <c r="AV203" s="13" t="s">
        <v>89</v>
      </c>
      <c r="AW203" s="13" t="s">
        <v>35</v>
      </c>
      <c r="AX203" s="13" t="s">
        <v>87</v>
      </c>
      <c r="AY203" s="203" t="s">
        <v>141</v>
      </c>
    </row>
    <row r="204" s="2" customFormat="1" ht="6.96" customHeight="1">
      <c r="A204" s="38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39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autoFilter ref="C124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="1" customFormat="1" ht="24.96" customHeight="1">
      <c r="B4" s="22"/>
      <c r="D4" s="23" t="s">
        <v>113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3.25" customHeight="1">
      <c r="B7" s="22"/>
      <c r="E7" s="129" t="str">
        <f>'Rekapitulace stavby'!K6</f>
        <v>Skladová hala doplňkového vybavení mobilní techniky v areálu KSÚSV v Pacově</v>
      </c>
      <c r="F7" s="32"/>
      <c r="G7" s="32"/>
      <c r="H7" s="32"/>
      <c r="L7" s="22"/>
    </row>
    <row r="8" s="1" customFormat="1" ht="12" customHeight="1">
      <c r="B8" s="22"/>
      <c r="D8" s="32" t="s">
        <v>114</v>
      </c>
      <c r="L8" s="22"/>
    </row>
    <row r="9" s="2" customFormat="1" ht="16.5" customHeight="1">
      <c r="A9" s="38"/>
      <c r="B9" s="39"/>
      <c r="C9" s="38"/>
      <c r="D9" s="38"/>
      <c r="E9" s="129" t="s">
        <v>770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116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771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112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17. 8. 2018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26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27</v>
      </c>
      <c r="F17" s="38"/>
      <c r="G17" s="38"/>
      <c r="H17" s="38"/>
      <c r="I17" s="32" t="s">
        <v>28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29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28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31</v>
      </c>
      <c r="E22" s="38"/>
      <c r="F22" s="38"/>
      <c r="G22" s="38"/>
      <c r="H22" s="38"/>
      <c r="I22" s="32" t="s">
        <v>25</v>
      </c>
      <c r="J22" s="27" t="s">
        <v>32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33</v>
      </c>
      <c r="F23" s="38"/>
      <c r="G23" s="38"/>
      <c r="H23" s="38"/>
      <c r="I23" s="32" t="s">
        <v>28</v>
      </c>
      <c r="J23" s="27" t="s">
        <v>34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36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28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38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74.5" customHeight="1">
      <c r="A29" s="130"/>
      <c r="B29" s="131"/>
      <c r="C29" s="130"/>
      <c r="D29" s="130"/>
      <c r="E29" s="36" t="s">
        <v>772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40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42</v>
      </c>
      <c r="G34" s="38"/>
      <c r="H34" s="38"/>
      <c r="I34" s="43" t="s">
        <v>41</v>
      </c>
      <c r="J34" s="43" t="s">
        <v>43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44</v>
      </c>
      <c r="E35" s="32" t="s">
        <v>45</v>
      </c>
      <c r="F35" s="135">
        <f>ROUND((SUM(BE127:BE247)),  2)</f>
        <v>0</v>
      </c>
      <c r="G35" s="38"/>
      <c r="H35" s="38"/>
      <c r="I35" s="136">
        <v>0.20999999999999999</v>
      </c>
      <c r="J35" s="135">
        <f>ROUND(((SUM(BE127:BE247))*I35),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46</v>
      </c>
      <c r="F36" s="135">
        <f>ROUND((SUM(BF127:BF247)),  2)</f>
        <v>0</v>
      </c>
      <c r="G36" s="38"/>
      <c r="H36" s="38"/>
      <c r="I36" s="136">
        <v>0.14999999999999999</v>
      </c>
      <c r="J36" s="135">
        <f>ROUND(((SUM(BF127:BF247))*I36),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35">
        <f>ROUND((SUM(BG127:BG247)),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48</v>
      </c>
      <c r="F38" s="135">
        <f>ROUND((SUM(BH127:BH247)),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49</v>
      </c>
      <c r="F39" s="135">
        <f>ROUND((SUM(BI127:BI247)),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50</v>
      </c>
      <c r="E41" s="81"/>
      <c r="F41" s="81"/>
      <c r="G41" s="139" t="s">
        <v>51</v>
      </c>
      <c r="H41" s="140" t="s">
        <v>52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43" t="s">
        <v>56</v>
      </c>
      <c r="G61" s="58" t="s">
        <v>55</v>
      </c>
      <c r="H61" s="41"/>
      <c r="I61" s="41"/>
      <c r="J61" s="144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43" t="s">
        <v>56</v>
      </c>
      <c r="G76" s="58" t="s">
        <v>55</v>
      </c>
      <c r="H76" s="41"/>
      <c r="I76" s="41"/>
      <c r="J76" s="144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38"/>
      <c r="D85" s="38"/>
      <c r="E85" s="129" t="str">
        <f>E7</f>
        <v>Skladová hala doplňkového vybavení mobilní techniky v areálu KSÚSV v Pacově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114</v>
      </c>
      <c r="L86" s="22"/>
    </row>
    <row r="87" s="2" customFormat="1" ht="16.5" customHeight="1">
      <c r="A87" s="38"/>
      <c r="B87" s="39"/>
      <c r="C87" s="38"/>
      <c r="D87" s="38"/>
      <c r="E87" s="129" t="s">
        <v>770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116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IO-01 - Architektonicko-stavební řešení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Pacov, ul. Nádražní, areál KSÚS Vysočiny</v>
      </c>
      <c r="G91" s="38"/>
      <c r="H91" s="38"/>
      <c r="I91" s="32" t="s">
        <v>22</v>
      </c>
      <c r="J91" s="69" t="str">
        <f>IF(J14="","",J14)</f>
        <v>17. 8. 2018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38"/>
      <c r="E93" s="38"/>
      <c r="F93" s="27" t="str">
        <f>E17</f>
        <v>KSÚS Vysočiny</v>
      </c>
      <c r="G93" s="38"/>
      <c r="H93" s="38"/>
      <c r="I93" s="32" t="s">
        <v>31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38"/>
      <c r="E94" s="38"/>
      <c r="F94" s="27" t="str">
        <f>IF(E20="","",E20)</f>
        <v>Vyplň údaj</v>
      </c>
      <c r="G94" s="38"/>
      <c r="H94" s="38"/>
      <c r="I94" s="32" t="s">
        <v>36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119</v>
      </c>
      <c r="D96" s="137"/>
      <c r="E96" s="137"/>
      <c r="F96" s="137"/>
      <c r="G96" s="137"/>
      <c r="H96" s="137"/>
      <c r="I96" s="137"/>
      <c r="J96" s="146" t="s">
        <v>120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121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122</v>
      </c>
    </row>
    <row r="99" s="9" customFormat="1" ht="24.96" customHeight="1">
      <c r="A99" s="9"/>
      <c r="B99" s="148"/>
      <c r="C99" s="9"/>
      <c r="D99" s="149" t="s">
        <v>212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213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215</v>
      </c>
      <c r="E101" s="154"/>
      <c r="F101" s="154"/>
      <c r="G101" s="154"/>
      <c r="H101" s="154"/>
      <c r="I101" s="154"/>
      <c r="J101" s="155">
        <f>J160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773</v>
      </c>
      <c r="E102" s="154"/>
      <c r="F102" s="154"/>
      <c r="G102" s="154"/>
      <c r="H102" s="154"/>
      <c r="I102" s="154"/>
      <c r="J102" s="155">
        <f>J180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216</v>
      </c>
      <c r="E103" s="154"/>
      <c r="F103" s="154"/>
      <c r="G103" s="154"/>
      <c r="H103" s="154"/>
      <c r="I103" s="154"/>
      <c r="J103" s="155">
        <f>J208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774</v>
      </c>
      <c r="E104" s="154"/>
      <c r="F104" s="154"/>
      <c r="G104" s="154"/>
      <c r="H104" s="154"/>
      <c r="I104" s="154"/>
      <c r="J104" s="155">
        <f>J234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217</v>
      </c>
      <c r="E105" s="154"/>
      <c r="F105" s="154"/>
      <c r="G105" s="154"/>
      <c r="H105" s="154"/>
      <c r="I105" s="154"/>
      <c r="J105" s="155">
        <f>J245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3.25" customHeight="1">
      <c r="A115" s="38"/>
      <c r="B115" s="39"/>
      <c r="C115" s="38"/>
      <c r="D115" s="38"/>
      <c r="E115" s="129" t="str">
        <f>E7</f>
        <v>Skladová hala doplňkového vybavení mobilní techniky v areálu KSÚSV v Pacově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114</v>
      </c>
      <c r="L116" s="22"/>
    </row>
    <row r="117" s="2" customFormat="1" ht="16.5" customHeight="1">
      <c r="A117" s="38"/>
      <c r="B117" s="39"/>
      <c r="C117" s="38"/>
      <c r="D117" s="38"/>
      <c r="E117" s="129" t="s">
        <v>770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IO-01 - Architektonicko-stavební řešení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Pacov, ul. Nádražní, areál KSÚS Vysočiny</v>
      </c>
      <c r="G121" s="38"/>
      <c r="H121" s="38"/>
      <c r="I121" s="32" t="s">
        <v>22</v>
      </c>
      <c r="J121" s="69" t="str">
        <f>IF(J14="","",J14)</f>
        <v>17. 8. 2018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38"/>
      <c r="E123" s="38"/>
      <c r="F123" s="27" t="str">
        <f>E17</f>
        <v>KSÚS Vysočiny</v>
      </c>
      <c r="G123" s="38"/>
      <c r="H123" s="38"/>
      <c r="I123" s="32" t="s">
        <v>31</v>
      </c>
      <c r="J123" s="36" t="str">
        <f>E23</f>
        <v>PROJEKT CENTRUM NOVA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38"/>
      <c r="E124" s="38"/>
      <c r="F124" s="27" t="str">
        <f>IF(E20="","",E20)</f>
        <v>Vyplň údaj</v>
      </c>
      <c r="G124" s="38"/>
      <c r="H124" s="38"/>
      <c r="I124" s="32" t="s">
        <v>36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126</v>
      </c>
      <c r="D126" s="159" t="s">
        <v>65</v>
      </c>
      <c r="E126" s="159" t="s">
        <v>61</v>
      </c>
      <c r="F126" s="159" t="s">
        <v>62</v>
      </c>
      <c r="G126" s="159" t="s">
        <v>127</v>
      </c>
      <c r="H126" s="159" t="s">
        <v>128</v>
      </c>
      <c r="I126" s="159" t="s">
        <v>129</v>
      </c>
      <c r="J126" s="159" t="s">
        <v>120</v>
      </c>
      <c r="K126" s="160" t="s">
        <v>130</v>
      </c>
      <c r="L126" s="161"/>
      <c r="M126" s="86" t="s">
        <v>1</v>
      </c>
      <c r="N126" s="87" t="s">
        <v>44</v>
      </c>
      <c r="O126" s="87" t="s">
        <v>131</v>
      </c>
      <c r="P126" s="87" t="s">
        <v>132</v>
      </c>
      <c r="Q126" s="87" t="s">
        <v>133</v>
      </c>
      <c r="R126" s="87" t="s">
        <v>134</v>
      </c>
      <c r="S126" s="87" t="s">
        <v>135</v>
      </c>
      <c r="T126" s="88" t="s">
        <v>136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137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266.55689018999999</v>
      </c>
      <c r="S127" s="90"/>
      <c r="T127" s="164">
        <f>T128</f>
        <v>352.29599999999999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79</v>
      </c>
      <c r="AU127" s="19" t="s">
        <v>122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79</v>
      </c>
      <c r="E128" s="168" t="s">
        <v>222</v>
      </c>
      <c r="F128" s="168" t="s">
        <v>223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P129+P160+P180+P208+P234+P245</f>
        <v>0</v>
      </c>
      <c r="Q128" s="172"/>
      <c r="R128" s="173">
        <f>R129+R160+R180+R208+R234+R245</f>
        <v>266.55689018999999</v>
      </c>
      <c r="S128" s="172"/>
      <c r="T128" s="174">
        <f>T129+T160+T180+T208+T234+T245</f>
        <v>352.29599999999999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87</v>
      </c>
      <c r="AT128" s="175" t="s">
        <v>79</v>
      </c>
      <c r="AU128" s="175" t="s">
        <v>80</v>
      </c>
      <c r="AY128" s="167" t="s">
        <v>141</v>
      </c>
      <c r="BK128" s="176">
        <f>BK129+BK160+BK180+BK208+BK234+BK245</f>
        <v>0</v>
      </c>
    </row>
    <row r="129" s="12" customFormat="1" ht="22.8" customHeight="1">
      <c r="A129" s="12"/>
      <c r="B129" s="166"/>
      <c r="C129" s="12"/>
      <c r="D129" s="167" t="s">
        <v>79</v>
      </c>
      <c r="E129" s="177" t="s">
        <v>87</v>
      </c>
      <c r="F129" s="177" t="s">
        <v>224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SUM(P130:P159)</f>
        <v>0</v>
      </c>
      <c r="Q129" s="172"/>
      <c r="R129" s="173">
        <f>SUM(R130:R159)</f>
        <v>0</v>
      </c>
      <c r="S129" s="172"/>
      <c r="T129" s="174">
        <f>SUM(T130:T159)</f>
        <v>352.29599999999999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87</v>
      </c>
      <c r="AT129" s="175" t="s">
        <v>79</v>
      </c>
      <c r="AU129" s="175" t="s">
        <v>87</v>
      </c>
      <c r="AY129" s="167" t="s">
        <v>141</v>
      </c>
      <c r="BK129" s="176">
        <f>SUM(BK130:BK159)</f>
        <v>0</v>
      </c>
    </row>
    <row r="130" s="2" customFormat="1" ht="24.15" customHeight="1">
      <c r="A130" s="38"/>
      <c r="B130" s="179"/>
      <c r="C130" s="180" t="s">
        <v>87</v>
      </c>
      <c r="D130" s="180" t="s">
        <v>143</v>
      </c>
      <c r="E130" s="181" t="s">
        <v>775</v>
      </c>
      <c r="F130" s="182" t="s">
        <v>776</v>
      </c>
      <c r="G130" s="183" t="s">
        <v>259</v>
      </c>
      <c r="H130" s="184">
        <v>466</v>
      </c>
      <c r="I130" s="185"/>
      <c r="J130" s="186">
        <f>ROUND(I130*H130,2)</f>
        <v>0</v>
      </c>
      <c r="K130" s="182" t="s">
        <v>228</v>
      </c>
      <c r="L130" s="39"/>
      <c r="M130" s="187" t="s">
        <v>1</v>
      </c>
      <c r="N130" s="188" t="s">
        <v>45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0.44</v>
      </c>
      <c r="T130" s="190">
        <f>S130*H130</f>
        <v>205.03999999999999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140</v>
      </c>
      <c r="AT130" s="191" t="s">
        <v>143</v>
      </c>
      <c r="AU130" s="191" t="s">
        <v>89</v>
      </c>
      <c r="AY130" s="19" t="s">
        <v>141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87</v>
      </c>
      <c r="BK130" s="192">
        <f>ROUND(I130*H130,2)</f>
        <v>0</v>
      </c>
      <c r="BL130" s="19" t="s">
        <v>140</v>
      </c>
      <c r="BM130" s="191" t="s">
        <v>777</v>
      </c>
    </row>
    <row r="131" s="2" customFormat="1">
      <c r="A131" s="38"/>
      <c r="B131" s="39"/>
      <c r="C131" s="38"/>
      <c r="D131" s="193" t="s">
        <v>148</v>
      </c>
      <c r="E131" s="38"/>
      <c r="F131" s="194" t="s">
        <v>778</v>
      </c>
      <c r="G131" s="38"/>
      <c r="H131" s="38"/>
      <c r="I131" s="195"/>
      <c r="J131" s="38"/>
      <c r="K131" s="38"/>
      <c r="L131" s="39"/>
      <c r="M131" s="196"/>
      <c r="N131" s="197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148</v>
      </c>
      <c r="AU131" s="19" t="s">
        <v>89</v>
      </c>
    </row>
    <row r="132" s="2" customFormat="1" ht="24.15" customHeight="1">
      <c r="A132" s="38"/>
      <c r="B132" s="179"/>
      <c r="C132" s="180" t="s">
        <v>89</v>
      </c>
      <c r="D132" s="180" t="s">
        <v>143</v>
      </c>
      <c r="E132" s="181" t="s">
        <v>779</v>
      </c>
      <c r="F132" s="182" t="s">
        <v>780</v>
      </c>
      <c r="G132" s="183" t="s">
        <v>259</v>
      </c>
      <c r="H132" s="184">
        <v>466</v>
      </c>
      <c r="I132" s="185"/>
      <c r="J132" s="186">
        <f>ROUND(I132*H132,2)</f>
        <v>0</v>
      </c>
      <c r="K132" s="182" t="s">
        <v>228</v>
      </c>
      <c r="L132" s="39"/>
      <c r="M132" s="187" t="s">
        <v>1</v>
      </c>
      <c r="N132" s="188" t="s">
        <v>45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0.316</v>
      </c>
      <c r="T132" s="190">
        <f>S132*H132</f>
        <v>147.256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140</v>
      </c>
      <c r="AT132" s="191" t="s">
        <v>143</v>
      </c>
      <c r="AU132" s="191" t="s">
        <v>89</v>
      </c>
      <c r="AY132" s="19" t="s">
        <v>141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87</v>
      </c>
      <c r="BK132" s="192">
        <f>ROUND(I132*H132,2)</f>
        <v>0</v>
      </c>
      <c r="BL132" s="19" t="s">
        <v>140</v>
      </c>
      <c r="BM132" s="191" t="s">
        <v>781</v>
      </c>
    </row>
    <row r="133" s="2" customFormat="1">
      <c r="A133" s="38"/>
      <c r="B133" s="39"/>
      <c r="C133" s="38"/>
      <c r="D133" s="193" t="s">
        <v>148</v>
      </c>
      <c r="E133" s="38"/>
      <c r="F133" s="194" t="s">
        <v>782</v>
      </c>
      <c r="G133" s="38"/>
      <c r="H133" s="38"/>
      <c r="I133" s="195"/>
      <c r="J133" s="38"/>
      <c r="K133" s="38"/>
      <c r="L133" s="39"/>
      <c r="M133" s="196"/>
      <c r="N133" s="197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148</v>
      </c>
      <c r="AU133" s="19" t="s">
        <v>89</v>
      </c>
    </row>
    <row r="134" s="2" customFormat="1" ht="24.15" customHeight="1">
      <c r="A134" s="38"/>
      <c r="B134" s="179"/>
      <c r="C134" s="180" t="s">
        <v>154</v>
      </c>
      <c r="D134" s="180" t="s">
        <v>143</v>
      </c>
      <c r="E134" s="181" t="s">
        <v>783</v>
      </c>
      <c r="F134" s="182" t="s">
        <v>784</v>
      </c>
      <c r="G134" s="183" t="s">
        <v>227</v>
      </c>
      <c r="H134" s="184">
        <v>13.24</v>
      </c>
      <c r="I134" s="185"/>
      <c r="J134" s="186">
        <f>ROUND(I134*H134,2)</f>
        <v>0</v>
      </c>
      <c r="K134" s="182" t="s">
        <v>228</v>
      </c>
      <c r="L134" s="39"/>
      <c r="M134" s="187" t="s">
        <v>1</v>
      </c>
      <c r="N134" s="188" t="s">
        <v>45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140</v>
      </c>
      <c r="AT134" s="191" t="s">
        <v>143</v>
      </c>
      <c r="AU134" s="191" t="s">
        <v>89</v>
      </c>
      <c r="AY134" s="19" t="s">
        <v>141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87</v>
      </c>
      <c r="BK134" s="192">
        <f>ROUND(I134*H134,2)</f>
        <v>0</v>
      </c>
      <c r="BL134" s="19" t="s">
        <v>140</v>
      </c>
      <c r="BM134" s="191" t="s">
        <v>785</v>
      </c>
    </row>
    <row r="135" s="2" customFormat="1">
      <c r="A135" s="38"/>
      <c r="B135" s="39"/>
      <c r="C135" s="38"/>
      <c r="D135" s="193" t="s">
        <v>148</v>
      </c>
      <c r="E135" s="38"/>
      <c r="F135" s="194" t="s">
        <v>786</v>
      </c>
      <c r="G135" s="38"/>
      <c r="H135" s="38"/>
      <c r="I135" s="195"/>
      <c r="J135" s="38"/>
      <c r="K135" s="38"/>
      <c r="L135" s="39"/>
      <c r="M135" s="196"/>
      <c r="N135" s="197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148</v>
      </c>
      <c r="AU135" s="19" t="s">
        <v>89</v>
      </c>
    </row>
    <row r="136" s="15" customFormat="1">
      <c r="A136" s="15"/>
      <c r="B136" s="218"/>
      <c r="C136" s="15"/>
      <c r="D136" s="193" t="s">
        <v>231</v>
      </c>
      <c r="E136" s="219" t="s">
        <v>1</v>
      </c>
      <c r="F136" s="220" t="s">
        <v>787</v>
      </c>
      <c r="G136" s="15"/>
      <c r="H136" s="219" t="s">
        <v>1</v>
      </c>
      <c r="I136" s="221"/>
      <c r="J136" s="15"/>
      <c r="K136" s="15"/>
      <c r="L136" s="218"/>
      <c r="M136" s="222"/>
      <c r="N136" s="223"/>
      <c r="O136" s="223"/>
      <c r="P136" s="223"/>
      <c r="Q136" s="223"/>
      <c r="R136" s="223"/>
      <c r="S136" s="223"/>
      <c r="T136" s="22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9" t="s">
        <v>231</v>
      </c>
      <c r="AU136" s="219" t="s">
        <v>89</v>
      </c>
      <c r="AV136" s="15" t="s">
        <v>87</v>
      </c>
      <c r="AW136" s="15" t="s">
        <v>35</v>
      </c>
      <c r="AX136" s="15" t="s">
        <v>80</v>
      </c>
      <c r="AY136" s="219" t="s">
        <v>141</v>
      </c>
    </row>
    <row r="137" s="13" customFormat="1">
      <c r="A137" s="13"/>
      <c r="B137" s="202"/>
      <c r="C137" s="13"/>
      <c r="D137" s="193" t="s">
        <v>231</v>
      </c>
      <c r="E137" s="203" t="s">
        <v>1</v>
      </c>
      <c r="F137" s="204" t="s">
        <v>788</v>
      </c>
      <c r="G137" s="13"/>
      <c r="H137" s="205">
        <v>3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3" t="s">
        <v>231</v>
      </c>
      <c r="AU137" s="203" t="s">
        <v>89</v>
      </c>
      <c r="AV137" s="13" t="s">
        <v>89</v>
      </c>
      <c r="AW137" s="13" t="s">
        <v>35</v>
      </c>
      <c r="AX137" s="13" t="s">
        <v>80</v>
      </c>
      <c r="AY137" s="203" t="s">
        <v>141</v>
      </c>
    </row>
    <row r="138" s="15" customFormat="1">
      <c r="A138" s="15"/>
      <c r="B138" s="218"/>
      <c r="C138" s="15"/>
      <c r="D138" s="193" t="s">
        <v>231</v>
      </c>
      <c r="E138" s="219" t="s">
        <v>1</v>
      </c>
      <c r="F138" s="220" t="s">
        <v>789</v>
      </c>
      <c r="G138" s="15"/>
      <c r="H138" s="219" t="s">
        <v>1</v>
      </c>
      <c r="I138" s="221"/>
      <c r="J138" s="15"/>
      <c r="K138" s="15"/>
      <c r="L138" s="218"/>
      <c r="M138" s="222"/>
      <c r="N138" s="223"/>
      <c r="O138" s="223"/>
      <c r="P138" s="223"/>
      <c r="Q138" s="223"/>
      <c r="R138" s="223"/>
      <c r="S138" s="223"/>
      <c r="T138" s="22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9" t="s">
        <v>231</v>
      </c>
      <c r="AU138" s="219" t="s">
        <v>89</v>
      </c>
      <c r="AV138" s="15" t="s">
        <v>87</v>
      </c>
      <c r="AW138" s="15" t="s">
        <v>35</v>
      </c>
      <c r="AX138" s="15" t="s">
        <v>80</v>
      </c>
      <c r="AY138" s="219" t="s">
        <v>141</v>
      </c>
    </row>
    <row r="139" s="13" customFormat="1">
      <c r="A139" s="13"/>
      <c r="B139" s="202"/>
      <c r="C139" s="13"/>
      <c r="D139" s="193" t="s">
        <v>231</v>
      </c>
      <c r="E139" s="203" t="s">
        <v>1</v>
      </c>
      <c r="F139" s="204" t="s">
        <v>790</v>
      </c>
      <c r="G139" s="13"/>
      <c r="H139" s="205">
        <v>3.2400000000000002</v>
      </c>
      <c r="I139" s="206"/>
      <c r="J139" s="13"/>
      <c r="K139" s="13"/>
      <c r="L139" s="202"/>
      <c r="M139" s="207"/>
      <c r="N139" s="208"/>
      <c r="O139" s="208"/>
      <c r="P139" s="208"/>
      <c r="Q139" s="208"/>
      <c r="R139" s="208"/>
      <c r="S139" s="208"/>
      <c r="T139" s="20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3" t="s">
        <v>231</v>
      </c>
      <c r="AU139" s="203" t="s">
        <v>89</v>
      </c>
      <c r="AV139" s="13" t="s">
        <v>89</v>
      </c>
      <c r="AW139" s="13" t="s">
        <v>35</v>
      </c>
      <c r="AX139" s="13" t="s">
        <v>80</v>
      </c>
      <c r="AY139" s="203" t="s">
        <v>141</v>
      </c>
    </row>
    <row r="140" s="15" customFormat="1">
      <c r="A140" s="15"/>
      <c r="B140" s="218"/>
      <c r="C140" s="15"/>
      <c r="D140" s="193" t="s">
        <v>231</v>
      </c>
      <c r="E140" s="219" t="s">
        <v>1</v>
      </c>
      <c r="F140" s="220" t="s">
        <v>791</v>
      </c>
      <c r="G140" s="15"/>
      <c r="H140" s="219" t="s">
        <v>1</v>
      </c>
      <c r="I140" s="221"/>
      <c r="J140" s="15"/>
      <c r="K140" s="15"/>
      <c r="L140" s="218"/>
      <c r="M140" s="222"/>
      <c r="N140" s="223"/>
      <c r="O140" s="223"/>
      <c r="P140" s="223"/>
      <c r="Q140" s="223"/>
      <c r="R140" s="223"/>
      <c r="S140" s="223"/>
      <c r="T140" s="22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9" t="s">
        <v>231</v>
      </c>
      <c r="AU140" s="219" t="s">
        <v>89</v>
      </c>
      <c r="AV140" s="15" t="s">
        <v>87</v>
      </c>
      <c r="AW140" s="15" t="s">
        <v>35</v>
      </c>
      <c r="AX140" s="15" t="s">
        <v>80</v>
      </c>
      <c r="AY140" s="219" t="s">
        <v>141</v>
      </c>
    </row>
    <row r="141" s="13" customFormat="1">
      <c r="A141" s="13"/>
      <c r="B141" s="202"/>
      <c r="C141" s="13"/>
      <c r="D141" s="193" t="s">
        <v>231</v>
      </c>
      <c r="E141" s="203" t="s">
        <v>1</v>
      </c>
      <c r="F141" s="204" t="s">
        <v>792</v>
      </c>
      <c r="G141" s="13"/>
      <c r="H141" s="205">
        <v>7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3" t="s">
        <v>231</v>
      </c>
      <c r="AU141" s="203" t="s">
        <v>89</v>
      </c>
      <c r="AV141" s="13" t="s">
        <v>89</v>
      </c>
      <c r="AW141" s="13" t="s">
        <v>35</v>
      </c>
      <c r="AX141" s="13" t="s">
        <v>80</v>
      </c>
      <c r="AY141" s="203" t="s">
        <v>141</v>
      </c>
    </row>
    <row r="142" s="14" customFormat="1">
      <c r="A142" s="14"/>
      <c r="B142" s="210"/>
      <c r="C142" s="14"/>
      <c r="D142" s="193" t="s">
        <v>231</v>
      </c>
      <c r="E142" s="211" t="s">
        <v>1</v>
      </c>
      <c r="F142" s="212" t="s">
        <v>236</v>
      </c>
      <c r="G142" s="14"/>
      <c r="H142" s="213">
        <v>13.24</v>
      </c>
      <c r="I142" s="214"/>
      <c r="J142" s="14"/>
      <c r="K142" s="14"/>
      <c r="L142" s="210"/>
      <c r="M142" s="215"/>
      <c r="N142" s="216"/>
      <c r="O142" s="216"/>
      <c r="P142" s="216"/>
      <c r="Q142" s="216"/>
      <c r="R142" s="216"/>
      <c r="S142" s="216"/>
      <c r="T142" s="2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1" t="s">
        <v>231</v>
      </c>
      <c r="AU142" s="211" t="s">
        <v>89</v>
      </c>
      <c r="AV142" s="14" t="s">
        <v>140</v>
      </c>
      <c r="AW142" s="14" t="s">
        <v>35</v>
      </c>
      <c r="AX142" s="14" t="s">
        <v>87</v>
      </c>
      <c r="AY142" s="211" t="s">
        <v>141</v>
      </c>
    </row>
    <row r="143" s="2" customFormat="1" ht="24.15" customHeight="1">
      <c r="A143" s="38"/>
      <c r="B143" s="179"/>
      <c r="C143" s="180" t="s">
        <v>140</v>
      </c>
      <c r="D143" s="180" t="s">
        <v>143</v>
      </c>
      <c r="E143" s="181" t="s">
        <v>237</v>
      </c>
      <c r="F143" s="182" t="s">
        <v>238</v>
      </c>
      <c r="G143" s="183" t="s">
        <v>227</v>
      </c>
      <c r="H143" s="184">
        <v>13.24</v>
      </c>
      <c r="I143" s="185"/>
      <c r="J143" s="186">
        <f>ROUND(I143*H143,2)</f>
        <v>0</v>
      </c>
      <c r="K143" s="182" t="s">
        <v>228</v>
      </c>
      <c r="L143" s="39"/>
      <c r="M143" s="187" t="s">
        <v>1</v>
      </c>
      <c r="N143" s="188" t="s">
        <v>45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140</v>
      </c>
      <c r="AT143" s="191" t="s">
        <v>143</v>
      </c>
      <c r="AU143" s="191" t="s">
        <v>89</v>
      </c>
      <c r="AY143" s="19" t="s">
        <v>141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87</v>
      </c>
      <c r="BK143" s="192">
        <f>ROUND(I143*H143,2)</f>
        <v>0</v>
      </c>
      <c r="BL143" s="19" t="s">
        <v>140</v>
      </c>
      <c r="BM143" s="191" t="s">
        <v>793</v>
      </c>
    </row>
    <row r="144" s="2" customFormat="1">
      <c r="A144" s="38"/>
      <c r="B144" s="39"/>
      <c r="C144" s="38"/>
      <c r="D144" s="193" t="s">
        <v>148</v>
      </c>
      <c r="E144" s="38"/>
      <c r="F144" s="194" t="s">
        <v>240</v>
      </c>
      <c r="G144" s="38"/>
      <c r="H144" s="38"/>
      <c r="I144" s="195"/>
      <c r="J144" s="38"/>
      <c r="K144" s="38"/>
      <c r="L144" s="39"/>
      <c r="M144" s="196"/>
      <c r="N144" s="197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148</v>
      </c>
      <c r="AU144" s="19" t="s">
        <v>89</v>
      </c>
    </row>
    <row r="145" s="2" customFormat="1" ht="24.15" customHeight="1">
      <c r="A145" s="38"/>
      <c r="B145" s="179"/>
      <c r="C145" s="180" t="s">
        <v>163</v>
      </c>
      <c r="D145" s="180" t="s">
        <v>143</v>
      </c>
      <c r="E145" s="181" t="s">
        <v>243</v>
      </c>
      <c r="F145" s="182" t="s">
        <v>244</v>
      </c>
      <c r="G145" s="183" t="s">
        <v>245</v>
      </c>
      <c r="H145" s="184">
        <v>27.803999999999998</v>
      </c>
      <c r="I145" s="185"/>
      <c r="J145" s="186">
        <f>ROUND(I145*H145,2)</f>
        <v>0</v>
      </c>
      <c r="K145" s="182" t="s">
        <v>228</v>
      </c>
      <c r="L145" s="39"/>
      <c r="M145" s="187" t="s">
        <v>1</v>
      </c>
      <c r="N145" s="188" t="s">
        <v>45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140</v>
      </c>
      <c r="AT145" s="191" t="s">
        <v>143</v>
      </c>
      <c r="AU145" s="191" t="s">
        <v>89</v>
      </c>
      <c r="AY145" s="19" t="s">
        <v>141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87</v>
      </c>
      <c r="BK145" s="192">
        <f>ROUND(I145*H145,2)</f>
        <v>0</v>
      </c>
      <c r="BL145" s="19" t="s">
        <v>140</v>
      </c>
      <c r="BM145" s="191" t="s">
        <v>246</v>
      </c>
    </row>
    <row r="146" s="2" customFormat="1">
      <c r="A146" s="38"/>
      <c r="B146" s="39"/>
      <c r="C146" s="38"/>
      <c r="D146" s="193" t="s">
        <v>148</v>
      </c>
      <c r="E146" s="38"/>
      <c r="F146" s="194" t="s">
        <v>247</v>
      </c>
      <c r="G146" s="38"/>
      <c r="H146" s="38"/>
      <c r="I146" s="195"/>
      <c r="J146" s="38"/>
      <c r="K146" s="38"/>
      <c r="L146" s="39"/>
      <c r="M146" s="196"/>
      <c r="N146" s="197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148</v>
      </c>
      <c r="AU146" s="19" t="s">
        <v>89</v>
      </c>
    </row>
    <row r="147" s="13" customFormat="1">
      <c r="A147" s="13"/>
      <c r="B147" s="202"/>
      <c r="C147" s="13"/>
      <c r="D147" s="193" t="s">
        <v>231</v>
      </c>
      <c r="E147" s="203" t="s">
        <v>1</v>
      </c>
      <c r="F147" s="204" t="s">
        <v>794</v>
      </c>
      <c r="G147" s="13"/>
      <c r="H147" s="205">
        <v>27.803999999999998</v>
      </c>
      <c r="I147" s="206"/>
      <c r="J147" s="13"/>
      <c r="K147" s="13"/>
      <c r="L147" s="202"/>
      <c r="M147" s="207"/>
      <c r="N147" s="208"/>
      <c r="O147" s="208"/>
      <c r="P147" s="208"/>
      <c r="Q147" s="208"/>
      <c r="R147" s="208"/>
      <c r="S147" s="208"/>
      <c r="T147" s="20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3" t="s">
        <v>231</v>
      </c>
      <c r="AU147" s="203" t="s">
        <v>89</v>
      </c>
      <c r="AV147" s="13" t="s">
        <v>89</v>
      </c>
      <c r="AW147" s="13" t="s">
        <v>35</v>
      </c>
      <c r="AX147" s="13" t="s">
        <v>80</v>
      </c>
      <c r="AY147" s="203" t="s">
        <v>141</v>
      </c>
    </row>
    <row r="148" s="14" customFormat="1">
      <c r="A148" s="14"/>
      <c r="B148" s="210"/>
      <c r="C148" s="14"/>
      <c r="D148" s="193" t="s">
        <v>231</v>
      </c>
      <c r="E148" s="211" t="s">
        <v>1</v>
      </c>
      <c r="F148" s="212" t="s">
        <v>236</v>
      </c>
      <c r="G148" s="14"/>
      <c r="H148" s="213">
        <v>27.803999999999998</v>
      </c>
      <c r="I148" s="214"/>
      <c r="J148" s="14"/>
      <c r="K148" s="14"/>
      <c r="L148" s="210"/>
      <c r="M148" s="215"/>
      <c r="N148" s="216"/>
      <c r="O148" s="216"/>
      <c r="P148" s="216"/>
      <c r="Q148" s="216"/>
      <c r="R148" s="216"/>
      <c r="S148" s="216"/>
      <c r="T148" s="2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1" t="s">
        <v>231</v>
      </c>
      <c r="AU148" s="211" t="s">
        <v>89</v>
      </c>
      <c r="AV148" s="14" t="s">
        <v>140</v>
      </c>
      <c r="AW148" s="14" t="s">
        <v>35</v>
      </c>
      <c r="AX148" s="14" t="s">
        <v>87</v>
      </c>
      <c r="AY148" s="211" t="s">
        <v>141</v>
      </c>
    </row>
    <row r="149" s="2" customFormat="1" ht="14.4" customHeight="1">
      <c r="A149" s="38"/>
      <c r="B149" s="179"/>
      <c r="C149" s="180" t="s">
        <v>168</v>
      </c>
      <c r="D149" s="180" t="s">
        <v>143</v>
      </c>
      <c r="E149" s="181" t="s">
        <v>257</v>
      </c>
      <c r="F149" s="182" t="s">
        <v>258</v>
      </c>
      <c r="G149" s="183" t="s">
        <v>259</v>
      </c>
      <c r="H149" s="184">
        <v>298</v>
      </c>
      <c r="I149" s="185"/>
      <c r="J149" s="186">
        <f>ROUND(I149*H149,2)</f>
        <v>0</v>
      </c>
      <c r="K149" s="182" t="s">
        <v>228</v>
      </c>
      <c r="L149" s="39"/>
      <c r="M149" s="187" t="s">
        <v>1</v>
      </c>
      <c r="N149" s="188" t="s">
        <v>45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140</v>
      </c>
      <c r="AT149" s="191" t="s">
        <v>143</v>
      </c>
      <c r="AU149" s="191" t="s">
        <v>89</v>
      </c>
      <c r="AY149" s="19" t="s">
        <v>141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87</v>
      </c>
      <c r="BK149" s="192">
        <f>ROUND(I149*H149,2)</f>
        <v>0</v>
      </c>
      <c r="BL149" s="19" t="s">
        <v>140</v>
      </c>
      <c r="BM149" s="191" t="s">
        <v>795</v>
      </c>
    </row>
    <row r="150" s="2" customFormat="1">
      <c r="A150" s="38"/>
      <c r="B150" s="39"/>
      <c r="C150" s="38"/>
      <c r="D150" s="193" t="s">
        <v>148</v>
      </c>
      <c r="E150" s="38"/>
      <c r="F150" s="194" t="s">
        <v>261</v>
      </c>
      <c r="G150" s="38"/>
      <c r="H150" s="38"/>
      <c r="I150" s="195"/>
      <c r="J150" s="38"/>
      <c r="K150" s="38"/>
      <c r="L150" s="39"/>
      <c r="M150" s="196"/>
      <c r="N150" s="197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148</v>
      </c>
      <c r="AU150" s="19" t="s">
        <v>89</v>
      </c>
    </row>
    <row r="151" s="15" customFormat="1">
      <c r="A151" s="15"/>
      <c r="B151" s="218"/>
      <c r="C151" s="15"/>
      <c r="D151" s="193" t="s">
        <v>231</v>
      </c>
      <c r="E151" s="219" t="s">
        <v>1</v>
      </c>
      <c r="F151" s="220" t="s">
        <v>787</v>
      </c>
      <c r="G151" s="15"/>
      <c r="H151" s="219" t="s">
        <v>1</v>
      </c>
      <c r="I151" s="221"/>
      <c r="J151" s="15"/>
      <c r="K151" s="15"/>
      <c r="L151" s="218"/>
      <c r="M151" s="222"/>
      <c r="N151" s="223"/>
      <c r="O151" s="223"/>
      <c r="P151" s="223"/>
      <c r="Q151" s="223"/>
      <c r="R151" s="223"/>
      <c r="S151" s="223"/>
      <c r="T151" s="22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9" t="s">
        <v>231</v>
      </c>
      <c r="AU151" s="219" t="s">
        <v>89</v>
      </c>
      <c r="AV151" s="15" t="s">
        <v>87</v>
      </c>
      <c r="AW151" s="15" t="s">
        <v>35</v>
      </c>
      <c r="AX151" s="15" t="s">
        <v>80</v>
      </c>
      <c r="AY151" s="219" t="s">
        <v>141</v>
      </c>
    </row>
    <row r="152" s="13" customFormat="1">
      <c r="A152" s="13"/>
      <c r="B152" s="202"/>
      <c r="C152" s="13"/>
      <c r="D152" s="193" t="s">
        <v>231</v>
      </c>
      <c r="E152" s="203" t="s">
        <v>1</v>
      </c>
      <c r="F152" s="204" t="s">
        <v>8</v>
      </c>
      <c r="G152" s="13"/>
      <c r="H152" s="205">
        <v>15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3" t="s">
        <v>231</v>
      </c>
      <c r="AU152" s="203" t="s">
        <v>89</v>
      </c>
      <c r="AV152" s="13" t="s">
        <v>89</v>
      </c>
      <c r="AW152" s="13" t="s">
        <v>35</v>
      </c>
      <c r="AX152" s="13" t="s">
        <v>80</v>
      </c>
      <c r="AY152" s="203" t="s">
        <v>141</v>
      </c>
    </row>
    <row r="153" s="15" customFormat="1">
      <c r="A153" s="15"/>
      <c r="B153" s="218"/>
      <c r="C153" s="15"/>
      <c r="D153" s="193" t="s">
        <v>231</v>
      </c>
      <c r="E153" s="219" t="s">
        <v>1</v>
      </c>
      <c r="F153" s="220" t="s">
        <v>796</v>
      </c>
      <c r="G153" s="15"/>
      <c r="H153" s="219" t="s">
        <v>1</v>
      </c>
      <c r="I153" s="221"/>
      <c r="J153" s="15"/>
      <c r="K153" s="15"/>
      <c r="L153" s="218"/>
      <c r="M153" s="222"/>
      <c r="N153" s="223"/>
      <c r="O153" s="223"/>
      <c r="P153" s="223"/>
      <c r="Q153" s="223"/>
      <c r="R153" s="223"/>
      <c r="S153" s="223"/>
      <c r="T153" s="22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9" t="s">
        <v>231</v>
      </c>
      <c r="AU153" s="219" t="s">
        <v>89</v>
      </c>
      <c r="AV153" s="15" t="s">
        <v>87</v>
      </c>
      <c r="AW153" s="15" t="s">
        <v>35</v>
      </c>
      <c r="AX153" s="15" t="s">
        <v>80</v>
      </c>
      <c r="AY153" s="219" t="s">
        <v>141</v>
      </c>
    </row>
    <row r="154" s="13" customFormat="1">
      <c r="A154" s="13"/>
      <c r="B154" s="202"/>
      <c r="C154" s="13"/>
      <c r="D154" s="193" t="s">
        <v>231</v>
      </c>
      <c r="E154" s="203" t="s">
        <v>1</v>
      </c>
      <c r="F154" s="204" t="s">
        <v>797</v>
      </c>
      <c r="G154" s="13"/>
      <c r="H154" s="205">
        <v>230</v>
      </c>
      <c r="I154" s="206"/>
      <c r="J154" s="13"/>
      <c r="K154" s="13"/>
      <c r="L154" s="202"/>
      <c r="M154" s="207"/>
      <c r="N154" s="208"/>
      <c r="O154" s="208"/>
      <c r="P154" s="208"/>
      <c r="Q154" s="208"/>
      <c r="R154" s="208"/>
      <c r="S154" s="208"/>
      <c r="T154" s="2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3" t="s">
        <v>231</v>
      </c>
      <c r="AU154" s="203" t="s">
        <v>89</v>
      </c>
      <c r="AV154" s="13" t="s">
        <v>89</v>
      </c>
      <c r="AW154" s="13" t="s">
        <v>35</v>
      </c>
      <c r="AX154" s="13" t="s">
        <v>80</v>
      </c>
      <c r="AY154" s="203" t="s">
        <v>141</v>
      </c>
    </row>
    <row r="155" s="15" customFormat="1">
      <c r="A155" s="15"/>
      <c r="B155" s="218"/>
      <c r="C155" s="15"/>
      <c r="D155" s="193" t="s">
        <v>231</v>
      </c>
      <c r="E155" s="219" t="s">
        <v>1</v>
      </c>
      <c r="F155" s="220" t="s">
        <v>789</v>
      </c>
      <c r="G155" s="15"/>
      <c r="H155" s="219" t="s">
        <v>1</v>
      </c>
      <c r="I155" s="221"/>
      <c r="J155" s="15"/>
      <c r="K155" s="15"/>
      <c r="L155" s="218"/>
      <c r="M155" s="222"/>
      <c r="N155" s="223"/>
      <c r="O155" s="223"/>
      <c r="P155" s="223"/>
      <c r="Q155" s="223"/>
      <c r="R155" s="223"/>
      <c r="S155" s="223"/>
      <c r="T155" s="22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9" t="s">
        <v>231</v>
      </c>
      <c r="AU155" s="219" t="s">
        <v>89</v>
      </c>
      <c r="AV155" s="15" t="s">
        <v>87</v>
      </c>
      <c r="AW155" s="15" t="s">
        <v>35</v>
      </c>
      <c r="AX155" s="15" t="s">
        <v>80</v>
      </c>
      <c r="AY155" s="219" t="s">
        <v>141</v>
      </c>
    </row>
    <row r="156" s="13" customFormat="1">
      <c r="A156" s="13"/>
      <c r="B156" s="202"/>
      <c r="C156" s="13"/>
      <c r="D156" s="193" t="s">
        <v>231</v>
      </c>
      <c r="E156" s="203" t="s">
        <v>1</v>
      </c>
      <c r="F156" s="204" t="s">
        <v>348</v>
      </c>
      <c r="G156" s="13"/>
      <c r="H156" s="205">
        <v>18</v>
      </c>
      <c r="I156" s="206"/>
      <c r="J156" s="13"/>
      <c r="K156" s="13"/>
      <c r="L156" s="202"/>
      <c r="M156" s="207"/>
      <c r="N156" s="208"/>
      <c r="O156" s="208"/>
      <c r="P156" s="208"/>
      <c r="Q156" s="208"/>
      <c r="R156" s="208"/>
      <c r="S156" s="208"/>
      <c r="T156" s="2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3" t="s">
        <v>231</v>
      </c>
      <c r="AU156" s="203" t="s">
        <v>89</v>
      </c>
      <c r="AV156" s="13" t="s">
        <v>89</v>
      </c>
      <c r="AW156" s="13" t="s">
        <v>35</v>
      </c>
      <c r="AX156" s="13" t="s">
        <v>80</v>
      </c>
      <c r="AY156" s="203" t="s">
        <v>141</v>
      </c>
    </row>
    <row r="157" s="15" customFormat="1">
      <c r="A157" s="15"/>
      <c r="B157" s="218"/>
      <c r="C157" s="15"/>
      <c r="D157" s="193" t="s">
        <v>231</v>
      </c>
      <c r="E157" s="219" t="s">
        <v>1</v>
      </c>
      <c r="F157" s="220" t="s">
        <v>791</v>
      </c>
      <c r="G157" s="15"/>
      <c r="H157" s="219" t="s">
        <v>1</v>
      </c>
      <c r="I157" s="221"/>
      <c r="J157" s="15"/>
      <c r="K157" s="15"/>
      <c r="L157" s="218"/>
      <c r="M157" s="222"/>
      <c r="N157" s="223"/>
      <c r="O157" s="223"/>
      <c r="P157" s="223"/>
      <c r="Q157" s="223"/>
      <c r="R157" s="223"/>
      <c r="S157" s="223"/>
      <c r="T157" s="22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9" t="s">
        <v>231</v>
      </c>
      <c r="AU157" s="219" t="s">
        <v>89</v>
      </c>
      <c r="AV157" s="15" t="s">
        <v>87</v>
      </c>
      <c r="AW157" s="15" t="s">
        <v>35</v>
      </c>
      <c r="AX157" s="15" t="s">
        <v>80</v>
      </c>
      <c r="AY157" s="219" t="s">
        <v>141</v>
      </c>
    </row>
    <row r="158" s="13" customFormat="1">
      <c r="A158" s="13"/>
      <c r="B158" s="202"/>
      <c r="C158" s="13"/>
      <c r="D158" s="193" t="s">
        <v>231</v>
      </c>
      <c r="E158" s="203" t="s">
        <v>1</v>
      </c>
      <c r="F158" s="204" t="s">
        <v>450</v>
      </c>
      <c r="G158" s="13"/>
      <c r="H158" s="205">
        <v>35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3" t="s">
        <v>231</v>
      </c>
      <c r="AU158" s="203" t="s">
        <v>89</v>
      </c>
      <c r="AV158" s="13" t="s">
        <v>89</v>
      </c>
      <c r="AW158" s="13" t="s">
        <v>35</v>
      </c>
      <c r="AX158" s="13" t="s">
        <v>80</v>
      </c>
      <c r="AY158" s="203" t="s">
        <v>141</v>
      </c>
    </row>
    <row r="159" s="14" customFormat="1">
      <c r="A159" s="14"/>
      <c r="B159" s="210"/>
      <c r="C159" s="14"/>
      <c r="D159" s="193" t="s">
        <v>231</v>
      </c>
      <c r="E159" s="211" t="s">
        <v>1</v>
      </c>
      <c r="F159" s="212" t="s">
        <v>236</v>
      </c>
      <c r="G159" s="14"/>
      <c r="H159" s="213">
        <v>298</v>
      </c>
      <c r="I159" s="214"/>
      <c r="J159" s="14"/>
      <c r="K159" s="14"/>
      <c r="L159" s="210"/>
      <c r="M159" s="215"/>
      <c r="N159" s="216"/>
      <c r="O159" s="216"/>
      <c r="P159" s="216"/>
      <c r="Q159" s="216"/>
      <c r="R159" s="216"/>
      <c r="S159" s="216"/>
      <c r="T159" s="2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1" t="s">
        <v>231</v>
      </c>
      <c r="AU159" s="211" t="s">
        <v>89</v>
      </c>
      <c r="AV159" s="14" t="s">
        <v>140</v>
      </c>
      <c r="AW159" s="14" t="s">
        <v>35</v>
      </c>
      <c r="AX159" s="14" t="s">
        <v>87</v>
      </c>
      <c r="AY159" s="211" t="s">
        <v>141</v>
      </c>
    </row>
    <row r="160" s="12" customFormat="1" ht="22.8" customHeight="1">
      <c r="A160" s="12"/>
      <c r="B160" s="166"/>
      <c r="C160" s="12"/>
      <c r="D160" s="167" t="s">
        <v>79</v>
      </c>
      <c r="E160" s="177" t="s">
        <v>163</v>
      </c>
      <c r="F160" s="177" t="s">
        <v>332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SUM(P161:P179)</f>
        <v>0</v>
      </c>
      <c r="Q160" s="172"/>
      <c r="R160" s="173">
        <f>SUM(R161:R179)</f>
        <v>224.59650000000002</v>
      </c>
      <c r="S160" s="172"/>
      <c r="T160" s="174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87</v>
      </c>
      <c r="AT160" s="175" t="s">
        <v>79</v>
      </c>
      <c r="AU160" s="175" t="s">
        <v>87</v>
      </c>
      <c r="AY160" s="167" t="s">
        <v>141</v>
      </c>
      <c r="BK160" s="176">
        <f>SUM(BK161:BK179)</f>
        <v>0</v>
      </c>
    </row>
    <row r="161" s="2" customFormat="1" ht="14.4" customHeight="1">
      <c r="A161" s="38"/>
      <c r="B161" s="179"/>
      <c r="C161" s="180" t="s">
        <v>173</v>
      </c>
      <c r="D161" s="180" t="s">
        <v>143</v>
      </c>
      <c r="E161" s="181" t="s">
        <v>333</v>
      </c>
      <c r="F161" s="182" t="s">
        <v>334</v>
      </c>
      <c r="G161" s="183" t="s">
        <v>259</v>
      </c>
      <c r="H161" s="184">
        <v>230</v>
      </c>
      <c r="I161" s="185"/>
      <c r="J161" s="186">
        <f>ROUND(I161*H161,2)</f>
        <v>0</v>
      </c>
      <c r="K161" s="182" t="s">
        <v>228</v>
      </c>
      <c r="L161" s="39"/>
      <c r="M161" s="187" t="s">
        <v>1</v>
      </c>
      <c r="N161" s="188" t="s">
        <v>45</v>
      </c>
      <c r="O161" s="77"/>
      <c r="P161" s="189">
        <f>O161*H161</f>
        <v>0</v>
      </c>
      <c r="Q161" s="189">
        <v>0.27994000000000002</v>
      </c>
      <c r="R161" s="189">
        <f>Q161*H161</f>
        <v>64.386200000000002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140</v>
      </c>
      <c r="AT161" s="191" t="s">
        <v>143</v>
      </c>
      <c r="AU161" s="191" t="s">
        <v>89</v>
      </c>
      <c r="AY161" s="19" t="s">
        <v>141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87</v>
      </c>
      <c r="BK161" s="192">
        <f>ROUND(I161*H161,2)</f>
        <v>0</v>
      </c>
      <c r="BL161" s="19" t="s">
        <v>140</v>
      </c>
      <c r="BM161" s="191" t="s">
        <v>798</v>
      </c>
    </row>
    <row r="162" s="2" customFormat="1">
      <c r="A162" s="38"/>
      <c r="B162" s="39"/>
      <c r="C162" s="38"/>
      <c r="D162" s="193" t="s">
        <v>148</v>
      </c>
      <c r="E162" s="38"/>
      <c r="F162" s="194" t="s">
        <v>337</v>
      </c>
      <c r="G162" s="38"/>
      <c r="H162" s="38"/>
      <c r="I162" s="195"/>
      <c r="J162" s="38"/>
      <c r="K162" s="38"/>
      <c r="L162" s="39"/>
      <c r="M162" s="196"/>
      <c r="N162" s="197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148</v>
      </c>
      <c r="AU162" s="19" t="s">
        <v>89</v>
      </c>
    </row>
    <row r="163" s="2" customFormat="1" ht="14.4" customHeight="1">
      <c r="A163" s="38"/>
      <c r="B163" s="179"/>
      <c r="C163" s="180" t="s">
        <v>178</v>
      </c>
      <c r="D163" s="180" t="s">
        <v>143</v>
      </c>
      <c r="E163" s="181" t="s">
        <v>339</v>
      </c>
      <c r="F163" s="182" t="s">
        <v>340</v>
      </c>
      <c r="G163" s="183" t="s">
        <v>259</v>
      </c>
      <c r="H163" s="184">
        <v>230</v>
      </c>
      <c r="I163" s="185"/>
      <c r="J163" s="186">
        <f>ROUND(I163*H163,2)</f>
        <v>0</v>
      </c>
      <c r="K163" s="182" t="s">
        <v>228</v>
      </c>
      <c r="L163" s="39"/>
      <c r="M163" s="187" t="s">
        <v>1</v>
      </c>
      <c r="N163" s="188" t="s">
        <v>45</v>
      </c>
      <c r="O163" s="77"/>
      <c r="P163" s="189">
        <f>O163*H163</f>
        <v>0</v>
      </c>
      <c r="Q163" s="189">
        <v>0.378</v>
      </c>
      <c r="R163" s="189">
        <f>Q163*H163</f>
        <v>86.939999999999998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140</v>
      </c>
      <c r="AT163" s="191" t="s">
        <v>143</v>
      </c>
      <c r="AU163" s="191" t="s">
        <v>89</v>
      </c>
      <c r="AY163" s="19" t="s">
        <v>141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87</v>
      </c>
      <c r="BK163" s="192">
        <f>ROUND(I163*H163,2)</f>
        <v>0</v>
      </c>
      <c r="BL163" s="19" t="s">
        <v>140</v>
      </c>
      <c r="BM163" s="191" t="s">
        <v>799</v>
      </c>
    </row>
    <row r="164" s="2" customFormat="1">
      <c r="A164" s="38"/>
      <c r="B164" s="39"/>
      <c r="C164" s="38"/>
      <c r="D164" s="193" t="s">
        <v>148</v>
      </c>
      <c r="E164" s="38"/>
      <c r="F164" s="194" t="s">
        <v>342</v>
      </c>
      <c r="G164" s="38"/>
      <c r="H164" s="38"/>
      <c r="I164" s="195"/>
      <c r="J164" s="38"/>
      <c r="K164" s="38"/>
      <c r="L164" s="39"/>
      <c r="M164" s="196"/>
      <c r="N164" s="197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148</v>
      </c>
      <c r="AU164" s="19" t="s">
        <v>89</v>
      </c>
    </row>
    <row r="165" s="2" customFormat="1" ht="14.4" customHeight="1">
      <c r="A165" s="38"/>
      <c r="B165" s="179"/>
      <c r="C165" s="180" t="s">
        <v>183</v>
      </c>
      <c r="D165" s="180" t="s">
        <v>143</v>
      </c>
      <c r="E165" s="181" t="s">
        <v>800</v>
      </c>
      <c r="F165" s="182" t="s">
        <v>801</v>
      </c>
      <c r="G165" s="183" t="s">
        <v>259</v>
      </c>
      <c r="H165" s="184">
        <v>70</v>
      </c>
      <c r="I165" s="185"/>
      <c r="J165" s="186">
        <f>ROUND(I165*H165,2)</f>
        <v>0</v>
      </c>
      <c r="K165" s="182" t="s">
        <v>228</v>
      </c>
      <c r="L165" s="39"/>
      <c r="M165" s="187" t="s">
        <v>1</v>
      </c>
      <c r="N165" s="188" t="s">
        <v>45</v>
      </c>
      <c r="O165" s="77"/>
      <c r="P165" s="189">
        <f>O165*H165</f>
        <v>0</v>
      </c>
      <c r="Q165" s="189">
        <v>0.216</v>
      </c>
      <c r="R165" s="189">
        <f>Q165*H165</f>
        <v>15.119999999999999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140</v>
      </c>
      <c r="AT165" s="191" t="s">
        <v>143</v>
      </c>
      <c r="AU165" s="191" t="s">
        <v>89</v>
      </c>
      <c r="AY165" s="19" t="s">
        <v>141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87</v>
      </c>
      <c r="BK165" s="192">
        <f>ROUND(I165*H165,2)</f>
        <v>0</v>
      </c>
      <c r="BL165" s="19" t="s">
        <v>140</v>
      </c>
      <c r="BM165" s="191" t="s">
        <v>802</v>
      </c>
    </row>
    <row r="166" s="2" customFormat="1">
      <c r="A166" s="38"/>
      <c r="B166" s="39"/>
      <c r="C166" s="38"/>
      <c r="D166" s="193" t="s">
        <v>148</v>
      </c>
      <c r="E166" s="38"/>
      <c r="F166" s="194" t="s">
        <v>803</v>
      </c>
      <c r="G166" s="38"/>
      <c r="H166" s="38"/>
      <c r="I166" s="195"/>
      <c r="J166" s="38"/>
      <c r="K166" s="38"/>
      <c r="L166" s="39"/>
      <c r="M166" s="196"/>
      <c r="N166" s="197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148</v>
      </c>
      <c r="AU166" s="19" t="s">
        <v>89</v>
      </c>
    </row>
    <row r="167" s="15" customFormat="1">
      <c r="A167" s="15"/>
      <c r="B167" s="218"/>
      <c r="C167" s="15"/>
      <c r="D167" s="193" t="s">
        <v>231</v>
      </c>
      <c r="E167" s="219" t="s">
        <v>1</v>
      </c>
      <c r="F167" s="220" t="s">
        <v>791</v>
      </c>
      <c r="G167" s="15"/>
      <c r="H167" s="219" t="s">
        <v>1</v>
      </c>
      <c r="I167" s="221"/>
      <c r="J167" s="15"/>
      <c r="K167" s="15"/>
      <c r="L167" s="218"/>
      <c r="M167" s="222"/>
      <c r="N167" s="223"/>
      <c r="O167" s="223"/>
      <c r="P167" s="223"/>
      <c r="Q167" s="223"/>
      <c r="R167" s="223"/>
      <c r="S167" s="223"/>
      <c r="T167" s="22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9" t="s">
        <v>231</v>
      </c>
      <c r="AU167" s="219" t="s">
        <v>89</v>
      </c>
      <c r="AV167" s="15" t="s">
        <v>87</v>
      </c>
      <c r="AW167" s="15" t="s">
        <v>35</v>
      </c>
      <c r="AX167" s="15" t="s">
        <v>80</v>
      </c>
      <c r="AY167" s="219" t="s">
        <v>141</v>
      </c>
    </row>
    <row r="168" s="13" customFormat="1">
      <c r="A168" s="13"/>
      <c r="B168" s="202"/>
      <c r="C168" s="13"/>
      <c r="D168" s="193" t="s">
        <v>231</v>
      </c>
      <c r="E168" s="203" t="s">
        <v>1</v>
      </c>
      <c r="F168" s="204" t="s">
        <v>804</v>
      </c>
      <c r="G168" s="13"/>
      <c r="H168" s="205">
        <v>70</v>
      </c>
      <c r="I168" s="206"/>
      <c r="J168" s="13"/>
      <c r="K168" s="13"/>
      <c r="L168" s="202"/>
      <c r="M168" s="207"/>
      <c r="N168" s="208"/>
      <c r="O168" s="208"/>
      <c r="P168" s="208"/>
      <c r="Q168" s="208"/>
      <c r="R168" s="208"/>
      <c r="S168" s="208"/>
      <c r="T168" s="2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3" t="s">
        <v>231</v>
      </c>
      <c r="AU168" s="203" t="s">
        <v>89</v>
      </c>
      <c r="AV168" s="13" t="s">
        <v>89</v>
      </c>
      <c r="AW168" s="13" t="s">
        <v>35</v>
      </c>
      <c r="AX168" s="13" t="s">
        <v>80</v>
      </c>
      <c r="AY168" s="203" t="s">
        <v>141</v>
      </c>
    </row>
    <row r="169" s="14" customFormat="1">
      <c r="A169" s="14"/>
      <c r="B169" s="210"/>
      <c r="C169" s="14"/>
      <c r="D169" s="193" t="s">
        <v>231</v>
      </c>
      <c r="E169" s="211" t="s">
        <v>1</v>
      </c>
      <c r="F169" s="212" t="s">
        <v>236</v>
      </c>
      <c r="G169" s="14"/>
      <c r="H169" s="213">
        <v>70</v>
      </c>
      <c r="I169" s="214"/>
      <c r="J169" s="14"/>
      <c r="K169" s="14"/>
      <c r="L169" s="210"/>
      <c r="M169" s="215"/>
      <c r="N169" s="216"/>
      <c r="O169" s="216"/>
      <c r="P169" s="216"/>
      <c r="Q169" s="216"/>
      <c r="R169" s="216"/>
      <c r="S169" s="216"/>
      <c r="T169" s="2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1" t="s">
        <v>231</v>
      </c>
      <c r="AU169" s="211" t="s">
        <v>89</v>
      </c>
      <c r="AV169" s="14" t="s">
        <v>140</v>
      </c>
      <c r="AW169" s="14" t="s">
        <v>35</v>
      </c>
      <c r="AX169" s="14" t="s">
        <v>87</v>
      </c>
      <c r="AY169" s="211" t="s">
        <v>141</v>
      </c>
    </row>
    <row r="170" s="2" customFormat="1" ht="24.15" customHeight="1">
      <c r="A170" s="38"/>
      <c r="B170" s="179"/>
      <c r="C170" s="180" t="s">
        <v>188</v>
      </c>
      <c r="D170" s="180" t="s">
        <v>143</v>
      </c>
      <c r="E170" s="181" t="s">
        <v>344</v>
      </c>
      <c r="F170" s="182" t="s">
        <v>345</v>
      </c>
      <c r="G170" s="183" t="s">
        <v>259</v>
      </c>
      <c r="H170" s="184">
        <v>230</v>
      </c>
      <c r="I170" s="185"/>
      <c r="J170" s="186">
        <f>ROUND(I170*H170,2)</f>
        <v>0</v>
      </c>
      <c r="K170" s="182" t="s">
        <v>228</v>
      </c>
      <c r="L170" s="39"/>
      <c r="M170" s="187" t="s">
        <v>1</v>
      </c>
      <c r="N170" s="188" t="s">
        <v>45</v>
      </c>
      <c r="O170" s="77"/>
      <c r="P170" s="189">
        <f>O170*H170</f>
        <v>0</v>
      </c>
      <c r="Q170" s="189">
        <v>0.15826000000000001</v>
      </c>
      <c r="R170" s="189">
        <f>Q170*H170</f>
        <v>36.399800000000006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140</v>
      </c>
      <c r="AT170" s="191" t="s">
        <v>143</v>
      </c>
      <c r="AU170" s="191" t="s">
        <v>89</v>
      </c>
      <c r="AY170" s="19" t="s">
        <v>141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87</v>
      </c>
      <c r="BK170" s="192">
        <f>ROUND(I170*H170,2)</f>
        <v>0</v>
      </c>
      <c r="BL170" s="19" t="s">
        <v>140</v>
      </c>
      <c r="BM170" s="191" t="s">
        <v>805</v>
      </c>
    </row>
    <row r="171" s="2" customFormat="1">
      <c r="A171" s="38"/>
      <c r="B171" s="39"/>
      <c r="C171" s="38"/>
      <c r="D171" s="193" t="s">
        <v>148</v>
      </c>
      <c r="E171" s="38"/>
      <c r="F171" s="194" t="s">
        <v>347</v>
      </c>
      <c r="G171" s="38"/>
      <c r="H171" s="38"/>
      <c r="I171" s="195"/>
      <c r="J171" s="38"/>
      <c r="K171" s="38"/>
      <c r="L171" s="39"/>
      <c r="M171" s="196"/>
      <c r="N171" s="197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148</v>
      </c>
      <c r="AU171" s="19" t="s">
        <v>89</v>
      </c>
    </row>
    <row r="172" s="2" customFormat="1" ht="24.15" customHeight="1">
      <c r="A172" s="38"/>
      <c r="B172" s="179"/>
      <c r="C172" s="180" t="s">
        <v>193</v>
      </c>
      <c r="D172" s="180" t="s">
        <v>143</v>
      </c>
      <c r="E172" s="181" t="s">
        <v>806</v>
      </c>
      <c r="F172" s="182" t="s">
        <v>807</v>
      </c>
      <c r="G172" s="183" t="s">
        <v>259</v>
      </c>
      <c r="H172" s="184">
        <v>230</v>
      </c>
      <c r="I172" s="185"/>
      <c r="J172" s="186">
        <f>ROUND(I172*H172,2)</f>
        <v>0</v>
      </c>
      <c r="K172" s="182" t="s">
        <v>228</v>
      </c>
      <c r="L172" s="39"/>
      <c r="M172" s="187" t="s">
        <v>1</v>
      </c>
      <c r="N172" s="188" t="s">
        <v>45</v>
      </c>
      <c r="O172" s="77"/>
      <c r="P172" s="189">
        <f>O172*H172</f>
        <v>0</v>
      </c>
      <c r="Q172" s="189">
        <v>0.00034000000000000002</v>
      </c>
      <c r="R172" s="189">
        <f>Q172*H172</f>
        <v>0.078200000000000006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140</v>
      </c>
      <c r="AT172" s="191" t="s">
        <v>143</v>
      </c>
      <c r="AU172" s="191" t="s">
        <v>89</v>
      </c>
      <c r="AY172" s="19" t="s">
        <v>141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87</v>
      </c>
      <c r="BK172" s="192">
        <f>ROUND(I172*H172,2)</f>
        <v>0</v>
      </c>
      <c r="BL172" s="19" t="s">
        <v>140</v>
      </c>
      <c r="BM172" s="191" t="s">
        <v>808</v>
      </c>
    </row>
    <row r="173" s="2" customFormat="1">
      <c r="A173" s="38"/>
      <c r="B173" s="39"/>
      <c r="C173" s="38"/>
      <c r="D173" s="193" t="s">
        <v>148</v>
      </c>
      <c r="E173" s="38"/>
      <c r="F173" s="194" t="s">
        <v>809</v>
      </c>
      <c r="G173" s="38"/>
      <c r="H173" s="38"/>
      <c r="I173" s="195"/>
      <c r="J173" s="38"/>
      <c r="K173" s="38"/>
      <c r="L173" s="39"/>
      <c r="M173" s="196"/>
      <c r="N173" s="197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148</v>
      </c>
      <c r="AU173" s="19" t="s">
        <v>89</v>
      </c>
    </row>
    <row r="174" s="2" customFormat="1" ht="14.4" customHeight="1">
      <c r="A174" s="38"/>
      <c r="B174" s="179"/>
      <c r="C174" s="180" t="s">
        <v>198</v>
      </c>
      <c r="D174" s="180" t="s">
        <v>143</v>
      </c>
      <c r="E174" s="181" t="s">
        <v>354</v>
      </c>
      <c r="F174" s="182" t="s">
        <v>355</v>
      </c>
      <c r="G174" s="183" t="s">
        <v>259</v>
      </c>
      <c r="H174" s="184">
        <v>230</v>
      </c>
      <c r="I174" s="185"/>
      <c r="J174" s="186">
        <f>ROUND(I174*H174,2)</f>
        <v>0</v>
      </c>
      <c r="K174" s="182" t="s">
        <v>228</v>
      </c>
      <c r="L174" s="39"/>
      <c r="M174" s="187" t="s">
        <v>1</v>
      </c>
      <c r="N174" s="188" t="s">
        <v>45</v>
      </c>
      <c r="O174" s="77"/>
      <c r="P174" s="189">
        <f>O174*H174</f>
        <v>0</v>
      </c>
      <c r="Q174" s="189">
        <v>0.00040999999999999999</v>
      </c>
      <c r="R174" s="189">
        <f>Q174*H174</f>
        <v>0.094299999999999995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140</v>
      </c>
      <c r="AT174" s="191" t="s">
        <v>143</v>
      </c>
      <c r="AU174" s="191" t="s">
        <v>89</v>
      </c>
      <c r="AY174" s="19" t="s">
        <v>141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87</v>
      </c>
      <c r="BK174" s="192">
        <f>ROUND(I174*H174,2)</f>
        <v>0</v>
      </c>
      <c r="BL174" s="19" t="s">
        <v>140</v>
      </c>
      <c r="BM174" s="191" t="s">
        <v>810</v>
      </c>
    </row>
    <row r="175" s="2" customFormat="1">
      <c r="A175" s="38"/>
      <c r="B175" s="39"/>
      <c r="C175" s="38"/>
      <c r="D175" s="193" t="s">
        <v>148</v>
      </c>
      <c r="E175" s="38"/>
      <c r="F175" s="194" t="s">
        <v>357</v>
      </c>
      <c r="G175" s="38"/>
      <c r="H175" s="38"/>
      <c r="I175" s="195"/>
      <c r="J175" s="38"/>
      <c r="K175" s="38"/>
      <c r="L175" s="39"/>
      <c r="M175" s="196"/>
      <c r="N175" s="197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148</v>
      </c>
      <c r="AU175" s="19" t="s">
        <v>89</v>
      </c>
    </row>
    <row r="176" s="2" customFormat="1" ht="24.15" customHeight="1">
      <c r="A176" s="38"/>
      <c r="B176" s="179"/>
      <c r="C176" s="180" t="s">
        <v>203</v>
      </c>
      <c r="D176" s="180" t="s">
        <v>143</v>
      </c>
      <c r="E176" s="181" t="s">
        <v>811</v>
      </c>
      <c r="F176" s="182" t="s">
        <v>812</v>
      </c>
      <c r="G176" s="183" t="s">
        <v>259</v>
      </c>
      <c r="H176" s="184">
        <v>230</v>
      </c>
      <c r="I176" s="185"/>
      <c r="J176" s="186">
        <f>ROUND(I176*H176,2)</f>
        <v>0</v>
      </c>
      <c r="K176" s="182" t="s">
        <v>228</v>
      </c>
      <c r="L176" s="39"/>
      <c r="M176" s="187" t="s">
        <v>1</v>
      </c>
      <c r="N176" s="188" t="s">
        <v>45</v>
      </c>
      <c r="O176" s="77"/>
      <c r="P176" s="189">
        <f>O176*H176</f>
        <v>0</v>
      </c>
      <c r="Q176" s="189">
        <v>0.092799999999999994</v>
      </c>
      <c r="R176" s="189">
        <f>Q176*H176</f>
        <v>21.343999999999998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140</v>
      </c>
      <c r="AT176" s="191" t="s">
        <v>143</v>
      </c>
      <c r="AU176" s="191" t="s">
        <v>89</v>
      </c>
      <c r="AY176" s="19" t="s">
        <v>141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87</v>
      </c>
      <c r="BK176" s="192">
        <f>ROUND(I176*H176,2)</f>
        <v>0</v>
      </c>
      <c r="BL176" s="19" t="s">
        <v>140</v>
      </c>
      <c r="BM176" s="191" t="s">
        <v>813</v>
      </c>
    </row>
    <row r="177" s="2" customFormat="1">
      <c r="A177" s="38"/>
      <c r="B177" s="39"/>
      <c r="C177" s="38"/>
      <c r="D177" s="193" t="s">
        <v>148</v>
      </c>
      <c r="E177" s="38"/>
      <c r="F177" s="194" t="s">
        <v>814</v>
      </c>
      <c r="G177" s="38"/>
      <c r="H177" s="38"/>
      <c r="I177" s="195"/>
      <c r="J177" s="38"/>
      <c r="K177" s="38"/>
      <c r="L177" s="39"/>
      <c r="M177" s="196"/>
      <c r="N177" s="197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148</v>
      </c>
      <c r="AU177" s="19" t="s">
        <v>89</v>
      </c>
    </row>
    <row r="178" s="2" customFormat="1" ht="14.4" customHeight="1">
      <c r="A178" s="38"/>
      <c r="B178" s="179"/>
      <c r="C178" s="180" t="s">
        <v>328</v>
      </c>
      <c r="D178" s="180" t="s">
        <v>143</v>
      </c>
      <c r="E178" s="181" t="s">
        <v>815</v>
      </c>
      <c r="F178" s="182" t="s">
        <v>816</v>
      </c>
      <c r="G178" s="183" t="s">
        <v>417</v>
      </c>
      <c r="H178" s="184">
        <v>65</v>
      </c>
      <c r="I178" s="185"/>
      <c r="J178" s="186">
        <f>ROUND(I178*H178,2)</f>
        <v>0</v>
      </c>
      <c r="K178" s="182" t="s">
        <v>228</v>
      </c>
      <c r="L178" s="39"/>
      <c r="M178" s="187" t="s">
        <v>1</v>
      </c>
      <c r="N178" s="188" t="s">
        <v>45</v>
      </c>
      <c r="O178" s="77"/>
      <c r="P178" s="189">
        <f>O178*H178</f>
        <v>0</v>
      </c>
      <c r="Q178" s="189">
        <v>0.0035999999999999999</v>
      </c>
      <c r="R178" s="189">
        <f>Q178*H178</f>
        <v>0.23399999999999999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140</v>
      </c>
      <c r="AT178" s="191" t="s">
        <v>143</v>
      </c>
      <c r="AU178" s="191" t="s">
        <v>89</v>
      </c>
      <c r="AY178" s="19" t="s">
        <v>141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87</v>
      </c>
      <c r="BK178" s="192">
        <f>ROUND(I178*H178,2)</f>
        <v>0</v>
      </c>
      <c r="BL178" s="19" t="s">
        <v>140</v>
      </c>
      <c r="BM178" s="191" t="s">
        <v>817</v>
      </c>
    </row>
    <row r="179" s="2" customFormat="1">
      <c r="A179" s="38"/>
      <c r="B179" s="39"/>
      <c r="C179" s="38"/>
      <c r="D179" s="193" t="s">
        <v>148</v>
      </c>
      <c r="E179" s="38"/>
      <c r="F179" s="194" t="s">
        <v>816</v>
      </c>
      <c r="G179" s="38"/>
      <c r="H179" s="38"/>
      <c r="I179" s="195"/>
      <c r="J179" s="38"/>
      <c r="K179" s="38"/>
      <c r="L179" s="39"/>
      <c r="M179" s="196"/>
      <c r="N179" s="197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148</v>
      </c>
      <c r="AU179" s="19" t="s">
        <v>89</v>
      </c>
    </row>
    <row r="180" s="12" customFormat="1" ht="22.8" customHeight="1">
      <c r="A180" s="12"/>
      <c r="B180" s="166"/>
      <c r="C180" s="12"/>
      <c r="D180" s="167" t="s">
        <v>79</v>
      </c>
      <c r="E180" s="177" t="s">
        <v>168</v>
      </c>
      <c r="F180" s="177" t="s">
        <v>818</v>
      </c>
      <c r="G180" s="12"/>
      <c r="H180" s="12"/>
      <c r="I180" s="169"/>
      <c r="J180" s="178">
        <f>BK180</f>
        <v>0</v>
      </c>
      <c r="K180" s="12"/>
      <c r="L180" s="166"/>
      <c r="M180" s="171"/>
      <c r="N180" s="172"/>
      <c r="O180" s="172"/>
      <c r="P180" s="173">
        <f>SUM(P181:P207)</f>
        <v>0</v>
      </c>
      <c r="Q180" s="172"/>
      <c r="R180" s="173">
        <f>SUM(R181:R207)</f>
        <v>7.0356016300000004</v>
      </c>
      <c r="S180" s="172"/>
      <c r="T180" s="174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7" t="s">
        <v>87</v>
      </c>
      <c r="AT180" s="175" t="s">
        <v>79</v>
      </c>
      <c r="AU180" s="175" t="s">
        <v>87</v>
      </c>
      <c r="AY180" s="167" t="s">
        <v>141</v>
      </c>
      <c r="BK180" s="176">
        <f>SUM(BK181:BK207)</f>
        <v>0</v>
      </c>
    </row>
    <row r="181" s="2" customFormat="1" ht="24.15" customHeight="1">
      <c r="A181" s="38"/>
      <c r="B181" s="179"/>
      <c r="C181" s="180" t="s">
        <v>8</v>
      </c>
      <c r="D181" s="180" t="s">
        <v>143</v>
      </c>
      <c r="E181" s="181" t="s">
        <v>819</v>
      </c>
      <c r="F181" s="182" t="s">
        <v>820</v>
      </c>
      <c r="G181" s="183" t="s">
        <v>227</v>
      </c>
      <c r="H181" s="184">
        <v>1.5</v>
      </c>
      <c r="I181" s="185"/>
      <c r="J181" s="186">
        <f>ROUND(I181*H181,2)</f>
        <v>0</v>
      </c>
      <c r="K181" s="182" t="s">
        <v>335</v>
      </c>
      <c r="L181" s="39"/>
      <c r="M181" s="187" t="s">
        <v>1</v>
      </c>
      <c r="N181" s="188" t="s">
        <v>45</v>
      </c>
      <c r="O181" s="77"/>
      <c r="P181" s="189">
        <f>O181*H181</f>
        <v>0</v>
      </c>
      <c r="Q181" s="189">
        <v>2.45329</v>
      </c>
      <c r="R181" s="189">
        <f>Q181*H181</f>
        <v>3.679935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140</v>
      </c>
      <c r="AT181" s="191" t="s">
        <v>143</v>
      </c>
      <c r="AU181" s="191" t="s">
        <v>89</v>
      </c>
      <c r="AY181" s="19" t="s">
        <v>141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87</v>
      </c>
      <c r="BK181" s="192">
        <f>ROUND(I181*H181,2)</f>
        <v>0</v>
      </c>
      <c r="BL181" s="19" t="s">
        <v>140</v>
      </c>
      <c r="BM181" s="191" t="s">
        <v>821</v>
      </c>
    </row>
    <row r="182" s="2" customFormat="1">
      <c r="A182" s="38"/>
      <c r="B182" s="39"/>
      <c r="C182" s="38"/>
      <c r="D182" s="193" t="s">
        <v>148</v>
      </c>
      <c r="E182" s="38"/>
      <c r="F182" s="194" t="s">
        <v>822</v>
      </c>
      <c r="G182" s="38"/>
      <c r="H182" s="38"/>
      <c r="I182" s="195"/>
      <c r="J182" s="38"/>
      <c r="K182" s="38"/>
      <c r="L182" s="39"/>
      <c r="M182" s="196"/>
      <c r="N182" s="197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148</v>
      </c>
      <c r="AU182" s="19" t="s">
        <v>89</v>
      </c>
    </row>
    <row r="183" s="15" customFormat="1">
      <c r="A183" s="15"/>
      <c r="B183" s="218"/>
      <c r="C183" s="15"/>
      <c r="D183" s="193" t="s">
        <v>231</v>
      </c>
      <c r="E183" s="219" t="s">
        <v>1</v>
      </c>
      <c r="F183" s="220" t="s">
        <v>787</v>
      </c>
      <c r="G183" s="15"/>
      <c r="H183" s="219" t="s">
        <v>1</v>
      </c>
      <c r="I183" s="221"/>
      <c r="J183" s="15"/>
      <c r="K183" s="15"/>
      <c r="L183" s="218"/>
      <c r="M183" s="222"/>
      <c r="N183" s="223"/>
      <c r="O183" s="223"/>
      <c r="P183" s="223"/>
      <c r="Q183" s="223"/>
      <c r="R183" s="223"/>
      <c r="S183" s="223"/>
      <c r="T183" s="22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9" t="s">
        <v>231</v>
      </c>
      <c r="AU183" s="219" t="s">
        <v>89</v>
      </c>
      <c r="AV183" s="15" t="s">
        <v>87</v>
      </c>
      <c r="AW183" s="15" t="s">
        <v>35</v>
      </c>
      <c r="AX183" s="15" t="s">
        <v>80</v>
      </c>
      <c r="AY183" s="219" t="s">
        <v>141</v>
      </c>
    </row>
    <row r="184" s="13" customFormat="1">
      <c r="A184" s="13"/>
      <c r="B184" s="202"/>
      <c r="C184" s="13"/>
      <c r="D184" s="193" t="s">
        <v>231</v>
      </c>
      <c r="E184" s="203" t="s">
        <v>1</v>
      </c>
      <c r="F184" s="204" t="s">
        <v>823</v>
      </c>
      <c r="G184" s="13"/>
      <c r="H184" s="205">
        <v>1.5</v>
      </c>
      <c r="I184" s="206"/>
      <c r="J184" s="13"/>
      <c r="K184" s="13"/>
      <c r="L184" s="202"/>
      <c r="M184" s="207"/>
      <c r="N184" s="208"/>
      <c r="O184" s="208"/>
      <c r="P184" s="208"/>
      <c r="Q184" s="208"/>
      <c r="R184" s="208"/>
      <c r="S184" s="208"/>
      <c r="T184" s="20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3" t="s">
        <v>231</v>
      </c>
      <c r="AU184" s="203" t="s">
        <v>89</v>
      </c>
      <c r="AV184" s="13" t="s">
        <v>89</v>
      </c>
      <c r="AW184" s="13" t="s">
        <v>35</v>
      </c>
      <c r="AX184" s="13" t="s">
        <v>80</v>
      </c>
      <c r="AY184" s="203" t="s">
        <v>141</v>
      </c>
    </row>
    <row r="185" s="14" customFormat="1">
      <c r="A185" s="14"/>
      <c r="B185" s="210"/>
      <c r="C185" s="14"/>
      <c r="D185" s="193" t="s">
        <v>231</v>
      </c>
      <c r="E185" s="211" t="s">
        <v>1</v>
      </c>
      <c r="F185" s="212" t="s">
        <v>236</v>
      </c>
      <c r="G185" s="14"/>
      <c r="H185" s="213">
        <v>1.5</v>
      </c>
      <c r="I185" s="214"/>
      <c r="J185" s="14"/>
      <c r="K185" s="14"/>
      <c r="L185" s="210"/>
      <c r="M185" s="215"/>
      <c r="N185" s="216"/>
      <c r="O185" s="216"/>
      <c r="P185" s="216"/>
      <c r="Q185" s="216"/>
      <c r="R185" s="216"/>
      <c r="S185" s="216"/>
      <c r="T185" s="21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1" t="s">
        <v>231</v>
      </c>
      <c r="AU185" s="211" t="s">
        <v>89</v>
      </c>
      <c r="AV185" s="14" t="s">
        <v>140</v>
      </c>
      <c r="AW185" s="14" t="s">
        <v>35</v>
      </c>
      <c r="AX185" s="14" t="s">
        <v>87</v>
      </c>
      <c r="AY185" s="211" t="s">
        <v>141</v>
      </c>
    </row>
    <row r="186" s="2" customFormat="1" ht="24.15" customHeight="1">
      <c r="A186" s="38"/>
      <c r="B186" s="179"/>
      <c r="C186" s="180" t="s">
        <v>338</v>
      </c>
      <c r="D186" s="180" t="s">
        <v>143</v>
      </c>
      <c r="E186" s="181" t="s">
        <v>824</v>
      </c>
      <c r="F186" s="182" t="s">
        <v>825</v>
      </c>
      <c r="G186" s="183" t="s">
        <v>227</v>
      </c>
      <c r="H186" s="184">
        <v>1.5</v>
      </c>
      <c r="I186" s="185"/>
      <c r="J186" s="186">
        <f>ROUND(I186*H186,2)</f>
        <v>0</v>
      </c>
      <c r="K186" s="182" t="s">
        <v>228</v>
      </c>
      <c r="L186" s="39"/>
      <c r="M186" s="187" t="s">
        <v>1</v>
      </c>
      <c r="N186" s="188" t="s">
        <v>45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140</v>
      </c>
      <c r="AT186" s="191" t="s">
        <v>143</v>
      </c>
      <c r="AU186" s="191" t="s">
        <v>89</v>
      </c>
      <c r="AY186" s="19" t="s">
        <v>141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87</v>
      </c>
      <c r="BK186" s="192">
        <f>ROUND(I186*H186,2)</f>
        <v>0</v>
      </c>
      <c r="BL186" s="19" t="s">
        <v>140</v>
      </c>
      <c r="BM186" s="191" t="s">
        <v>826</v>
      </c>
    </row>
    <row r="187" s="2" customFormat="1">
      <c r="A187" s="38"/>
      <c r="B187" s="39"/>
      <c r="C187" s="38"/>
      <c r="D187" s="193" t="s">
        <v>148</v>
      </c>
      <c r="E187" s="38"/>
      <c r="F187" s="194" t="s">
        <v>827</v>
      </c>
      <c r="G187" s="38"/>
      <c r="H187" s="38"/>
      <c r="I187" s="195"/>
      <c r="J187" s="38"/>
      <c r="K187" s="38"/>
      <c r="L187" s="39"/>
      <c r="M187" s="196"/>
      <c r="N187" s="197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148</v>
      </c>
      <c r="AU187" s="19" t="s">
        <v>89</v>
      </c>
    </row>
    <row r="188" s="2" customFormat="1" ht="14.4" customHeight="1">
      <c r="A188" s="38"/>
      <c r="B188" s="179"/>
      <c r="C188" s="180" t="s">
        <v>343</v>
      </c>
      <c r="D188" s="180" t="s">
        <v>143</v>
      </c>
      <c r="E188" s="181" t="s">
        <v>828</v>
      </c>
      <c r="F188" s="182" t="s">
        <v>829</v>
      </c>
      <c r="G188" s="183" t="s">
        <v>259</v>
      </c>
      <c r="H188" s="184">
        <v>5.7839999999999998</v>
      </c>
      <c r="I188" s="185"/>
      <c r="J188" s="186">
        <f>ROUND(I188*H188,2)</f>
        <v>0</v>
      </c>
      <c r="K188" s="182" t="s">
        <v>228</v>
      </c>
      <c r="L188" s="39"/>
      <c r="M188" s="187" t="s">
        <v>1</v>
      </c>
      <c r="N188" s="188" t="s">
        <v>45</v>
      </c>
      <c r="O188" s="77"/>
      <c r="P188" s="189">
        <f>O188*H188</f>
        <v>0</v>
      </c>
      <c r="Q188" s="189">
        <v>0.013520000000000001</v>
      </c>
      <c r="R188" s="189">
        <f>Q188*H188</f>
        <v>0.078199680000000008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140</v>
      </c>
      <c r="AT188" s="191" t="s">
        <v>143</v>
      </c>
      <c r="AU188" s="191" t="s">
        <v>89</v>
      </c>
      <c r="AY188" s="19" t="s">
        <v>141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87</v>
      </c>
      <c r="BK188" s="192">
        <f>ROUND(I188*H188,2)</f>
        <v>0</v>
      </c>
      <c r="BL188" s="19" t="s">
        <v>140</v>
      </c>
      <c r="BM188" s="191" t="s">
        <v>830</v>
      </c>
    </row>
    <row r="189" s="2" customFormat="1">
      <c r="A189" s="38"/>
      <c r="B189" s="39"/>
      <c r="C189" s="38"/>
      <c r="D189" s="193" t="s">
        <v>148</v>
      </c>
      <c r="E189" s="38"/>
      <c r="F189" s="194" t="s">
        <v>831</v>
      </c>
      <c r="G189" s="38"/>
      <c r="H189" s="38"/>
      <c r="I189" s="195"/>
      <c r="J189" s="38"/>
      <c r="K189" s="38"/>
      <c r="L189" s="39"/>
      <c r="M189" s="196"/>
      <c r="N189" s="197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148</v>
      </c>
      <c r="AU189" s="19" t="s">
        <v>89</v>
      </c>
    </row>
    <row r="190" s="13" customFormat="1">
      <c r="A190" s="13"/>
      <c r="B190" s="202"/>
      <c r="C190" s="13"/>
      <c r="D190" s="193" t="s">
        <v>231</v>
      </c>
      <c r="E190" s="203" t="s">
        <v>1</v>
      </c>
      <c r="F190" s="204" t="s">
        <v>832</v>
      </c>
      <c r="G190" s="13"/>
      <c r="H190" s="205">
        <v>5.7839999999999998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3" t="s">
        <v>231</v>
      </c>
      <c r="AU190" s="203" t="s">
        <v>89</v>
      </c>
      <c r="AV190" s="13" t="s">
        <v>89</v>
      </c>
      <c r="AW190" s="13" t="s">
        <v>35</v>
      </c>
      <c r="AX190" s="13" t="s">
        <v>80</v>
      </c>
      <c r="AY190" s="203" t="s">
        <v>141</v>
      </c>
    </row>
    <row r="191" s="14" customFormat="1">
      <c r="A191" s="14"/>
      <c r="B191" s="210"/>
      <c r="C191" s="14"/>
      <c r="D191" s="193" t="s">
        <v>231</v>
      </c>
      <c r="E191" s="211" t="s">
        <v>1</v>
      </c>
      <c r="F191" s="212" t="s">
        <v>236</v>
      </c>
      <c r="G191" s="14"/>
      <c r="H191" s="213">
        <v>5.7839999999999998</v>
      </c>
      <c r="I191" s="214"/>
      <c r="J191" s="14"/>
      <c r="K191" s="14"/>
      <c r="L191" s="210"/>
      <c r="M191" s="215"/>
      <c r="N191" s="216"/>
      <c r="O191" s="216"/>
      <c r="P191" s="216"/>
      <c r="Q191" s="216"/>
      <c r="R191" s="216"/>
      <c r="S191" s="216"/>
      <c r="T191" s="2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1" t="s">
        <v>231</v>
      </c>
      <c r="AU191" s="211" t="s">
        <v>89</v>
      </c>
      <c r="AV191" s="14" t="s">
        <v>140</v>
      </c>
      <c r="AW191" s="14" t="s">
        <v>35</v>
      </c>
      <c r="AX191" s="14" t="s">
        <v>87</v>
      </c>
      <c r="AY191" s="211" t="s">
        <v>141</v>
      </c>
    </row>
    <row r="192" s="2" customFormat="1" ht="14.4" customHeight="1">
      <c r="A192" s="38"/>
      <c r="B192" s="179"/>
      <c r="C192" s="180" t="s">
        <v>348</v>
      </c>
      <c r="D192" s="180" t="s">
        <v>143</v>
      </c>
      <c r="E192" s="181" t="s">
        <v>833</v>
      </c>
      <c r="F192" s="182" t="s">
        <v>834</v>
      </c>
      <c r="G192" s="183" t="s">
        <v>259</v>
      </c>
      <c r="H192" s="184">
        <v>5.7839999999999998</v>
      </c>
      <c r="I192" s="185"/>
      <c r="J192" s="186">
        <f>ROUND(I192*H192,2)</f>
        <v>0</v>
      </c>
      <c r="K192" s="182" t="s">
        <v>228</v>
      </c>
      <c r="L192" s="39"/>
      <c r="M192" s="187" t="s">
        <v>1</v>
      </c>
      <c r="N192" s="188" t="s">
        <v>45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140</v>
      </c>
      <c r="AT192" s="191" t="s">
        <v>143</v>
      </c>
      <c r="AU192" s="191" t="s">
        <v>89</v>
      </c>
      <c r="AY192" s="19" t="s">
        <v>141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87</v>
      </c>
      <c r="BK192" s="192">
        <f>ROUND(I192*H192,2)</f>
        <v>0</v>
      </c>
      <c r="BL192" s="19" t="s">
        <v>140</v>
      </c>
      <c r="BM192" s="191" t="s">
        <v>835</v>
      </c>
    </row>
    <row r="193" s="2" customFormat="1">
      <c r="A193" s="38"/>
      <c r="B193" s="39"/>
      <c r="C193" s="38"/>
      <c r="D193" s="193" t="s">
        <v>148</v>
      </c>
      <c r="E193" s="38"/>
      <c r="F193" s="194" t="s">
        <v>836</v>
      </c>
      <c r="G193" s="38"/>
      <c r="H193" s="38"/>
      <c r="I193" s="195"/>
      <c r="J193" s="38"/>
      <c r="K193" s="38"/>
      <c r="L193" s="39"/>
      <c r="M193" s="196"/>
      <c r="N193" s="197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148</v>
      </c>
      <c r="AU193" s="19" t="s">
        <v>89</v>
      </c>
    </row>
    <row r="194" s="2" customFormat="1" ht="14.4" customHeight="1">
      <c r="A194" s="38"/>
      <c r="B194" s="179"/>
      <c r="C194" s="180" t="s">
        <v>353</v>
      </c>
      <c r="D194" s="180" t="s">
        <v>143</v>
      </c>
      <c r="E194" s="181" t="s">
        <v>837</v>
      </c>
      <c r="F194" s="182" t="s">
        <v>838</v>
      </c>
      <c r="G194" s="183" t="s">
        <v>245</v>
      </c>
      <c r="H194" s="184">
        <v>0.035000000000000003</v>
      </c>
      <c r="I194" s="185"/>
      <c r="J194" s="186">
        <f>ROUND(I194*H194,2)</f>
        <v>0</v>
      </c>
      <c r="K194" s="182" t="s">
        <v>228</v>
      </c>
      <c r="L194" s="39"/>
      <c r="M194" s="187" t="s">
        <v>1</v>
      </c>
      <c r="N194" s="188" t="s">
        <v>45</v>
      </c>
      <c r="O194" s="77"/>
      <c r="P194" s="189">
        <f>O194*H194</f>
        <v>0</v>
      </c>
      <c r="Q194" s="189">
        <v>1.06277</v>
      </c>
      <c r="R194" s="189">
        <f>Q194*H194</f>
        <v>0.037196950000000006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140</v>
      </c>
      <c r="AT194" s="191" t="s">
        <v>143</v>
      </c>
      <c r="AU194" s="191" t="s">
        <v>89</v>
      </c>
      <c r="AY194" s="19" t="s">
        <v>141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87</v>
      </c>
      <c r="BK194" s="192">
        <f>ROUND(I194*H194,2)</f>
        <v>0</v>
      </c>
      <c r="BL194" s="19" t="s">
        <v>140</v>
      </c>
      <c r="BM194" s="191" t="s">
        <v>839</v>
      </c>
    </row>
    <row r="195" s="2" customFormat="1">
      <c r="A195" s="38"/>
      <c r="B195" s="39"/>
      <c r="C195" s="38"/>
      <c r="D195" s="193" t="s">
        <v>148</v>
      </c>
      <c r="E195" s="38"/>
      <c r="F195" s="194" t="s">
        <v>840</v>
      </c>
      <c r="G195" s="38"/>
      <c r="H195" s="38"/>
      <c r="I195" s="195"/>
      <c r="J195" s="38"/>
      <c r="K195" s="38"/>
      <c r="L195" s="39"/>
      <c r="M195" s="196"/>
      <c r="N195" s="197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148</v>
      </c>
      <c r="AU195" s="19" t="s">
        <v>89</v>
      </c>
    </row>
    <row r="196" s="13" customFormat="1">
      <c r="A196" s="13"/>
      <c r="B196" s="202"/>
      <c r="C196" s="13"/>
      <c r="D196" s="193" t="s">
        <v>231</v>
      </c>
      <c r="E196" s="203" t="s">
        <v>1</v>
      </c>
      <c r="F196" s="204" t="s">
        <v>841</v>
      </c>
      <c r="G196" s="13"/>
      <c r="H196" s="205">
        <v>0.035000000000000003</v>
      </c>
      <c r="I196" s="206"/>
      <c r="J196" s="13"/>
      <c r="K196" s="13"/>
      <c r="L196" s="202"/>
      <c r="M196" s="207"/>
      <c r="N196" s="208"/>
      <c r="O196" s="208"/>
      <c r="P196" s="208"/>
      <c r="Q196" s="208"/>
      <c r="R196" s="208"/>
      <c r="S196" s="208"/>
      <c r="T196" s="20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3" t="s">
        <v>231</v>
      </c>
      <c r="AU196" s="203" t="s">
        <v>89</v>
      </c>
      <c r="AV196" s="13" t="s">
        <v>89</v>
      </c>
      <c r="AW196" s="13" t="s">
        <v>35</v>
      </c>
      <c r="AX196" s="13" t="s">
        <v>80</v>
      </c>
      <c r="AY196" s="203" t="s">
        <v>141</v>
      </c>
    </row>
    <row r="197" s="14" customFormat="1">
      <c r="A197" s="14"/>
      <c r="B197" s="210"/>
      <c r="C197" s="14"/>
      <c r="D197" s="193" t="s">
        <v>231</v>
      </c>
      <c r="E197" s="211" t="s">
        <v>1</v>
      </c>
      <c r="F197" s="212" t="s">
        <v>236</v>
      </c>
      <c r="G197" s="14"/>
      <c r="H197" s="213">
        <v>0.035000000000000003</v>
      </c>
      <c r="I197" s="214"/>
      <c r="J197" s="14"/>
      <c r="K197" s="14"/>
      <c r="L197" s="210"/>
      <c r="M197" s="215"/>
      <c r="N197" s="216"/>
      <c r="O197" s="216"/>
      <c r="P197" s="216"/>
      <c r="Q197" s="216"/>
      <c r="R197" s="216"/>
      <c r="S197" s="216"/>
      <c r="T197" s="21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1" t="s">
        <v>231</v>
      </c>
      <c r="AU197" s="211" t="s">
        <v>89</v>
      </c>
      <c r="AV197" s="14" t="s">
        <v>140</v>
      </c>
      <c r="AW197" s="14" t="s">
        <v>35</v>
      </c>
      <c r="AX197" s="14" t="s">
        <v>87</v>
      </c>
      <c r="AY197" s="211" t="s">
        <v>141</v>
      </c>
    </row>
    <row r="198" s="2" customFormat="1" ht="24.15" customHeight="1">
      <c r="A198" s="38"/>
      <c r="B198" s="179"/>
      <c r="C198" s="180" t="s">
        <v>358</v>
      </c>
      <c r="D198" s="180" t="s">
        <v>143</v>
      </c>
      <c r="E198" s="181" t="s">
        <v>842</v>
      </c>
      <c r="F198" s="182" t="s">
        <v>843</v>
      </c>
      <c r="G198" s="183" t="s">
        <v>417</v>
      </c>
      <c r="H198" s="184">
        <v>3</v>
      </c>
      <c r="I198" s="185"/>
      <c r="J198" s="186">
        <f>ROUND(I198*H198,2)</f>
        <v>0</v>
      </c>
      <c r="K198" s="182" t="s">
        <v>228</v>
      </c>
      <c r="L198" s="39"/>
      <c r="M198" s="187" t="s">
        <v>1</v>
      </c>
      <c r="N198" s="188" t="s">
        <v>45</v>
      </c>
      <c r="O198" s="77"/>
      <c r="P198" s="189">
        <f>O198*H198</f>
        <v>0</v>
      </c>
      <c r="Q198" s="189">
        <v>8.0000000000000007E-05</v>
      </c>
      <c r="R198" s="189">
        <f>Q198*H198</f>
        <v>0.00024000000000000003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140</v>
      </c>
      <c r="AT198" s="191" t="s">
        <v>143</v>
      </c>
      <c r="AU198" s="191" t="s">
        <v>89</v>
      </c>
      <c r="AY198" s="19" t="s">
        <v>141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87</v>
      </c>
      <c r="BK198" s="192">
        <f>ROUND(I198*H198,2)</f>
        <v>0</v>
      </c>
      <c r="BL198" s="19" t="s">
        <v>140</v>
      </c>
      <c r="BM198" s="191" t="s">
        <v>844</v>
      </c>
    </row>
    <row r="199" s="2" customFormat="1">
      <c r="A199" s="38"/>
      <c r="B199" s="39"/>
      <c r="C199" s="38"/>
      <c r="D199" s="193" t="s">
        <v>148</v>
      </c>
      <c r="E199" s="38"/>
      <c r="F199" s="194" t="s">
        <v>845</v>
      </c>
      <c r="G199" s="38"/>
      <c r="H199" s="38"/>
      <c r="I199" s="195"/>
      <c r="J199" s="38"/>
      <c r="K199" s="38"/>
      <c r="L199" s="39"/>
      <c r="M199" s="196"/>
      <c r="N199" s="197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148</v>
      </c>
      <c r="AU199" s="19" t="s">
        <v>89</v>
      </c>
    </row>
    <row r="200" s="2" customFormat="1" ht="24.15" customHeight="1">
      <c r="A200" s="38"/>
      <c r="B200" s="179"/>
      <c r="C200" s="180" t="s">
        <v>7</v>
      </c>
      <c r="D200" s="180" t="s">
        <v>143</v>
      </c>
      <c r="E200" s="181" t="s">
        <v>846</v>
      </c>
      <c r="F200" s="182" t="s">
        <v>847</v>
      </c>
      <c r="G200" s="183" t="s">
        <v>417</v>
      </c>
      <c r="H200" s="184">
        <v>3</v>
      </c>
      <c r="I200" s="185"/>
      <c r="J200" s="186">
        <f>ROUND(I200*H200,2)</f>
        <v>0</v>
      </c>
      <c r="K200" s="182" t="s">
        <v>228</v>
      </c>
      <c r="L200" s="39"/>
      <c r="M200" s="187" t="s">
        <v>1</v>
      </c>
      <c r="N200" s="188" t="s">
        <v>45</v>
      </c>
      <c r="O200" s="77"/>
      <c r="P200" s="189">
        <f>O200*H200</f>
        <v>0</v>
      </c>
      <c r="Q200" s="189">
        <v>1.0000000000000001E-05</v>
      </c>
      <c r="R200" s="189">
        <f>Q200*H200</f>
        <v>3.0000000000000004E-05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140</v>
      </c>
      <c r="AT200" s="191" t="s">
        <v>143</v>
      </c>
      <c r="AU200" s="191" t="s">
        <v>89</v>
      </c>
      <c r="AY200" s="19" t="s">
        <v>141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87</v>
      </c>
      <c r="BK200" s="192">
        <f>ROUND(I200*H200,2)</f>
        <v>0</v>
      </c>
      <c r="BL200" s="19" t="s">
        <v>140</v>
      </c>
      <c r="BM200" s="191" t="s">
        <v>848</v>
      </c>
    </row>
    <row r="201" s="2" customFormat="1">
      <c r="A201" s="38"/>
      <c r="B201" s="39"/>
      <c r="C201" s="38"/>
      <c r="D201" s="193" t="s">
        <v>148</v>
      </c>
      <c r="E201" s="38"/>
      <c r="F201" s="194" t="s">
        <v>849</v>
      </c>
      <c r="G201" s="38"/>
      <c r="H201" s="38"/>
      <c r="I201" s="195"/>
      <c r="J201" s="38"/>
      <c r="K201" s="38"/>
      <c r="L201" s="39"/>
      <c r="M201" s="196"/>
      <c r="N201" s="197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148</v>
      </c>
      <c r="AU201" s="19" t="s">
        <v>89</v>
      </c>
    </row>
    <row r="202" s="13" customFormat="1">
      <c r="A202" s="13"/>
      <c r="B202" s="202"/>
      <c r="C202" s="13"/>
      <c r="D202" s="193" t="s">
        <v>231</v>
      </c>
      <c r="E202" s="203" t="s">
        <v>1</v>
      </c>
      <c r="F202" s="204" t="s">
        <v>850</v>
      </c>
      <c r="G202" s="13"/>
      <c r="H202" s="205">
        <v>3</v>
      </c>
      <c r="I202" s="206"/>
      <c r="J202" s="13"/>
      <c r="K202" s="13"/>
      <c r="L202" s="202"/>
      <c r="M202" s="207"/>
      <c r="N202" s="208"/>
      <c r="O202" s="208"/>
      <c r="P202" s="208"/>
      <c r="Q202" s="208"/>
      <c r="R202" s="208"/>
      <c r="S202" s="208"/>
      <c r="T202" s="2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3" t="s">
        <v>231</v>
      </c>
      <c r="AU202" s="203" t="s">
        <v>89</v>
      </c>
      <c r="AV202" s="13" t="s">
        <v>89</v>
      </c>
      <c r="AW202" s="13" t="s">
        <v>35</v>
      </c>
      <c r="AX202" s="13" t="s">
        <v>80</v>
      </c>
      <c r="AY202" s="203" t="s">
        <v>141</v>
      </c>
    </row>
    <row r="203" s="14" customFormat="1">
      <c r="A203" s="14"/>
      <c r="B203" s="210"/>
      <c r="C203" s="14"/>
      <c r="D203" s="193" t="s">
        <v>231</v>
      </c>
      <c r="E203" s="211" t="s">
        <v>1</v>
      </c>
      <c r="F203" s="212" t="s">
        <v>236</v>
      </c>
      <c r="G203" s="14"/>
      <c r="H203" s="213">
        <v>3</v>
      </c>
      <c r="I203" s="214"/>
      <c r="J203" s="14"/>
      <c r="K203" s="14"/>
      <c r="L203" s="210"/>
      <c r="M203" s="215"/>
      <c r="N203" s="216"/>
      <c r="O203" s="216"/>
      <c r="P203" s="216"/>
      <c r="Q203" s="216"/>
      <c r="R203" s="216"/>
      <c r="S203" s="216"/>
      <c r="T203" s="21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1" t="s">
        <v>231</v>
      </c>
      <c r="AU203" s="211" t="s">
        <v>89</v>
      </c>
      <c r="AV203" s="14" t="s">
        <v>140</v>
      </c>
      <c r="AW203" s="14" t="s">
        <v>35</v>
      </c>
      <c r="AX203" s="14" t="s">
        <v>87</v>
      </c>
      <c r="AY203" s="211" t="s">
        <v>141</v>
      </c>
    </row>
    <row r="204" s="2" customFormat="1" ht="24.15" customHeight="1">
      <c r="A204" s="38"/>
      <c r="B204" s="179"/>
      <c r="C204" s="180" t="s">
        <v>369</v>
      </c>
      <c r="D204" s="180" t="s">
        <v>143</v>
      </c>
      <c r="E204" s="181" t="s">
        <v>851</v>
      </c>
      <c r="F204" s="182" t="s">
        <v>852</v>
      </c>
      <c r="G204" s="183" t="s">
        <v>227</v>
      </c>
      <c r="H204" s="184">
        <v>1.5</v>
      </c>
      <c r="I204" s="185"/>
      <c r="J204" s="186">
        <f>ROUND(I204*H204,2)</f>
        <v>0</v>
      </c>
      <c r="K204" s="182" t="s">
        <v>335</v>
      </c>
      <c r="L204" s="39"/>
      <c r="M204" s="187" t="s">
        <v>1</v>
      </c>
      <c r="N204" s="188" t="s">
        <v>45</v>
      </c>
      <c r="O204" s="77"/>
      <c r="P204" s="189">
        <f>O204*H204</f>
        <v>0</v>
      </c>
      <c r="Q204" s="189">
        <v>2.1600000000000001</v>
      </c>
      <c r="R204" s="189">
        <f>Q204*H204</f>
        <v>3.2400000000000002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140</v>
      </c>
      <c r="AT204" s="191" t="s">
        <v>143</v>
      </c>
      <c r="AU204" s="191" t="s">
        <v>89</v>
      </c>
      <c r="AY204" s="19" t="s">
        <v>141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87</v>
      </c>
      <c r="BK204" s="192">
        <f>ROUND(I204*H204,2)</f>
        <v>0</v>
      </c>
      <c r="BL204" s="19" t="s">
        <v>140</v>
      </c>
      <c r="BM204" s="191" t="s">
        <v>853</v>
      </c>
    </row>
    <row r="205" s="2" customFormat="1">
      <c r="A205" s="38"/>
      <c r="B205" s="39"/>
      <c r="C205" s="38"/>
      <c r="D205" s="193" t="s">
        <v>148</v>
      </c>
      <c r="E205" s="38"/>
      <c r="F205" s="194" t="s">
        <v>854</v>
      </c>
      <c r="G205" s="38"/>
      <c r="H205" s="38"/>
      <c r="I205" s="195"/>
      <c r="J205" s="38"/>
      <c r="K205" s="38"/>
      <c r="L205" s="39"/>
      <c r="M205" s="196"/>
      <c r="N205" s="197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148</v>
      </c>
      <c r="AU205" s="19" t="s">
        <v>89</v>
      </c>
    </row>
    <row r="206" s="13" customFormat="1">
      <c r="A206" s="13"/>
      <c r="B206" s="202"/>
      <c r="C206" s="13"/>
      <c r="D206" s="193" t="s">
        <v>231</v>
      </c>
      <c r="E206" s="203" t="s">
        <v>1</v>
      </c>
      <c r="F206" s="204" t="s">
        <v>823</v>
      </c>
      <c r="G206" s="13"/>
      <c r="H206" s="205">
        <v>1.5</v>
      </c>
      <c r="I206" s="206"/>
      <c r="J206" s="13"/>
      <c r="K206" s="13"/>
      <c r="L206" s="202"/>
      <c r="M206" s="207"/>
      <c r="N206" s="208"/>
      <c r="O206" s="208"/>
      <c r="P206" s="208"/>
      <c r="Q206" s="208"/>
      <c r="R206" s="208"/>
      <c r="S206" s="208"/>
      <c r="T206" s="20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3" t="s">
        <v>231</v>
      </c>
      <c r="AU206" s="203" t="s">
        <v>89</v>
      </c>
      <c r="AV206" s="13" t="s">
        <v>89</v>
      </c>
      <c r="AW206" s="13" t="s">
        <v>35</v>
      </c>
      <c r="AX206" s="13" t="s">
        <v>80</v>
      </c>
      <c r="AY206" s="203" t="s">
        <v>141</v>
      </c>
    </row>
    <row r="207" s="14" customFormat="1">
      <c r="A207" s="14"/>
      <c r="B207" s="210"/>
      <c r="C207" s="14"/>
      <c r="D207" s="193" t="s">
        <v>231</v>
      </c>
      <c r="E207" s="211" t="s">
        <v>1</v>
      </c>
      <c r="F207" s="212" t="s">
        <v>236</v>
      </c>
      <c r="G207" s="14"/>
      <c r="H207" s="213">
        <v>1.5</v>
      </c>
      <c r="I207" s="214"/>
      <c r="J207" s="14"/>
      <c r="K207" s="14"/>
      <c r="L207" s="210"/>
      <c r="M207" s="215"/>
      <c r="N207" s="216"/>
      <c r="O207" s="216"/>
      <c r="P207" s="216"/>
      <c r="Q207" s="216"/>
      <c r="R207" s="216"/>
      <c r="S207" s="216"/>
      <c r="T207" s="21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1" t="s">
        <v>231</v>
      </c>
      <c r="AU207" s="211" t="s">
        <v>89</v>
      </c>
      <c r="AV207" s="14" t="s">
        <v>140</v>
      </c>
      <c r="AW207" s="14" t="s">
        <v>35</v>
      </c>
      <c r="AX207" s="14" t="s">
        <v>87</v>
      </c>
      <c r="AY207" s="211" t="s">
        <v>141</v>
      </c>
    </row>
    <row r="208" s="12" customFormat="1" ht="22.8" customHeight="1">
      <c r="A208" s="12"/>
      <c r="B208" s="166"/>
      <c r="C208" s="12"/>
      <c r="D208" s="167" t="s">
        <v>79</v>
      </c>
      <c r="E208" s="177" t="s">
        <v>183</v>
      </c>
      <c r="F208" s="177" t="s">
        <v>363</v>
      </c>
      <c r="G208" s="12"/>
      <c r="H208" s="12"/>
      <c r="I208" s="169"/>
      <c r="J208" s="178">
        <f>BK208</f>
        <v>0</v>
      </c>
      <c r="K208" s="12"/>
      <c r="L208" s="166"/>
      <c r="M208" s="171"/>
      <c r="N208" s="172"/>
      <c r="O208" s="172"/>
      <c r="P208" s="173">
        <f>SUM(P209:P233)</f>
        <v>0</v>
      </c>
      <c r="Q208" s="172"/>
      <c r="R208" s="173">
        <f>SUM(R209:R233)</f>
        <v>34.924788559999996</v>
      </c>
      <c r="S208" s="172"/>
      <c r="T208" s="174">
        <f>SUM(T209:T233)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7" t="s">
        <v>87</v>
      </c>
      <c r="AT208" s="175" t="s">
        <v>79</v>
      </c>
      <c r="AU208" s="175" t="s">
        <v>87</v>
      </c>
      <c r="AY208" s="167" t="s">
        <v>141</v>
      </c>
      <c r="BK208" s="176">
        <f>SUM(BK209:BK233)</f>
        <v>0</v>
      </c>
    </row>
    <row r="209" s="2" customFormat="1" ht="24.15" customHeight="1">
      <c r="A209" s="38"/>
      <c r="B209" s="179"/>
      <c r="C209" s="180" t="s">
        <v>375</v>
      </c>
      <c r="D209" s="180" t="s">
        <v>143</v>
      </c>
      <c r="E209" s="181" t="s">
        <v>855</v>
      </c>
      <c r="F209" s="182" t="s">
        <v>856</v>
      </c>
      <c r="G209" s="183" t="s">
        <v>417</v>
      </c>
      <c r="H209" s="184">
        <v>41.5</v>
      </c>
      <c r="I209" s="185"/>
      <c r="J209" s="186">
        <f>ROUND(I209*H209,2)</f>
        <v>0</v>
      </c>
      <c r="K209" s="182" t="s">
        <v>228</v>
      </c>
      <c r="L209" s="39"/>
      <c r="M209" s="187" t="s">
        <v>1</v>
      </c>
      <c r="N209" s="188" t="s">
        <v>45</v>
      </c>
      <c r="O209" s="77"/>
      <c r="P209" s="189">
        <f>O209*H209</f>
        <v>0</v>
      </c>
      <c r="Q209" s="189">
        <v>0.15540000000000001</v>
      </c>
      <c r="R209" s="189">
        <f>Q209*H209</f>
        <v>6.4491000000000005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140</v>
      </c>
      <c r="AT209" s="191" t="s">
        <v>143</v>
      </c>
      <c r="AU209" s="191" t="s">
        <v>89</v>
      </c>
      <c r="AY209" s="19" t="s">
        <v>141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87</v>
      </c>
      <c r="BK209" s="192">
        <f>ROUND(I209*H209,2)</f>
        <v>0</v>
      </c>
      <c r="BL209" s="19" t="s">
        <v>140</v>
      </c>
      <c r="BM209" s="191" t="s">
        <v>857</v>
      </c>
    </row>
    <row r="210" s="2" customFormat="1">
      <c r="A210" s="38"/>
      <c r="B210" s="39"/>
      <c r="C210" s="38"/>
      <c r="D210" s="193" t="s">
        <v>148</v>
      </c>
      <c r="E210" s="38"/>
      <c r="F210" s="194" t="s">
        <v>858</v>
      </c>
      <c r="G210" s="38"/>
      <c r="H210" s="38"/>
      <c r="I210" s="195"/>
      <c r="J210" s="38"/>
      <c r="K210" s="38"/>
      <c r="L210" s="39"/>
      <c r="M210" s="196"/>
      <c r="N210" s="197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148</v>
      </c>
      <c r="AU210" s="19" t="s">
        <v>89</v>
      </c>
    </row>
    <row r="211" s="15" customFormat="1">
      <c r="A211" s="15"/>
      <c r="B211" s="218"/>
      <c r="C211" s="15"/>
      <c r="D211" s="193" t="s">
        <v>231</v>
      </c>
      <c r="E211" s="219" t="s">
        <v>1</v>
      </c>
      <c r="F211" s="220" t="s">
        <v>859</v>
      </c>
      <c r="G211" s="15"/>
      <c r="H211" s="219" t="s">
        <v>1</v>
      </c>
      <c r="I211" s="221"/>
      <c r="J211" s="15"/>
      <c r="K211" s="15"/>
      <c r="L211" s="218"/>
      <c r="M211" s="222"/>
      <c r="N211" s="223"/>
      <c r="O211" s="223"/>
      <c r="P211" s="223"/>
      <c r="Q211" s="223"/>
      <c r="R211" s="223"/>
      <c r="S211" s="223"/>
      <c r="T211" s="22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9" t="s">
        <v>231</v>
      </c>
      <c r="AU211" s="219" t="s">
        <v>89</v>
      </c>
      <c r="AV211" s="15" t="s">
        <v>87</v>
      </c>
      <c r="AW211" s="15" t="s">
        <v>35</v>
      </c>
      <c r="AX211" s="15" t="s">
        <v>80</v>
      </c>
      <c r="AY211" s="219" t="s">
        <v>141</v>
      </c>
    </row>
    <row r="212" s="13" customFormat="1">
      <c r="A212" s="13"/>
      <c r="B212" s="202"/>
      <c r="C212" s="13"/>
      <c r="D212" s="193" t="s">
        <v>231</v>
      </c>
      <c r="E212" s="203" t="s">
        <v>1</v>
      </c>
      <c r="F212" s="204" t="s">
        <v>860</v>
      </c>
      <c r="G212" s="13"/>
      <c r="H212" s="205">
        <v>41.5</v>
      </c>
      <c r="I212" s="206"/>
      <c r="J212" s="13"/>
      <c r="K212" s="13"/>
      <c r="L212" s="202"/>
      <c r="M212" s="207"/>
      <c r="N212" s="208"/>
      <c r="O212" s="208"/>
      <c r="P212" s="208"/>
      <c r="Q212" s="208"/>
      <c r="R212" s="208"/>
      <c r="S212" s="208"/>
      <c r="T212" s="2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3" t="s">
        <v>231</v>
      </c>
      <c r="AU212" s="203" t="s">
        <v>89</v>
      </c>
      <c r="AV212" s="13" t="s">
        <v>89</v>
      </c>
      <c r="AW212" s="13" t="s">
        <v>35</v>
      </c>
      <c r="AX212" s="13" t="s">
        <v>80</v>
      </c>
      <c r="AY212" s="203" t="s">
        <v>141</v>
      </c>
    </row>
    <row r="213" s="14" customFormat="1">
      <c r="A213" s="14"/>
      <c r="B213" s="210"/>
      <c r="C213" s="14"/>
      <c r="D213" s="193" t="s">
        <v>231</v>
      </c>
      <c r="E213" s="211" t="s">
        <v>1</v>
      </c>
      <c r="F213" s="212" t="s">
        <v>236</v>
      </c>
      <c r="G213" s="14"/>
      <c r="H213" s="213">
        <v>41.5</v>
      </c>
      <c r="I213" s="214"/>
      <c r="J213" s="14"/>
      <c r="K213" s="14"/>
      <c r="L213" s="210"/>
      <c r="M213" s="215"/>
      <c r="N213" s="216"/>
      <c r="O213" s="216"/>
      <c r="P213" s="216"/>
      <c r="Q213" s="216"/>
      <c r="R213" s="216"/>
      <c r="S213" s="216"/>
      <c r="T213" s="21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1" t="s">
        <v>231</v>
      </c>
      <c r="AU213" s="211" t="s">
        <v>89</v>
      </c>
      <c r="AV213" s="14" t="s">
        <v>140</v>
      </c>
      <c r="AW213" s="14" t="s">
        <v>35</v>
      </c>
      <c r="AX213" s="14" t="s">
        <v>87</v>
      </c>
      <c r="AY213" s="211" t="s">
        <v>141</v>
      </c>
    </row>
    <row r="214" s="2" customFormat="1" ht="14.4" customHeight="1">
      <c r="A214" s="38"/>
      <c r="B214" s="179"/>
      <c r="C214" s="233" t="s">
        <v>380</v>
      </c>
      <c r="D214" s="233" t="s">
        <v>458</v>
      </c>
      <c r="E214" s="234" t="s">
        <v>861</v>
      </c>
      <c r="F214" s="235" t="s">
        <v>862</v>
      </c>
      <c r="G214" s="236" t="s">
        <v>417</v>
      </c>
      <c r="H214" s="237">
        <v>42.329999999999998</v>
      </c>
      <c r="I214" s="238"/>
      <c r="J214" s="239">
        <f>ROUND(I214*H214,2)</f>
        <v>0</v>
      </c>
      <c r="K214" s="235" t="s">
        <v>335</v>
      </c>
      <c r="L214" s="240"/>
      <c r="M214" s="241" t="s">
        <v>1</v>
      </c>
      <c r="N214" s="242" t="s">
        <v>45</v>
      </c>
      <c r="O214" s="77"/>
      <c r="P214" s="189">
        <f>O214*H214</f>
        <v>0</v>
      </c>
      <c r="Q214" s="189">
        <v>0.058000000000000003</v>
      </c>
      <c r="R214" s="189">
        <f>Q214*H214</f>
        <v>2.4551400000000001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178</v>
      </c>
      <c r="AT214" s="191" t="s">
        <v>458</v>
      </c>
      <c r="AU214" s="191" t="s">
        <v>89</v>
      </c>
      <c r="AY214" s="19" t="s">
        <v>141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87</v>
      </c>
      <c r="BK214" s="192">
        <f>ROUND(I214*H214,2)</f>
        <v>0</v>
      </c>
      <c r="BL214" s="19" t="s">
        <v>140</v>
      </c>
      <c r="BM214" s="191" t="s">
        <v>863</v>
      </c>
    </row>
    <row r="215" s="2" customFormat="1">
      <c r="A215" s="38"/>
      <c r="B215" s="39"/>
      <c r="C215" s="38"/>
      <c r="D215" s="193" t="s">
        <v>148</v>
      </c>
      <c r="E215" s="38"/>
      <c r="F215" s="194" t="s">
        <v>862</v>
      </c>
      <c r="G215" s="38"/>
      <c r="H215" s="38"/>
      <c r="I215" s="195"/>
      <c r="J215" s="38"/>
      <c r="K215" s="38"/>
      <c r="L215" s="39"/>
      <c r="M215" s="196"/>
      <c r="N215" s="197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148</v>
      </c>
      <c r="AU215" s="19" t="s">
        <v>89</v>
      </c>
    </row>
    <row r="216" s="13" customFormat="1">
      <c r="A216" s="13"/>
      <c r="B216" s="202"/>
      <c r="C216" s="13"/>
      <c r="D216" s="193" t="s">
        <v>231</v>
      </c>
      <c r="E216" s="203" t="s">
        <v>1</v>
      </c>
      <c r="F216" s="204" t="s">
        <v>864</v>
      </c>
      <c r="G216" s="13"/>
      <c r="H216" s="205">
        <v>42.329999999999998</v>
      </c>
      <c r="I216" s="206"/>
      <c r="J216" s="13"/>
      <c r="K216" s="13"/>
      <c r="L216" s="202"/>
      <c r="M216" s="207"/>
      <c r="N216" s="208"/>
      <c r="O216" s="208"/>
      <c r="P216" s="208"/>
      <c r="Q216" s="208"/>
      <c r="R216" s="208"/>
      <c r="S216" s="208"/>
      <c r="T216" s="2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3" t="s">
        <v>231</v>
      </c>
      <c r="AU216" s="203" t="s">
        <v>89</v>
      </c>
      <c r="AV216" s="13" t="s">
        <v>89</v>
      </c>
      <c r="AW216" s="13" t="s">
        <v>35</v>
      </c>
      <c r="AX216" s="13" t="s">
        <v>80</v>
      </c>
      <c r="AY216" s="203" t="s">
        <v>141</v>
      </c>
    </row>
    <row r="217" s="14" customFormat="1">
      <c r="A217" s="14"/>
      <c r="B217" s="210"/>
      <c r="C217" s="14"/>
      <c r="D217" s="193" t="s">
        <v>231</v>
      </c>
      <c r="E217" s="211" t="s">
        <v>1</v>
      </c>
      <c r="F217" s="212" t="s">
        <v>236</v>
      </c>
      <c r="G217" s="14"/>
      <c r="H217" s="213">
        <v>42.329999999999998</v>
      </c>
      <c r="I217" s="214"/>
      <c r="J217" s="14"/>
      <c r="K217" s="14"/>
      <c r="L217" s="210"/>
      <c r="M217" s="215"/>
      <c r="N217" s="216"/>
      <c r="O217" s="216"/>
      <c r="P217" s="216"/>
      <c r="Q217" s="216"/>
      <c r="R217" s="216"/>
      <c r="S217" s="216"/>
      <c r="T217" s="21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1" t="s">
        <v>231</v>
      </c>
      <c r="AU217" s="211" t="s">
        <v>89</v>
      </c>
      <c r="AV217" s="14" t="s">
        <v>140</v>
      </c>
      <c r="AW217" s="14" t="s">
        <v>35</v>
      </c>
      <c r="AX217" s="14" t="s">
        <v>87</v>
      </c>
      <c r="AY217" s="211" t="s">
        <v>141</v>
      </c>
    </row>
    <row r="218" s="2" customFormat="1" ht="24.15" customHeight="1">
      <c r="A218" s="38"/>
      <c r="B218" s="179"/>
      <c r="C218" s="180" t="s">
        <v>385</v>
      </c>
      <c r="D218" s="180" t="s">
        <v>143</v>
      </c>
      <c r="E218" s="181" t="s">
        <v>865</v>
      </c>
      <c r="F218" s="182" t="s">
        <v>866</v>
      </c>
      <c r="G218" s="183" t="s">
        <v>227</v>
      </c>
      <c r="H218" s="184">
        <v>7.484</v>
      </c>
      <c r="I218" s="185"/>
      <c r="J218" s="186">
        <f>ROUND(I218*H218,2)</f>
        <v>0</v>
      </c>
      <c r="K218" s="182" t="s">
        <v>228</v>
      </c>
      <c r="L218" s="39"/>
      <c r="M218" s="187" t="s">
        <v>1</v>
      </c>
      <c r="N218" s="188" t="s">
        <v>45</v>
      </c>
      <c r="O218" s="77"/>
      <c r="P218" s="189">
        <f>O218*H218</f>
        <v>0</v>
      </c>
      <c r="Q218" s="189">
        <v>2.2563399999999998</v>
      </c>
      <c r="R218" s="189">
        <f>Q218*H218</f>
        <v>16.886448559999998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140</v>
      </c>
      <c r="AT218" s="191" t="s">
        <v>143</v>
      </c>
      <c r="AU218" s="191" t="s">
        <v>89</v>
      </c>
      <c r="AY218" s="19" t="s">
        <v>141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87</v>
      </c>
      <c r="BK218" s="192">
        <f>ROUND(I218*H218,2)</f>
        <v>0</v>
      </c>
      <c r="BL218" s="19" t="s">
        <v>140</v>
      </c>
      <c r="BM218" s="191" t="s">
        <v>867</v>
      </c>
    </row>
    <row r="219" s="2" customFormat="1">
      <c r="A219" s="38"/>
      <c r="B219" s="39"/>
      <c r="C219" s="38"/>
      <c r="D219" s="193" t="s">
        <v>148</v>
      </c>
      <c r="E219" s="38"/>
      <c r="F219" s="194" t="s">
        <v>868</v>
      </c>
      <c r="G219" s="38"/>
      <c r="H219" s="38"/>
      <c r="I219" s="195"/>
      <c r="J219" s="38"/>
      <c r="K219" s="38"/>
      <c r="L219" s="39"/>
      <c r="M219" s="196"/>
      <c r="N219" s="197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148</v>
      </c>
      <c r="AU219" s="19" t="s">
        <v>89</v>
      </c>
    </row>
    <row r="220" s="13" customFormat="1">
      <c r="A220" s="13"/>
      <c r="B220" s="202"/>
      <c r="C220" s="13"/>
      <c r="D220" s="193" t="s">
        <v>231</v>
      </c>
      <c r="E220" s="203" t="s">
        <v>1</v>
      </c>
      <c r="F220" s="204" t="s">
        <v>869</v>
      </c>
      <c r="G220" s="13"/>
      <c r="H220" s="205">
        <v>5.0839999999999996</v>
      </c>
      <c r="I220" s="206"/>
      <c r="J220" s="13"/>
      <c r="K220" s="13"/>
      <c r="L220" s="202"/>
      <c r="M220" s="207"/>
      <c r="N220" s="208"/>
      <c r="O220" s="208"/>
      <c r="P220" s="208"/>
      <c r="Q220" s="208"/>
      <c r="R220" s="208"/>
      <c r="S220" s="208"/>
      <c r="T220" s="2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3" t="s">
        <v>231</v>
      </c>
      <c r="AU220" s="203" t="s">
        <v>89</v>
      </c>
      <c r="AV220" s="13" t="s">
        <v>89</v>
      </c>
      <c r="AW220" s="13" t="s">
        <v>35</v>
      </c>
      <c r="AX220" s="13" t="s">
        <v>80</v>
      </c>
      <c r="AY220" s="203" t="s">
        <v>141</v>
      </c>
    </row>
    <row r="221" s="13" customFormat="1">
      <c r="A221" s="13"/>
      <c r="B221" s="202"/>
      <c r="C221" s="13"/>
      <c r="D221" s="193" t="s">
        <v>231</v>
      </c>
      <c r="E221" s="203" t="s">
        <v>1</v>
      </c>
      <c r="F221" s="204" t="s">
        <v>870</v>
      </c>
      <c r="G221" s="13"/>
      <c r="H221" s="205">
        <v>2.3999999999999999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3" t="s">
        <v>231</v>
      </c>
      <c r="AU221" s="203" t="s">
        <v>89</v>
      </c>
      <c r="AV221" s="13" t="s">
        <v>89</v>
      </c>
      <c r="AW221" s="13" t="s">
        <v>35</v>
      </c>
      <c r="AX221" s="13" t="s">
        <v>80</v>
      </c>
      <c r="AY221" s="203" t="s">
        <v>141</v>
      </c>
    </row>
    <row r="222" s="14" customFormat="1">
      <c r="A222" s="14"/>
      <c r="B222" s="210"/>
      <c r="C222" s="14"/>
      <c r="D222" s="193" t="s">
        <v>231</v>
      </c>
      <c r="E222" s="211" t="s">
        <v>1</v>
      </c>
      <c r="F222" s="212" t="s">
        <v>236</v>
      </c>
      <c r="G222" s="14"/>
      <c r="H222" s="213">
        <v>7.484</v>
      </c>
      <c r="I222" s="214"/>
      <c r="J222" s="14"/>
      <c r="K222" s="14"/>
      <c r="L222" s="210"/>
      <c r="M222" s="215"/>
      <c r="N222" s="216"/>
      <c r="O222" s="216"/>
      <c r="P222" s="216"/>
      <c r="Q222" s="216"/>
      <c r="R222" s="216"/>
      <c r="S222" s="216"/>
      <c r="T222" s="2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1" t="s">
        <v>231</v>
      </c>
      <c r="AU222" s="211" t="s">
        <v>89</v>
      </c>
      <c r="AV222" s="14" t="s">
        <v>140</v>
      </c>
      <c r="AW222" s="14" t="s">
        <v>35</v>
      </c>
      <c r="AX222" s="14" t="s">
        <v>87</v>
      </c>
      <c r="AY222" s="211" t="s">
        <v>141</v>
      </c>
    </row>
    <row r="223" s="2" customFormat="1" ht="14.4" customHeight="1">
      <c r="A223" s="38"/>
      <c r="B223" s="179"/>
      <c r="C223" s="180" t="s">
        <v>391</v>
      </c>
      <c r="D223" s="180" t="s">
        <v>143</v>
      </c>
      <c r="E223" s="181" t="s">
        <v>871</v>
      </c>
      <c r="F223" s="182" t="s">
        <v>872</v>
      </c>
      <c r="G223" s="183" t="s">
        <v>417</v>
      </c>
      <c r="H223" s="184">
        <v>65</v>
      </c>
      <c r="I223" s="185"/>
      <c r="J223" s="186">
        <f>ROUND(I223*H223,2)</f>
        <v>0</v>
      </c>
      <c r="K223" s="182" t="s">
        <v>228</v>
      </c>
      <c r="L223" s="39"/>
      <c r="M223" s="187" t="s">
        <v>1</v>
      </c>
      <c r="N223" s="188" t="s">
        <v>45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140</v>
      </c>
      <c r="AT223" s="191" t="s">
        <v>143</v>
      </c>
      <c r="AU223" s="191" t="s">
        <v>89</v>
      </c>
      <c r="AY223" s="19" t="s">
        <v>141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87</v>
      </c>
      <c r="BK223" s="192">
        <f>ROUND(I223*H223,2)</f>
        <v>0</v>
      </c>
      <c r="BL223" s="19" t="s">
        <v>140</v>
      </c>
      <c r="BM223" s="191" t="s">
        <v>873</v>
      </c>
    </row>
    <row r="224" s="2" customFormat="1">
      <c r="A224" s="38"/>
      <c r="B224" s="39"/>
      <c r="C224" s="38"/>
      <c r="D224" s="193" t="s">
        <v>148</v>
      </c>
      <c r="E224" s="38"/>
      <c r="F224" s="194" t="s">
        <v>874</v>
      </c>
      <c r="G224" s="38"/>
      <c r="H224" s="38"/>
      <c r="I224" s="195"/>
      <c r="J224" s="38"/>
      <c r="K224" s="38"/>
      <c r="L224" s="39"/>
      <c r="M224" s="196"/>
      <c r="N224" s="197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148</v>
      </c>
      <c r="AU224" s="19" t="s">
        <v>89</v>
      </c>
    </row>
    <row r="225" s="2" customFormat="1" ht="24.15" customHeight="1">
      <c r="A225" s="38"/>
      <c r="B225" s="179"/>
      <c r="C225" s="180" t="s">
        <v>397</v>
      </c>
      <c r="D225" s="180" t="s">
        <v>143</v>
      </c>
      <c r="E225" s="181" t="s">
        <v>875</v>
      </c>
      <c r="F225" s="182" t="s">
        <v>876</v>
      </c>
      <c r="G225" s="183" t="s">
        <v>417</v>
      </c>
      <c r="H225" s="184">
        <v>30</v>
      </c>
      <c r="I225" s="185"/>
      <c r="J225" s="186">
        <f>ROUND(I225*H225,2)</f>
        <v>0</v>
      </c>
      <c r="K225" s="182" t="s">
        <v>228</v>
      </c>
      <c r="L225" s="39"/>
      <c r="M225" s="187" t="s">
        <v>1</v>
      </c>
      <c r="N225" s="188" t="s">
        <v>45</v>
      </c>
      <c r="O225" s="77"/>
      <c r="P225" s="189">
        <f>O225*H225</f>
        <v>0</v>
      </c>
      <c r="Q225" s="189">
        <v>0.16370999999999999</v>
      </c>
      <c r="R225" s="189">
        <f>Q225*H225</f>
        <v>4.9112999999999998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140</v>
      </c>
      <c r="AT225" s="191" t="s">
        <v>143</v>
      </c>
      <c r="AU225" s="191" t="s">
        <v>89</v>
      </c>
      <c r="AY225" s="19" t="s">
        <v>141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87</v>
      </c>
      <c r="BK225" s="192">
        <f>ROUND(I225*H225,2)</f>
        <v>0</v>
      </c>
      <c r="BL225" s="19" t="s">
        <v>140</v>
      </c>
      <c r="BM225" s="191" t="s">
        <v>877</v>
      </c>
    </row>
    <row r="226" s="2" customFormat="1">
      <c r="A226" s="38"/>
      <c r="B226" s="39"/>
      <c r="C226" s="38"/>
      <c r="D226" s="193" t="s">
        <v>148</v>
      </c>
      <c r="E226" s="38"/>
      <c r="F226" s="194" t="s">
        <v>878</v>
      </c>
      <c r="G226" s="38"/>
      <c r="H226" s="38"/>
      <c r="I226" s="195"/>
      <c r="J226" s="38"/>
      <c r="K226" s="38"/>
      <c r="L226" s="39"/>
      <c r="M226" s="196"/>
      <c r="N226" s="197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148</v>
      </c>
      <c r="AU226" s="19" t="s">
        <v>89</v>
      </c>
    </row>
    <row r="227" s="15" customFormat="1">
      <c r="A227" s="15"/>
      <c r="B227" s="218"/>
      <c r="C227" s="15"/>
      <c r="D227" s="193" t="s">
        <v>231</v>
      </c>
      <c r="E227" s="219" t="s">
        <v>1</v>
      </c>
      <c r="F227" s="220" t="s">
        <v>789</v>
      </c>
      <c r="G227" s="15"/>
      <c r="H227" s="219" t="s">
        <v>1</v>
      </c>
      <c r="I227" s="221"/>
      <c r="J227" s="15"/>
      <c r="K227" s="15"/>
      <c r="L227" s="218"/>
      <c r="M227" s="222"/>
      <c r="N227" s="223"/>
      <c r="O227" s="223"/>
      <c r="P227" s="223"/>
      <c r="Q227" s="223"/>
      <c r="R227" s="223"/>
      <c r="S227" s="223"/>
      <c r="T227" s="22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9" t="s">
        <v>231</v>
      </c>
      <c r="AU227" s="219" t="s">
        <v>89</v>
      </c>
      <c r="AV227" s="15" t="s">
        <v>87</v>
      </c>
      <c r="AW227" s="15" t="s">
        <v>35</v>
      </c>
      <c r="AX227" s="15" t="s">
        <v>80</v>
      </c>
      <c r="AY227" s="219" t="s">
        <v>141</v>
      </c>
    </row>
    <row r="228" s="13" customFormat="1">
      <c r="A228" s="13"/>
      <c r="B228" s="202"/>
      <c r="C228" s="13"/>
      <c r="D228" s="193" t="s">
        <v>231</v>
      </c>
      <c r="E228" s="203" t="s">
        <v>1</v>
      </c>
      <c r="F228" s="204" t="s">
        <v>422</v>
      </c>
      <c r="G228" s="13"/>
      <c r="H228" s="205">
        <v>30</v>
      </c>
      <c r="I228" s="206"/>
      <c r="J228" s="13"/>
      <c r="K228" s="13"/>
      <c r="L228" s="202"/>
      <c r="M228" s="207"/>
      <c r="N228" s="208"/>
      <c r="O228" s="208"/>
      <c r="P228" s="208"/>
      <c r="Q228" s="208"/>
      <c r="R228" s="208"/>
      <c r="S228" s="208"/>
      <c r="T228" s="20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3" t="s">
        <v>231</v>
      </c>
      <c r="AU228" s="203" t="s">
        <v>89</v>
      </c>
      <c r="AV228" s="13" t="s">
        <v>89</v>
      </c>
      <c r="AW228" s="13" t="s">
        <v>35</v>
      </c>
      <c r="AX228" s="13" t="s">
        <v>80</v>
      </c>
      <c r="AY228" s="203" t="s">
        <v>141</v>
      </c>
    </row>
    <row r="229" s="14" customFormat="1">
      <c r="A229" s="14"/>
      <c r="B229" s="210"/>
      <c r="C229" s="14"/>
      <c r="D229" s="193" t="s">
        <v>231</v>
      </c>
      <c r="E229" s="211" t="s">
        <v>1</v>
      </c>
      <c r="F229" s="212" t="s">
        <v>236</v>
      </c>
      <c r="G229" s="14"/>
      <c r="H229" s="213">
        <v>30</v>
      </c>
      <c r="I229" s="214"/>
      <c r="J229" s="14"/>
      <c r="K229" s="14"/>
      <c r="L229" s="210"/>
      <c r="M229" s="215"/>
      <c r="N229" s="216"/>
      <c r="O229" s="216"/>
      <c r="P229" s="216"/>
      <c r="Q229" s="216"/>
      <c r="R229" s="216"/>
      <c r="S229" s="216"/>
      <c r="T229" s="2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1" t="s">
        <v>231</v>
      </c>
      <c r="AU229" s="211" t="s">
        <v>89</v>
      </c>
      <c r="AV229" s="14" t="s">
        <v>140</v>
      </c>
      <c r="AW229" s="14" t="s">
        <v>35</v>
      </c>
      <c r="AX229" s="14" t="s">
        <v>87</v>
      </c>
      <c r="AY229" s="211" t="s">
        <v>141</v>
      </c>
    </row>
    <row r="230" s="2" customFormat="1" ht="24.15" customHeight="1">
      <c r="A230" s="38"/>
      <c r="B230" s="179"/>
      <c r="C230" s="233" t="s">
        <v>405</v>
      </c>
      <c r="D230" s="233" t="s">
        <v>458</v>
      </c>
      <c r="E230" s="234" t="s">
        <v>879</v>
      </c>
      <c r="F230" s="235" t="s">
        <v>880</v>
      </c>
      <c r="G230" s="236" t="s">
        <v>394</v>
      </c>
      <c r="H230" s="237">
        <v>91.799999999999997</v>
      </c>
      <c r="I230" s="238"/>
      <c r="J230" s="239">
        <f>ROUND(I230*H230,2)</f>
        <v>0</v>
      </c>
      <c r="K230" s="235" t="s">
        <v>228</v>
      </c>
      <c r="L230" s="240"/>
      <c r="M230" s="241" t="s">
        <v>1</v>
      </c>
      <c r="N230" s="242" t="s">
        <v>45</v>
      </c>
      <c r="O230" s="77"/>
      <c r="P230" s="189">
        <f>O230*H230</f>
        <v>0</v>
      </c>
      <c r="Q230" s="189">
        <v>0.045999999999999999</v>
      </c>
      <c r="R230" s="189">
        <f>Q230*H230</f>
        <v>4.2227999999999994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178</v>
      </c>
      <c r="AT230" s="191" t="s">
        <v>458</v>
      </c>
      <c r="AU230" s="191" t="s">
        <v>89</v>
      </c>
      <c r="AY230" s="19" t="s">
        <v>141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87</v>
      </c>
      <c r="BK230" s="192">
        <f>ROUND(I230*H230,2)</f>
        <v>0</v>
      </c>
      <c r="BL230" s="19" t="s">
        <v>140</v>
      </c>
      <c r="BM230" s="191" t="s">
        <v>881</v>
      </c>
    </row>
    <row r="231" s="2" customFormat="1">
      <c r="A231" s="38"/>
      <c r="B231" s="39"/>
      <c r="C231" s="38"/>
      <c r="D231" s="193" t="s">
        <v>148</v>
      </c>
      <c r="E231" s="38"/>
      <c r="F231" s="194" t="s">
        <v>880</v>
      </c>
      <c r="G231" s="38"/>
      <c r="H231" s="38"/>
      <c r="I231" s="195"/>
      <c r="J231" s="38"/>
      <c r="K231" s="38"/>
      <c r="L231" s="39"/>
      <c r="M231" s="196"/>
      <c r="N231" s="197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148</v>
      </c>
      <c r="AU231" s="19" t="s">
        <v>89</v>
      </c>
    </row>
    <row r="232" s="13" customFormat="1">
      <c r="A232" s="13"/>
      <c r="B232" s="202"/>
      <c r="C232" s="13"/>
      <c r="D232" s="193" t="s">
        <v>231</v>
      </c>
      <c r="E232" s="203" t="s">
        <v>1</v>
      </c>
      <c r="F232" s="204" t="s">
        <v>882</v>
      </c>
      <c r="G232" s="13"/>
      <c r="H232" s="205">
        <v>91.799999999999997</v>
      </c>
      <c r="I232" s="206"/>
      <c r="J232" s="13"/>
      <c r="K232" s="13"/>
      <c r="L232" s="202"/>
      <c r="M232" s="207"/>
      <c r="N232" s="208"/>
      <c r="O232" s="208"/>
      <c r="P232" s="208"/>
      <c r="Q232" s="208"/>
      <c r="R232" s="208"/>
      <c r="S232" s="208"/>
      <c r="T232" s="20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3" t="s">
        <v>231</v>
      </c>
      <c r="AU232" s="203" t="s">
        <v>89</v>
      </c>
      <c r="AV232" s="13" t="s">
        <v>89</v>
      </c>
      <c r="AW232" s="13" t="s">
        <v>35</v>
      </c>
      <c r="AX232" s="13" t="s">
        <v>80</v>
      </c>
      <c r="AY232" s="203" t="s">
        <v>141</v>
      </c>
    </row>
    <row r="233" s="14" customFormat="1">
      <c r="A233" s="14"/>
      <c r="B233" s="210"/>
      <c r="C233" s="14"/>
      <c r="D233" s="193" t="s">
        <v>231</v>
      </c>
      <c r="E233" s="211" t="s">
        <v>1</v>
      </c>
      <c r="F233" s="212" t="s">
        <v>236</v>
      </c>
      <c r="G233" s="14"/>
      <c r="H233" s="213">
        <v>91.799999999999997</v>
      </c>
      <c r="I233" s="214"/>
      <c r="J233" s="14"/>
      <c r="K233" s="14"/>
      <c r="L233" s="210"/>
      <c r="M233" s="215"/>
      <c r="N233" s="216"/>
      <c r="O233" s="216"/>
      <c r="P233" s="216"/>
      <c r="Q233" s="216"/>
      <c r="R233" s="216"/>
      <c r="S233" s="216"/>
      <c r="T233" s="21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1" t="s">
        <v>231</v>
      </c>
      <c r="AU233" s="211" t="s">
        <v>89</v>
      </c>
      <c r="AV233" s="14" t="s">
        <v>140</v>
      </c>
      <c r="AW233" s="14" t="s">
        <v>35</v>
      </c>
      <c r="AX233" s="14" t="s">
        <v>87</v>
      </c>
      <c r="AY233" s="211" t="s">
        <v>141</v>
      </c>
    </row>
    <row r="234" s="12" customFormat="1" ht="22.8" customHeight="1">
      <c r="A234" s="12"/>
      <c r="B234" s="166"/>
      <c r="C234" s="12"/>
      <c r="D234" s="167" t="s">
        <v>79</v>
      </c>
      <c r="E234" s="177" t="s">
        <v>883</v>
      </c>
      <c r="F234" s="177" t="s">
        <v>884</v>
      </c>
      <c r="G234" s="12"/>
      <c r="H234" s="12"/>
      <c r="I234" s="169"/>
      <c r="J234" s="178">
        <f>BK234</f>
        <v>0</v>
      </c>
      <c r="K234" s="12"/>
      <c r="L234" s="166"/>
      <c r="M234" s="171"/>
      <c r="N234" s="172"/>
      <c r="O234" s="172"/>
      <c r="P234" s="173">
        <f>SUM(P235:P244)</f>
        <v>0</v>
      </c>
      <c r="Q234" s="172"/>
      <c r="R234" s="173">
        <f>SUM(R235:R244)</f>
        <v>0</v>
      </c>
      <c r="S234" s="172"/>
      <c r="T234" s="174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7" t="s">
        <v>87</v>
      </c>
      <c r="AT234" s="175" t="s">
        <v>79</v>
      </c>
      <c r="AU234" s="175" t="s">
        <v>87</v>
      </c>
      <c r="AY234" s="167" t="s">
        <v>141</v>
      </c>
      <c r="BK234" s="176">
        <f>SUM(BK235:BK244)</f>
        <v>0</v>
      </c>
    </row>
    <row r="235" s="2" customFormat="1" ht="14.4" customHeight="1">
      <c r="A235" s="38"/>
      <c r="B235" s="179"/>
      <c r="C235" s="180" t="s">
        <v>414</v>
      </c>
      <c r="D235" s="180" t="s">
        <v>143</v>
      </c>
      <c r="E235" s="181" t="s">
        <v>885</v>
      </c>
      <c r="F235" s="182" t="s">
        <v>886</v>
      </c>
      <c r="G235" s="183" t="s">
        <v>245</v>
      </c>
      <c r="H235" s="184">
        <v>352.29599999999999</v>
      </c>
      <c r="I235" s="185"/>
      <c r="J235" s="186">
        <f>ROUND(I235*H235,2)</f>
        <v>0</v>
      </c>
      <c r="K235" s="182" t="s">
        <v>228</v>
      </c>
      <c r="L235" s="39"/>
      <c r="M235" s="187" t="s">
        <v>1</v>
      </c>
      <c r="N235" s="188" t="s">
        <v>45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140</v>
      </c>
      <c r="AT235" s="191" t="s">
        <v>143</v>
      </c>
      <c r="AU235" s="191" t="s">
        <v>89</v>
      </c>
      <c r="AY235" s="19" t="s">
        <v>141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87</v>
      </c>
      <c r="BK235" s="192">
        <f>ROUND(I235*H235,2)</f>
        <v>0</v>
      </c>
      <c r="BL235" s="19" t="s">
        <v>140</v>
      </c>
      <c r="BM235" s="191" t="s">
        <v>887</v>
      </c>
    </row>
    <row r="236" s="2" customFormat="1">
      <c r="A236" s="38"/>
      <c r="B236" s="39"/>
      <c r="C236" s="38"/>
      <c r="D236" s="193" t="s">
        <v>148</v>
      </c>
      <c r="E236" s="38"/>
      <c r="F236" s="194" t="s">
        <v>888</v>
      </c>
      <c r="G236" s="38"/>
      <c r="H236" s="38"/>
      <c r="I236" s="195"/>
      <c r="J236" s="38"/>
      <c r="K236" s="38"/>
      <c r="L236" s="39"/>
      <c r="M236" s="196"/>
      <c r="N236" s="197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148</v>
      </c>
      <c r="AU236" s="19" t="s">
        <v>89</v>
      </c>
    </row>
    <row r="237" s="2" customFormat="1" ht="24.15" customHeight="1">
      <c r="A237" s="38"/>
      <c r="B237" s="179"/>
      <c r="C237" s="180" t="s">
        <v>422</v>
      </c>
      <c r="D237" s="180" t="s">
        <v>143</v>
      </c>
      <c r="E237" s="181" t="s">
        <v>889</v>
      </c>
      <c r="F237" s="182" t="s">
        <v>890</v>
      </c>
      <c r="G237" s="183" t="s">
        <v>245</v>
      </c>
      <c r="H237" s="184">
        <v>1409.184</v>
      </c>
      <c r="I237" s="185"/>
      <c r="J237" s="186">
        <f>ROUND(I237*H237,2)</f>
        <v>0</v>
      </c>
      <c r="K237" s="182" t="s">
        <v>228</v>
      </c>
      <c r="L237" s="39"/>
      <c r="M237" s="187" t="s">
        <v>1</v>
      </c>
      <c r="N237" s="188" t="s">
        <v>45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140</v>
      </c>
      <c r="AT237" s="191" t="s">
        <v>143</v>
      </c>
      <c r="AU237" s="191" t="s">
        <v>89</v>
      </c>
      <c r="AY237" s="19" t="s">
        <v>141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87</v>
      </c>
      <c r="BK237" s="192">
        <f>ROUND(I237*H237,2)</f>
        <v>0</v>
      </c>
      <c r="BL237" s="19" t="s">
        <v>140</v>
      </c>
      <c r="BM237" s="191" t="s">
        <v>891</v>
      </c>
    </row>
    <row r="238" s="2" customFormat="1">
      <c r="A238" s="38"/>
      <c r="B238" s="39"/>
      <c r="C238" s="38"/>
      <c r="D238" s="193" t="s">
        <v>148</v>
      </c>
      <c r="E238" s="38"/>
      <c r="F238" s="194" t="s">
        <v>892</v>
      </c>
      <c r="G238" s="38"/>
      <c r="H238" s="38"/>
      <c r="I238" s="195"/>
      <c r="J238" s="38"/>
      <c r="K238" s="38"/>
      <c r="L238" s="39"/>
      <c r="M238" s="196"/>
      <c r="N238" s="197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148</v>
      </c>
      <c r="AU238" s="19" t="s">
        <v>89</v>
      </c>
    </row>
    <row r="239" s="13" customFormat="1">
      <c r="A239" s="13"/>
      <c r="B239" s="202"/>
      <c r="C239" s="13"/>
      <c r="D239" s="193" t="s">
        <v>231</v>
      </c>
      <c r="E239" s="203" t="s">
        <v>1</v>
      </c>
      <c r="F239" s="204" t="s">
        <v>893</v>
      </c>
      <c r="G239" s="13"/>
      <c r="H239" s="205">
        <v>1409.184</v>
      </c>
      <c r="I239" s="206"/>
      <c r="J239" s="13"/>
      <c r="K239" s="13"/>
      <c r="L239" s="202"/>
      <c r="M239" s="207"/>
      <c r="N239" s="208"/>
      <c r="O239" s="208"/>
      <c r="P239" s="208"/>
      <c r="Q239" s="208"/>
      <c r="R239" s="208"/>
      <c r="S239" s="208"/>
      <c r="T239" s="20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3" t="s">
        <v>231</v>
      </c>
      <c r="AU239" s="203" t="s">
        <v>89</v>
      </c>
      <c r="AV239" s="13" t="s">
        <v>89</v>
      </c>
      <c r="AW239" s="13" t="s">
        <v>35</v>
      </c>
      <c r="AX239" s="13" t="s">
        <v>80</v>
      </c>
      <c r="AY239" s="203" t="s">
        <v>141</v>
      </c>
    </row>
    <row r="240" s="14" customFormat="1">
      <c r="A240" s="14"/>
      <c r="B240" s="210"/>
      <c r="C240" s="14"/>
      <c r="D240" s="193" t="s">
        <v>231</v>
      </c>
      <c r="E240" s="211" t="s">
        <v>1</v>
      </c>
      <c r="F240" s="212" t="s">
        <v>236</v>
      </c>
      <c r="G240" s="14"/>
      <c r="H240" s="213">
        <v>1409.184</v>
      </c>
      <c r="I240" s="214"/>
      <c r="J240" s="14"/>
      <c r="K240" s="14"/>
      <c r="L240" s="210"/>
      <c r="M240" s="215"/>
      <c r="N240" s="216"/>
      <c r="O240" s="216"/>
      <c r="P240" s="216"/>
      <c r="Q240" s="216"/>
      <c r="R240" s="216"/>
      <c r="S240" s="216"/>
      <c r="T240" s="2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1" t="s">
        <v>231</v>
      </c>
      <c r="AU240" s="211" t="s">
        <v>89</v>
      </c>
      <c r="AV240" s="14" t="s">
        <v>140</v>
      </c>
      <c r="AW240" s="14" t="s">
        <v>35</v>
      </c>
      <c r="AX240" s="14" t="s">
        <v>87</v>
      </c>
      <c r="AY240" s="211" t="s">
        <v>141</v>
      </c>
    </row>
    <row r="241" s="2" customFormat="1" ht="24.15" customHeight="1">
      <c r="A241" s="38"/>
      <c r="B241" s="179"/>
      <c r="C241" s="180" t="s">
        <v>427</v>
      </c>
      <c r="D241" s="180" t="s">
        <v>143</v>
      </c>
      <c r="E241" s="181" t="s">
        <v>894</v>
      </c>
      <c r="F241" s="182" t="s">
        <v>895</v>
      </c>
      <c r="G241" s="183" t="s">
        <v>245</v>
      </c>
      <c r="H241" s="184">
        <v>147.256</v>
      </c>
      <c r="I241" s="185"/>
      <c r="J241" s="186">
        <f>ROUND(I241*H241,2)</f>
        <v>0</v>
      </c>
      <c r="K241" s="182" t="s">
        <v>335</v>
      </c>
      <c r="L241" s="39"/>
      <c r="M241" s="187" t="s">
        <v>1</v>
      </c>
      <c r="N241" s="188" t="s">
        <v>45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140</v>
      </c>
      <c r="AT241" s="191" t="s">
        <v>143</v>
      </c>
      <c r="AU241" s="191" t="s">
        <v>89</v>
      </c>
      <c r="AY241" s="19" t="s">
        <v>141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87</v>
      </c>
      <c r="BK241" s="192">
        <f>ROUND(I241*H241,2)</f>
        <v>0</v>
      </c>
      <c r="BL241" s="19" t="s">
        <v>140</v>
      </c>
      <c r="BM241" s="191" t="s">
        <v>896</v>
      </c>
    </row>
    <row r="242" s="2" customFormat="1">
      <c r="A242" s="38"/>
      <c r="B242" s="39"/>
      <c r="C242" s="38"/>
      <c r="D242" s="193" t="s">
        <v>148</v>
      </c>
      <c r="E242" s="38"/>
      <c r="F242" s="194" t="s">
        <v>897</v>
      </c>
      <c r="G242" s="38"/>
      <c r="H242" s="38"/>
      <c r="I242" s="195"/>
      <c r="J242" s="38"/>
      <c r="K242" s="38"/>
      <c r="L242" s="39"/>
      <c r="M242" s="196"/>
      <c r="N242" s="197"/>
      <c r="O242" s="77"/>
      <c r="P242" s="77"/>
      <c r="Q242" s="77"/>
      <c r="R242" s="77"/>
      <c r="S242" s="77"/>
      <c r="T242" s="7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148</v>
      </c>
      <c r="AU242" s="19" t="s">
        <v>89</v>
      </c>
    </row>
    <row r="243" s="2" customFormat="1" ht="24.15" customHeight="1">
      <c r="A243" s="38"/>
      <c r="B243" s="179"/>
      <c r="C243" s="180" t="s">
        <v>432</v>
      </c>
      <c r="D243" s="180" t="s">
        <v>143</v>
      </c>
      <c r="E243" s="181" t="s">
        <v>898</v>
      </c>
      <c r="F243" s="182" t="s">
        <v>899</v>
      </c>
      <c r="G243" s="183" t="s">
        <v>245</v>
      </c>
      <c r="H243" s="184">
        <v>205.03999999999999</v>
      </c>
      <c r="I243" s="185"/>
      <c r="J243" s="186">
        <f>ROUND(I243*H243,2)</f>
        <v>0</v>
      </c>
      <c r="K243" s="182" t="s">
        <v>335</v>
      </c>
      <c r="L243" s="39"/>
      <c r="M243" s="187" t="s">
        <v>1</v>
      </c>
      <c r="N243" s="188" t="s">
        <v>45</v>
      </c>
      <c r="O243" s="77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140</v>
      </c>
      <c r="AT243" s="191" t="s">
        <v>143</v>
      </c>
      <c r="AU243" s="191" t="s">
        <v>89</v>
      </c>
      <c r="AY243" s="19" t="s">
        <v>141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87</v>
      </c>
      <c r="BK243" s="192">
        <f>ROUND(I243*H243,2)</f>
        <v>0</v>
      </c>
      <c r="BL243" s="19" t="s">
        <v>140</v>
      </c>
      <c r="BM243" s="191" t="s">
        <v>900</v>
      </c>
    </row>
    <row r="244" s="2" customFormat="1">
      <c r="A244" s="38"/>
      <c r="B244" s="39"/>
      <c r="C244" s="38"/>
      <c r="D244" s="193" t="s">
        <v>148</v>
      </c>
      <c r="E244" s="38"/>
      <c r="F244" s="194" t="s">
        <v>247</v>
      </c>
      <c r="G244" s="38"/>
      <c r="H244" s="38"/>
      <c r="I244" s="195"/>
      <c r="J244" s="38"/>
      <c r="K244" s="38"/>
      <c r="L244" s="39"/>
      <c r="M244" s="196"/>
      <c r="N244" s="197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148</v>
      </c>
      <c r="AU244" s="19" t="s">
        <v>89</v>
      </c>
    </row>
    <row r="245" s="12" customFormat="1" ht="22.8" customHeight="1">
      <c r="A245" s="12"/>
      <c r="B245" s="166"/>
      <c r="C245" s="12"/>
      <c r="D245" s="167" t="s">
        <v>79</v>
      </c>
      <c r="E245" s="177" t="s">
        <v>403</v>
      </c>
      <c r="F245" s="177" t="s">
        <v>404</v>
      </c>
      <c r="G245" s="12"/>
      <c r="H245" s="12"/>
      <c r="I245" s="169"/>
      <c r="J245" s="178">
        <f>BK245</f>
        <v>0</v>
      </c>
      <c r="K245" s="12"/>
      <c r="L245" s="166"/>
      <c r="M245" s="171"/>
      <c r="N245" s="172"/>
      <c r="O245" s="172"/>
      <c r="P245" s="173">
        <f>SUM(P246:P247)</f>
        <v>0</v>
      </c>
      <c r="Q245" s="172"/>
      <c r="R245" s="173">
        <f>SUM(R246:R247)</f>
        <v>0</v>
      </c>
      <c r="S245" s="172"/>
      <c r="T245" s="174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7" t="s">
        <v>87</v>
      </c>
      <c r="AT245" s="175" t="s">
        <v>79</v>
      </c>
      <c r="AU245" s="175" t="s">
        <v>87</v>
      </c>
      <c r="AY245" s="167" t="s">
        <v>141</v>
      </c>
      <c r="BK245" s="176">
        <f>SUM(BK246:BK247)</f>
        <v>0</v>
      </c>
    </row>
    <row r="246" s="2" customFormat="1" ht="24.15" customHeight="1">
      <c r="A246" s="38"/>
      <c r="B246" s="179"/>
      <c r="C246" s="180" t="s">
        <v>438</v>
      </c>
      <c r="D246" s="180" t="s">
        <v>143</v>
      </c>
      <c r="E246" s="181" t="s">
        <v>901</v>
      </c>
      <c r="F246" s="182" t="s">
        <v>902</v>
      </c>
      <c r="G246" s="183" t="s">
        <v>245</v>
      </c>
      <c r="H246" s="184">
        <v>266.55700000000002</v>
      </c>
      <c r="I246" s="185"/>
      <c r="J246" s="186">
        <f>ROUND(I246*H246,2)</f>
        <v>0</v>
      </c>
      <c r="K246" s="182" t="s">
        <v>228</v>
      </c>
      <c r="L246" s="39"/>
      <c r="M246" s="187" t="s">
        <v>1</v>
      </c>
      <c r="N246" s="188" t="s">
        <v>45</v>
      </c>
      <c r="O246" s="77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140</v>
      </c>
      <c r="AT246" s="191" t="s">
        <v>143</v>
      </c>
      <c r="AU246" s="191" t="s">
        <v>89</v>
      </c>
      <c r="AY246" s="19" t="s">
        <v>141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87</v>
      </c>
      <c r="BK246" s="192">
        <f>ROUND(I246*H246,2)</f>
        <v>0</v>
      </c>
      <c r="BL246" s="19" t="s">
        <v>140</v>
      </c>
      <c r="BM246" s="191" t="s">
        <v>903</v>
      </c>
    </row>
    <row r="247" s="2" customFormat="1">
      <c r="A247" s="38"/>
      <c r="B247" s="39"/>
      <c r="C247" s="38"/>
      <c r="D247" s="193" t="s">
        <v>148</v>
      </c>
      <c r="E247" s="38"/>
      <c r="F247" s="194" t="s">
        <v>904</v>
      </c>
      <c r="G247" s="38"/>
      <c r="H247" s="38"/>
      <c r="I247" s="195"/>
      <c r="J247" s="38"/>
      <c r="K247" s="38"/>
      <c r="L247" s="39"/>
      <c r="M247" s="198"/>
      <c r="N247" s="199"/>
      <c r="O247" s="200"/>
      <c r="P247" s="200"/>
      <c r="Q247" s="200"/>
      <c r="R247" s="200"/>
      <c r="S247" s="200"/>
      <c r="T247" s="201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148</v>
      </c>
      <c r="AU247" s="19" t="s">
        <v>89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6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2020-07-28T05:22:52Z</dcterms:created>
  <dcterms:modified xsi:type="dcterms:W3CDTF">2020-07-28T05:22:58Z</dcterms:modified>
</cp:coreProperties>
</file>