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101 01 Pol" sheetId="12" r:id="rId4"/>
    <sheet name="99 0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'101 01 Pol'!$1:$7</definedName>
    <definedName name="_xlnm.Print_Titles" localSheetId="4">'99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'101 01 Pol'!$A$1:$X$471</definedName>
    <definedName name="_xlnm.Print_Area" localSheetId="4">'99 01 Pol'!$A$1:$X$26</definedName>
    <definedName name="_xlnm.Print_Area" localSheetId="1">Stavba!$A$1:$J$76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5" i="1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G44"/>
  <c r="F44"/>
  <c r="G43"/>
  <c r="F43"/>
  <c r="G42"/>
  <c r="F42"/>
  <c r="G41"/>
  <c r="F41"/>
  <c r="G39"/>
  <c r="F39"/>
  <c r="G25" i="13"/>
  <c r="BA23"/>
  <c r="BA15"/>
  <c r="BA13"/>
  <c r="BA11"/>
  <c r="G9"/>
  <c r="G10"/>
  <c r="G12"/>
  <c r="G14"/>
  <c r="G16"/>
  <c r="G19"/>
  <c r="G20"/>
  <c r="G8"/>
  <c r="I9"/>
  <c r="I10"/>
  <c r="I12"/>
  <c r="I14"/>
  <c r="I16"/>
  <c r="I19"/>
  <c r="I20"/>
  <c r="I8"/>
  <c r="K9"/>
  <c r="K10"/>
  <c r="K12"/>
  <c r="K14"/>
  <c r="K16"/>
  <c r="K19"/>
  <c r="K20"/>
  <c r="K8"/>
  <c r="M9"/>
  <c r="M10"/>
  <c r="M12"/>
  <c r="M14"/>
  <c r="M16"/>
  <c r="M19"/>
  <c r="M20"/>
  <c r="M8"/>
  <c r="O9"/>
  <c r="O10"/>
  <c r="O12"/>
  <c r="O14"/>
  <c r="O16"/>
  <c r="O19"/>
  <c r="O20"/>
  <c r="O8"/>
  <c r="Q9"/>
  <c r="Q10"/>
  <c r="Q12"/>
  <c r="Q14"/>
  <c r="Q16"/>
  <c r="Q19"/>
  <c r="Q20"/>
  <c r="Q8"/>
  <c r="V9"/>
  <c r="V10"/>
  <c r="V12"/>
  <c r="V14"/>
  <c r="V16"/>
  <c r="V19"/>
  <c r="V20"/>
  <c r="V8"/>
  <c r="G22"/>
  <c r="G21"/>
  <c r="I22"/>
  <c r="I21"/>
  <c r="K22"/>
  <c r="K21"/>
  <c r="M22"/>
  <c r="M21"/>
  <c r="O22"/>
  <c r="O21"/>
  <c r="Q22"/>
  <c r="Q21"/>
  <c r="V22"/>
  <c r="V21"/>
  <c r="AE25"/>
  <c r="AF25"/>
  <c r="G470" i="12"/>
  <c r="BA447"/>
  <c r="BA316"/>
  <c r="BA276"/>
  <c r="BA155"/>
  <c r="BA112"/>
  <c r="BA103"/>
  <c r="BA99"/>
  <c r="BA82"/>
  <c r="BA61"/>
  <c r="BA44"/>
  <c r="BA38"/>
  <c r="G9"/>
  <c r="G12"/>
  <c r="G15"/>
  <c r="G18"/>
  <c r="G21"/>
  <c r="G24"/>
  <c r="G8"/>
  <c r="I9"/>
  <c r="I12"/>
  <c r="I15"/>
  <c r="I18"/>
  <c r="I21"/>
  <c r="I24"/>
  <c r="I8"/>
  <c r="K9"/>
  <c r="K12"/>
  <c r="K15"/>
  <c r="K18"/>
  <c r="K21"/>
  <c r="K24"/>
  <c r="K8"/>
  <c r="M9"/>
  <c r="M12"/>
  <c r="M15"/>
  <c r="M18"/>
  <c r="M21"/>
  <c r="M24"/>
  <c r="M8"/>
  <c r="O9"/>
  <c r="O12"/>
  <c r="O15"/>
  <c r="O18"/>
  <c r="O21"/>
  <c r="O24"/>
  <c r="O8"/>
  <c r="Q9"/>
  <c r="Q12"/>
  <c r="Q15"/>
  <c r="Q18"/>
  <c r="Q21"/>
  <c r="Q24"/>
  <c r="Q8"/>
  <c r="V9"/>
  <c r="V12"/>
  <c r="V15"/>
  <c r="V18"/>
  <c r="V21"/>
  <c r="V24"/>
  <c r="V8"/>
  <c r="G27"/>
  <c r="G32"/>
  <c r="G26"/>
  <c r="I27"/>
  <c r="I32"/>
  <c r="I26"/>
  <c r="K27"/>
  <c r="K32"/>
  <c r="K26"/>
  <c r="M27"/>
  <c r="M32"/>
  <c r="M26"/>
  <c r="O27"/>
  <c r="O32"/>
  <c r="O26"/>
  <c r="Q27"/>
  <c r="Q32"/>
  <c r="Q26"/>
  <c r="V27"/>
  <c r="V32"/>
  <c r="V26"/>
  <c r="G36"/>
  <c r="G37"/>
  <c r="G35"/>
  <c r="I36"/>
  <c r="I37"/>
  <c r="I35"/>
  <c r="K36"/>
  <c r="K37"/>
  <c r="K35"/>
  <c r="M36"/>
  <c r="M37"/>
  <c r="M35"/>
  <c r="O36"/>
  <c r="O37"/>
  <c r="O35"/>
  <c r="Q36"/>
  <c r="Q37"/>
  <c r="Q35"/>
  <c r="V36"/>
  <c r="V37"/>
  <c r="V35"/>
  <c r="G40"/>
  <c r="G39"/>
  <c r="I40"/>
  <c r="I39"/>
  <c r="K40"/>
  <c r="K39"/>
  <c r="M40"/>
  <c r="M39"/>
  <c r="O40"/>
  <c r="O39"/>
  <c r="Q40"/>
  <c r="Q39"/>
  <c r="V40"/>
  <c r="V39"/>
  <c r="G43"/>
  <c r="G60"/>
  <c r="G42"/>
  <c r="I43"/>
  <c r="I60"/>
  <c r="I42"/>
  <c r="K43"/>
  <c r="K60"/>
  <c r="K42"/>
  <c r="M43"/>
  <c r="M60"/>
  <c r="M42"/>
  <c r="O43"/>
  <c r="O60"/>
  <c r="O42"/>
  <c r="Q43"/>
  <c r="Q60"/>
  <c r="Q42"/>
  <c r="V43"/>
  <c r="V60"/>
  <c r="V42"/>
  <c r="G81"/>
  <c r="G98"/>
  <c r="G102"/>
  <c r="G111"/>
  <c r="G122"/>
  <c r="G135"/>
  <c r="G138"/>
  <c r="G142"/>
  <c r="G145"/>
  <c r="G146"/>
  <c r="G150"/>
  <c r="G152"/>
  <c r="G80"/>
  <c r="I81"/>
  <c r="I98"/>
  <c r="I102"/>
  <c r="I111"/>
  <c r="I122"/>
  <c r="I135"/>
  <c r="I138"/>
  <c r="I142"/>
  <c r="I145"/>
  <c r="I146"/>
  <c r="I150"/>
  <c r="I152"/>
  <c r="I80"/>
  <c r="K81"/>
  <c r="K98"/>
  <c r="K102"/>
  <c r="K111"/>
  <c r="K122"/>
  <c r="K135"/>
  <c r="K138"/>
  <c r="K142"/>
  <c r="K145"/>
  <c r="K146"/>
  <c r="K150"/>
  <c r="K152"/>
  <c r="K80"/>
  <c r="M81"/>
  <c r="M98"/>
  <c r="M102"/>
  <c r="M111"/>
  <c r="M122"/>
  <c r="M135"/>
  <c r="M138"/>
  <c r="M142"/>
  <c r="M145"/>
  <c r="M146"/>
  <c r="M150"/>
  <c r="M152"/>
  <c r="M80"/>
  <c r="O81"/>
  <c r="O98"/>
  <c r="O102"/>
  <c r="O111"/>
  <c r="O122"/>
  <c r="O135"/>
  <c r="O138"/>
  <c r="O142"/>
  <c r="O145"/>
  <c r="O146"/>
  <c r="O150"/>
  <c r="O152"/>
  <c r="O80"/>
  <c r="Q81"/>
  <c r="Q98"/>
  <c r="Q102"/>
  <c r="Q111"/>
  <c r="Q122"/>
  <c r="Q135"/>
  <c r="Q138"/>
  <c r="Q142"/>
  <c r="Q145"/>
  <c r="Q146"/>
  <c r="Q150"/>
  <c r="Q152"/>
  <c r="Q80"/>
  <c r="V81"/>
  <c r="V98"/>
  <c r="V102"/>
  <c r="V111"/>
  <c r="V122"/>
  <c r="V135"/>
  <c r="V138"/>
  <c r="V142"/>
  <c r="V145"/>
  <c r="V146"/>
  <c r="V150"/>
  <c r="V152"/>
  <c r="V80"/>
  <c r="G154"/>
  <c r="G163"/>
  <c r="G168"/>
  <c r="G172"/>
  <c r="G180"/>
  <c r="G153"/>
  <c r="I154"/>
  <c r="I163"/>
  <c r="I168"/>
  <c r="I172"/>
  <c r="I180"/>
  <c r="I153"/>
  <c r="K154"/>
  <c r="K163"/>
  <c r="K168"/>
  <c r="K172"/>
  <c r="K180"/>
  <c r="K153"/>
  <c r="M154"/>
  <c r="M163"/>
  <c r="M168"/>
  <c r="M172"/>
  <c r="M180"/>
  <c r="M153"/>
  <c r="O154"/>
  <c r="O163"/>
  <c r="O168"/>
  <c r="O172"/>
  <c r="O180"/>
  <c r="O153"/>
  <c r="Q154"/>
  <c r="Q163"/>
  <c r="Q168"/>
  <c r="Q172"/>
  <c r="Q180"/>
  <c r="Q153"/>
  <c r="V154"/>
  <c r="V163"/>
  <c r="V168"/>
  <c r="V172"/>
  <c r="V180"/>
  <c r="V153"/>
  <c r="G183"/>
  <c r="G193"/>
  <c r="G196"/>
  <c r="G205"/>
  <c r="G206"/>
  <c r="G208"/>
  <c r="G209"/>
  <c r="G211"/>
  <c r="G213"/>
  <c r="G182"/>
  <c r="I183"/>
  <c r="I193"/>
  <c r="I196"/>
  <c r="I205"/>
  <c r="I206"/>
  <c r="I208"/>
  <c r="I209"/>
  <c r="I211"/>
  <c r="I213"/>
  <c r="I182"/>
  <c r="K183"/>
  <c r="K193"/>
  <c r="K196"/>
  <c r="K205"/>
  <c r="K206"/>
  <c r="K208"/>
  <c r="K209"/>
  <c r="K211"/>
  <c r="K213"/>
  <c r="K182"/>
  <c r="M183"/>
  <c r="M193"/>
  <c r="M196"/>
  <c r="M205"/>
  <c r="M206"/>
  <c r="M208"/>
  <c r="M209"/>
  <c r="M211"/>
  <c r="M213"/>
  <c r="M182"/>
  <c r="O183"/>
  <c r="O193"/>
  <c r="O196"/>
  <c r="O205"/>
  <c r="O206"/>
  <c r="O208"/>
  <c r="O209"/>
  <c r="O211"/>
  <c r="O213"/>
  <c r="O182"/>
  <c r="Q183"/>
  <c r="Q193"/>
  <c r="Q196"/>
  <c r="Q205"/>
  <c r="Q206"/>
  <c r="Q208"/>
  <c r="Q209"/>
  <c r="Q211"/>
  <c r="Q213"/>
  <c r="Q182"/>
  <c r="V183"/>
  <c r="V193"/>
  <c r="V196"/>
  <c r="V205"/>
  <c r="V206"/>
  <c r="V208"/>
  <c r="V209"/>
  <c r="V211"/>
  <c r="V213"/>
  <c r="V182"/>
  <c r="G217"/>
  <c r="G216"/>
  <c r="I217"/>
  <c r="I216"/>
  <c r="K217"/>
  <c r="K216"/>
  <c r="M217"/>
  <c r="M216"/>
  <c r="O217"/>
  <c r="O216"/>
  <c r="Q217"/>
  <c r="Q216"/>
  <c r="V217"/>
  <c r="V216"/>
  <c r="G220"/>
  <c r="G225"/>
  <c r="G229"/>
  <c r="G234"/>
  <c r="G237"/>
  <c r="G244"/>
  <c r="G253"/>
  <c r="G255"/>
  <c r="G260"/>
  <c r="G264"/>
  <c r="G266"/>
  <c r="G268"/>
  <c r="G275"/>
  <c r="G277"/>
  <c r="G280"/>
  <c r="G282"/>
  <c r="G284"/>
  <c r="G286"/>
  <c r="G288"/>
  <c r="G290"/>
  <c r="G292"/>
  <c r="G294"/>
  <c r="G296"/>
  <c r="G298"/>
  <c r="G300"/>
  <c r="G219"/>
  <c r="I220"/>
  <c r="I225"/>
  <c r="I229"/>
  <c r="I234"/>
  <c r="I237"/>
  <c r="I244"/>
  <c r="I253"/>
  <c r="I255"/>
  <c r="I260"/>
  <c r="I264"/>
  <c r="I266"/>
  <c r="I268"/>
  <c r="I275"/>
  <c r="I277"/>
  <c r="I280"/>
  <c r="I282"/>
  <c r="I284"/>
  <c r="I286"/>
  <c r="I288"/>
  <c r="I290"/>
  <c r="I292"/>
  <c r="I294"/>
  <c r="I296"/>
  <c r="I298"/>
  <c r="I300"/>
  <c r="I219"/>
  <c r="K220"/>
  <c r="K225"/>
  <c r="K229"/>
  <c r="K234"/>
  <c r="K237"/>
  <c r="K244"/>
  <c r="K253"/>
  <c r="K255"/>
  <c r="K260"/>
  <c r="K264"/>
  <c r="K266"/>
  <c r="K268"/>
  <c r="K275"/>
  <c r="K277"/>
  <c r="K280"/>
  <c r="K282"/>
  <c r="K284"/>
  <c r="K286"/>
  <c r="K288"/>
  <c r="K290"/>
  <c r="K292"/>
  <c r="K294"/>
  <c r="K296"/>
  <c r="K298"/>
  <c r="K300"/>
  <c r="K219"/>
  <c r="M220"/>
  <c r="M225"/>
  <c r="M229"/>
  <c r="M234"/>
  <c r="M237"/>
  <c r="M244"/>
  <c r="M253"/>
  <c r="M255"/>
  <c r="M260"/>
  <c r="M264"/>
  <c r="M266"/>
  <c r="M268"/>
  <c r="M275"/>
  <c r="M277"/>
  <c r="M280"/>
  <c r="M282"/>
  <c r="M284"/>
  <c r="M286"/>
  <c r="M288"/>
  <c r="M290"/>
  <c r="M292"/>
  <c r="M294"/>
  <c r="M296"/>
  <c r="M298"/>
  <c r="M300"/>
  <c r="M219"/>
  <c r="O220"/>
  <c r="O225"/>
  <c r="O229"/>
  <c r="O234"/>
  <c r="O237"/>
  <c r="O244"/>
  <c r="O253"/>
  <c r="O255"/>
  <c r="O260"/>
  <c r="O264"/>
  <c r="O266"/>
  <c r="O268"/>
  <c r="O275"/>
  <c r="O277"/>
  <c r="O280"/>
  <c r="O282"/>
  <c r="O284"/>
  <c r="O286"/>
  <c r="O288"/>
  <c r="O290"/>
  <c r="O292"/>
  <c r="O294"/>
  <c r="O296"/>
  <c r="O298"/>
  <c r="O300"/>
  <c r="O219"/>
  <c r="Q220"/>
  <c r="Q225"/>
  <c r="Q229"/>
  <c r="Q234"/>
  <c r="Q237"/>
  <c r="Q244"/>
  <c r="Q253"/>
  <c r="Q255"/>
  <c r="Q260"/>
  <c r="Q264"/>
  <c r="Q266"/>
  <c r="Q268"/>
  <c r="Q275"/>
  <c r="Q277"/>
  <c r="Q280"/>
  <c r="Q282"/>
  <c r="Q284"/>
  <c r="Q286"/>
  <c r="Q288"/>
  <c r="Q290"/>
  <c r="Q292"/>
  <c r="Q294"/>
  <c r="Q296"/>
  <c r="Q298"/>
  <c r="Q300"/>
  <c r="Q219"/>
  <c r="V220"/>
  <c r="V225"/>
  <c r="V229"/>
  <c r="V234"/>
  <c r="V237"/>
  <c r="V244"/>
  <c r="V253"/>
  <c r="V255"/>
  <c r="V260"/>
  <c r="V264"/>
  <c r="V266"/>
  <c r="V268"/>
  <c r="V275"/>
  <c r="V277"/>
  <c r="V280"/>
  <c r="V282"/>
  <c r="V284"/>
  <c r="V286"/>
  <c r="V288"/>
  <c r="V290"/>
  <c r="V292"/>
  <c r="V294"/>
  <c r="V296"/>
  <c r="V298"/>
  <c r="V300"/>
  <c r="V219"/>
  <c r="G302"/>
  <c r="G301"/>
  <c r="I302"/>
  <c r="I301"/>
  <c r="K302"/>
  <c r="K301"/>
  <c r="M302"/>
  <c r="M301"/>
  <c r="O302"/>
  <c r="O301"/>
  <c r="Q302"/>
  <c r="Q301"/>
  <c r="V302"/>
  <c r="V301"/>
  <c r="G305"/>
  <c r="G306"/>
  <c r="G307"/>
  <c r="G309"/>
  <c r="G304"/>
  <c r="I305"/>
  <c r="I306"/>
  <c r="I307"/>
  <c r="I309"/>
  <c r="I304"/>
  <c r="K305"/>
  <c r="K306"/>
  <c r="K307"/>
  <c r="K309"/>
  <c r="K304"/>
  <c r="M305"/>
  <c r="M306"/>
  <c r="M307"/>
  <c r="M309"/>
  <c r="M304"/>
  <c r="O305"/>
  <c r="O306"/>
  <c r="O307"/>
  <c r="O309"/>
  <c r="O304"/>
  <c r="Q305"/>
  <c r="Q306"/>
  <c r="Q307"/>
  <c r="Q309"/>
  <c r="Q304"/>
  <c r="V305"/>
  <c r="V306"/>
  <c r="V307"/>
  <c r="V309"/>
  <c r="V304"/>
  <c r="G312"/>
  <c r="G315"/>
  <c r="G318"/>
  <c r="G320"/>
  <c r="G311"/>
  <c r="I312"/>
  <c r="I315"/>
  <c r="I318"/>
  <c r="I320"/>
  <c r="I311"/>
  <c r="K312"/>
  <c r="K315"/>
  <c r="K318"/>
  <c r="K320"/>
  <c r="K311"/>
  <c r="M312"/>
  <c r="M315"/>
  <c r="M318"/>
  <c r="M320"/>
  <c r="M311"/>
  <c r="O312"/>
  <c r="O315"/>
  <c r="O318"/>
  <c r="O320"/>
  <c r="O311"/>
  <c r="Q312"/>
  <c r="Q315"/>
  <c r="Q318"/>
  <c r="Q320"/>
  <c r="Q311"/>
  <c r="V312"/>
  <c r="V315"/>
  <c r="V318"/>
  <c r="V320"/>
  <c r="V311"/>
  <c r="G323"/>
  <c r="G326"/>
  <c r="G328"/>
  <c r="G330"/>
  <c r="G333"/>
  <c r="G322"/>
  <c r="I323"/>
  <c r="I326"/>
  <c r="I328"/>
  <c r="I330"/>
  <c r="I333"/>
  <c r="I322"/>
  <c r="K323"/>
  <c r="K326"/>
  <c r="K328"/>
  <c r="K330"/>
  <c r="K333"/>
  <c r="K322"/>
  <c r="M323"/>
  <c r="M326"/>
  <c r="M328"/>
  <c r="M330"/>
  <c r="M333"/>
  <c r="M322"/>
  <c r="O323"/>
  <c r="O326"/>
  <c r="O328"/>
  <c r="O330"/>
  <c r="O333"/>
  <c r="O322"/>
  <c r="Q323"/>
  <c r="Q326"/>
  <c r="Q328"/>
  <c r="Q330"/>
  <c r="Q333"/>
  <c r="Q322"/>
  <c r="V323"/>
  <c r="V326"/>
  <c r="V328"/>
  <c r="V330"/>
  <c r="V333"/>
  <c r="V322"/>
  <c r="G336"/>
  <c r="G345"/>
  <c r="G354"/>
  <c r="G335"/>
  <c r="I336"/>
  <c r="I345"/>
  <c r="I354"/>
  <c r="I335"/>
  <c r="K336"/>
  <c r="K345"/>
  <c r="K354"/>
  <c r="K335"/>
  <c r="M336"/>
  <c r="M345"/>
  <c r="M354"/>
  <c r="M335"/>
  <c r="O336"/>
  <c r="O345"/>
  <c r="O354"/>
  <c r="O335"/>
  <c r="Q336"/>
  <c r="Q345"/>
  <c r="Q354"/>
  <c r="Q335"/>
  <c r="V336"/>
  <c r="V345"/>
  <c r="V354"/>
  <c r="V335"/>
  <c r="G357"/>
  <c r="G356"/>
  <c r="I357"/>
  <c r="I356"/>
  <c r="K357"/>
  <c r="K356"/>
  <c r="M357"/>
  <c r="M356"/>
  <c r="O357"/>
  <c r="O356"/>
  <c r="Q357"/>
  <c r="Q356"/>
  <c r="V357"/>
  <c r="V356"/>
  <c r="G359"/>
  <c r="G360"/>
  <c r="G361"/>
  <c r="G362"/>
  <c r="G363"/>
  <c r="G364"/>
  <c r="G365"/>
  <c r="G366"/>
  <c r="G368"/>
  <c r="G370"/>
  <c r="G371"/>
  <c r="G372"/>
  <c r="G373"/>
  <c r="G374"/>
  <c r="G375"/>
  <c r="G376"/>
  <c r="G377"/>
  <c r="G358"/>
  <c r="I359"/>
  <c r="I360"/>
  <c r="I361"/>
  <c r="I362"/>
  <c r="I363"/>
  <c r="I364"/>
  <c r="I365"/>
  <c r="I366"/>
  <c r="I368"/>
  <c r="I370"/>
  <c r="I371"/>
  <c r="I372"/>
  <c r="I373"/>
  <c r="I374"/>
  <c r="I375"/>
  <c r="I376"/>
  <c r="I377"/>
  <c r="I358"/>
  <c r="K359"/>
  <c r="K360"/>
  <c r="K361"/>
  <c r="K362"/>
  <c r="K363"/>
  <c r="K364"/>
  <c r="K365"/>
  <c r="K366"/>
  <c r="K368"/>
  <c r="K370"/>
  <c r="K371"/>
  <c r="K372"/>
  <c r="K373"/>
  <c r="K374"/>
  <c r="K375"/>
  <c r="K376"/>
  <c r="K377"/>
  <c r="K358"/>
  <c r="M359"/>
  <c r="M360"/>
  <c r="M361"/>
  <c r="M362"/>
  <c r="M363"/>
  <c r="M364"/>
  <c r="M365"/>
  <c r="M366"/>
  <c r="M368"/>
  <c r="M370"/>
  <c r="M371"/>
  <c r="M372"/>
  <c r="M373"/>
  <c r="M374"/>
  <c r="M375"/>
  <c r="M376"/>
  <c r="M377"/>
  <c r="M358"/>
  <c r="O359"/>
  <c r="O360"/>
  <c r="O361"/>
  <c r="O362"/>
  <c r="O363"/>
  <c r="O364"/>
  <c r="O365"/>
  <c r="O366"/>
  <c r="O368"/>
  <c r="O370"/>
  <c r="O371"/>
  <c r="O372"/>
  <c r="O373"/>
  <c r="O374"/>
  <c r="O375"/>
  <c r="O376"/>
  <c r="O377"/>
  <c r="O358"/>
  <c r="Q359"/>
  <c r="Q360"/>
  <c r="Q361"/>
  <c r="Q362"/>
  <c r="Q363"/>
  <c r="Q364"/>
  <c r="Q365"/>
  <c r="Q366"/>
  <c r="Q368"/>
  <c r="Q370"/>
  <c r="Q371"/>
  <c r="Q372"/>
  <c r="Q373"/>
  <c r="Q374"/>
  <c r="Q375"/>
  <c r="Q376"/>
  <c r="Q377"/>
  <c r="Q358"/>
  <c r="V359"/>
  <c r="V360"/>
  <c r="V361"/>
  <c r="V362"/>
  <c r="V363"/>
  <c r="V364"/>
  <c r="V365"/>
  <c r="V366"/>
  <c r="V368"/>
  <c r="V370"/>
  <c r="V371"/>
  <c r="V372"/>
  <c r="V373"/>
  <c r="V374"/>
  <c r="V375"/>
  <c r="V376"/>
  <c r="V377"/>
  <c r="V358"/>
  <c r="G379"/>
  <c r="G380"/>
  <c r="G381"/>
  <c r="G378"/>
  <c r="I379"/>
  <c r="I380"/>
  <c r="I381"/>
  <c r="I378"/>
  <c r="K379"/>
  <c r="K380"/>
  <c r="K381"/>
  <c r="K378"/>
  <c r="M379"/>
  <c r="M380"/>
  <c r="M381"/>
  <c r="M378"/>
  <c r="O379"/>
  <c r="O380"/>
  <c r="O381"/>
  <c r="O378"/>
  <c r="Q379"/>
  <c r="Q380"/>
  <c r="Q381"/>
  <c r="Q378"/>
  <c r="V379"/>
  <c r="V380"/>
  <c r="V381"/>
  <c r="V378"/>
  <c r="G384"/>
  <c r="G383"/>
  <c r="I384"/>
  <c r="I383"/>
  <c r="K384"/>
  <c r="K383"/>
  <c r="M384"/>
  <c r="M383"/>
  <c r="O384"/>
  <c r="O383"/>
  <c r="Q384"/>
  <c r="Q383"/>
  <c r="V384"/>
  <c r="V383"/>
  <c r="G388"/>
  <c r="G389"/>
  <c r="G387"/>
  <c r="I388"/>
  <c r="I389"/>
  <c r="I387"/>
  <c r="K388"/>
  <c r="K389"/>
  <c r="K387"/>
  <c r="M388"/>
  <c r="M389"/>
  <c r="M387"/>
  <c r="O388"/>
  <c r="O389"/>
  <c r="O387"/>
  <c r="Q388"/>
  <c r="Q389"/>
  <c r="Q387"/>
  <c r="V388"/>
  <c r="V389"/>
  <c r="V387"/>
  <c r="G443"/>
  <c r="G444"/>
  <c r="G445"/>
  <c r="G446"/>
  <c r="G449"/>
  <c r="G450"/>
  <c r="G451"/>
  <c r="G452"/>
  <c r="G453"/>
  <c r="G454"/>
  <c r="G455"/>
  <c r="G456"/>
  <c r="G457"/>
  <c r="G458"/>
  <c r="G442"/>
  <c r="I443"/>
  <c r="I444"/>
  <c r="I445"/>
  <c r="I446"/>
  <c r="I449"/>
  <c r="I450"/>
  <c r="I451"/>
  <c r="I452"/>
  <c r="I453"/>
  <c r="I454"/>
  <c r="I455"/>
  <c r="I456"/>
  <c r="I457"/>
  <c r="I458"/>
  <c r="I442"/>
  <c r="K443"/>
  <c r="K444"/>
  <c r="K445"/>
  <c r="K446"/>
  <c r="K449"/>
  <c r="K450"/>
  <c r="K451"/>
  <c r="K452"/>
  <c r="K453"/>
  <c r="K454"/>
  <c r="K455"/>
  <c r="K456"/>
  <c r="K457"/>
  <c r="K458"/>
  <c r="K442"/>
  <c r="M443"/>
  <c r="M444"/>
  <c r="M445"/>
  <c r="M446"/>
  <c r="M449"/>
  <c r="M450"/>
  <c r="M451"/>
  <c r="M452"/>
  <c r="M453"/>
  <c r="M454"/>
  <c r="M455"/>
  <c r="M456"/>
  <c r="M457"/>
  <c r="M458"/>
  <c r="M442"/>
  <c r="O443"/>
  <c r="O444"/>
  <c r="O445"/>
  <c r="O446"/>
  <c r="O449"/>
  <c r="O450"/>
  <c r="O451"/>
  <c r="O452"/>
  <c r="O453"/>
  <c r="O454"/>
  <c r="O455"/>
  <c r="O456"/>
  <c r="O457"/>
  <c r="O458"/>
  <c r="O442"/>
  <c r="Q443"/>
  <c r="Q444"/>
  <c r="Q445"/>
  <c r="Q446"/>
  <c r="Q449"/>
  <c r="Q450"/>
  <c r="Q451"/>
  <c r="Q452"/>
  <c r="Q453"/>
  <c r="Q454"/>
  <c r="Q455"/>
  <c r="Q456"/>
  <c r="Q457"/>
  <c r="Q458"/>
  <c r="Q442"/>
  <c r="V443"/>
  <c r="V444"/>
  <c r="V445"/>
  <c r="V446"/>
  <c r="V449"/>
  <c r="V450"/>
  <c r="V451"/>
  <c r="V452"/>
  <c r="V453"/>
  <c r="V454"/>
  <c r="V455"/>
  <c r="V456"/>
  <c r="V457"/>
  <c r="V458"/>
  <c r="V442"/>
  <c r="G460"/>
  <c r="G465"/>
  <c r="G468"/>
  <c r="G459"/>
  <c r="I460"/>
  <c r="I465"/>
  <c r="I468"/>
  <c r="I459"/>
  <c r="K460"/>
  <c r="K465"/>
  <c r="K468"/>
  <c r="K459"/>
  <c r="M460"/>
  <c r="M465"/>
  <c r="M468"/>
  <c r="M459"/>
  <c r="O460"/>
  <c r="O465"/>
  <c r="O468"/>
  <c r="O459"/>
  <c r="Q460"/>
  <c r="Q465"/>
  <c r="Q468"/>
  <c r="Q459"/>
  <c r="V460"/>
  <c r="V465"/>
  <c r="V468"/>
  <c r="V459"/>
  <c r="AE470"/>
  <c r="AF470"/>
  <c r="I20" i="1"/>
  <c r="I19"/>
  <c r="I18"/>
  <c r="I17"/>
  <c r="I16"/>
  <c r="I76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F45"/>
  <c r="G23"/>
  <c r="A23"/>
  <c r="G24"/>
  <c r="G45"/>
  <c r="G25"/>
  <c r="A25"/>
  <c r="G26"/>
  <c r="A27"/>
  <c r="G29"/>
  <c r="A29"/>
  <c r="G28"/>
  <c r="G27"/>
  <c r="A26"/>
  <c r="A24"/>
  <c r="H39"/>
  <c r="H45"/>
  <c r="I39"/>
  <c r="I45"/>
  <c r="J39"/>
  <c r="J45"/>
  <c r="H44"/>
  <c r="I44"/>
  <c r="J44"/>
  <c r="H43"/>
  <c r="I43"/>
  <c r="J43"/>
  <c r="H42"/>
  <c r="I42"/>
  <c r="J42"/>
  <c r="H41"/>
  <c r="I41"/>
  <c r="J41"/>
  <c r="H40"/>
  <c r="I21"/>
  <c r="J28"/>
  <c r="J26"/>
  <c r="G38"/>
  <c r="F38"/>
  <c r="J23"/>
  <c r="J24"/>
  <c r="J25"/>
  <c r="J27"/>
  <c r="E24"/>
  <c r="E26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Honza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<sst xmlns="http://schemas.openxmlformats.org/spreadsheetml/2006/main" count="1964" uniqueCount="696">
  <si>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</si>
  <si>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</si>
  <si>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</si>
  <si>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</si>
  <si>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</si>
  <si>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</si>
  <si>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</si>
  <si>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</si>
  <si>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</si>
  <si>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</si>
  <si>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</si>
  <si>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</si>
  <si>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</si>
  <si>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</si>
  <si>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</si>
  <si>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</si>
  <si>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</si>
  <si>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</si>
  <si>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</si>
  <si>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</si>
  <si>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</si>
  <si>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</si>
  <si>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</si>
  <si>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</si>
  <si>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</si>
  <si>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</si>
  <si>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</si>
  <si>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</si>
  <si>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</si>
  <si>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</si>
  <si>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</si>
  <si>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</si>
  <si>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</si>
  <si>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</si>
  <si>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</si>
  <si>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</si>
  <si>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</si>
  <si>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</si>
  <si>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</si>
  <si>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</si>
  <si>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</si>
  <si>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</si>
  <si>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</si>
  <si>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Jan Červinka</t>
  </si>
  <si>
    <t>1806</t>
  </si>
  <si>
    <t>Úspory energií - NMNM Lékárna objekt č. 13</t>
  </si>
  <si>
    <t>Stavba</t>
  </si>
  <si>
    <t>Stavební objekt</t>
  </si>
  <si>
    <t>101</t>
  </si>
  <si>
    <t>Objekt č. 13</t>
  </si>
  <si>
    <t>01</t>
  </si>
  <si>
    <t>rozpočet</t>
  </si>
  <si>
    <t>99</t>
  </si>
  <si>
    <t>Ostatní a vedlejší náklady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</si>
  <si>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</si>
  <si>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</si>
  <si>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</si>
  <si>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</si>
  <si>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</si>
  <si>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</si>
  <si>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</si>
  <si>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</si>
  <si>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</si>
  <si>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</si>
  <si>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</si>
  <si>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</si>
  <si>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</si>
  <si>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</si>
  <si>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</si>
  <si>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</si>
  <si>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</si>
  <si>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</si>
  <si>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</si>
  <si>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</si>
  <si>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</si>
  <si>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</si>
  <si>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</si>
  <si>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</si>
  <si>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</si>
  <si>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</si>
  <si>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</si>
  <si>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</si>
  <si>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</si>
  <si>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</si>
  <si>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</si>
  <si>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764</t>
  </si>
  <si>
    <t>Konstrukce klempířské</t>
  </si>
  <si>
    <t>767</t>
  </si>
  <si>
    <t>Konstrukce zámečnické</t>
  </si>
  <si>
    <t>769</t>
  </si>
  <si>
    <t>Otvorové prvky z plastu</t>
  </si>
  <si>
    <t>782</t>
  </si>
  <si>
    <t>Konstrukce z přírodního kamene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</si>
  <si>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</si>
  <si>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</si>
  <si>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</si>
  <si>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</si>
  <si>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</si>
  <si>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</si>
  <si>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</si>
  <si>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</si>
  <si>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</si>
  <si>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</si>
  <si>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</si>
  <si>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</si>
  <si>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</si>
  <si>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</si>
  <si>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</si>
  <si>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</si>
  <si>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</si>
  <si>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</si>
  <si>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</si>
  <si>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</si>
  <si>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</si>
  <si>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</si>
  <si>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</si>
  <si>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</si>
  <si>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</si>
  <si>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</si>
  <si>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</si>
  <si>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</si>
  <si>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</si>
  <si>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</si>
  <si>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</si>
  <si>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</si>
  <si>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</si>
  <si>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</si>
  <si>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</si>
  <si>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</si>
  <si>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</si>
  <si>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</si>
  <si>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113106211R00</t>
  </si>
  <si>
    <t>Rozebrání vozovek a ploch s jakoukoliv výplní spár _x000D_
 v ploše jednotlivě do 200 m2, z velkých kostek, kladených do lože z kameniva těženého, škváry nebo strusky</t>
  </si>
  <si>
    <t>m2</t>
  </si>
  <si>
    <t>822-1</t>
  </si>
  <si>
    <t>RTS 20/ II</t>
  </si>
  <si>
    <t>RTS 19/ II</t>
  </si>
  <si>
    <t>Práce</t>
  </si>
  <si>
    <t>POL1_</t>
  </si>
  <si>
    <t>s přemístěním hmot na skládku na vzdálenost do 3 m nebo s naložením na dopravní prostředek</t>
  </si>
  <si>
    <t>SPI</t>
  </si>
  <si>
    <t>48*1</t>
  </si>
  <si>
    <t>VV</t>
  </si>
  <si>
    <t>139601102R00</t>
  </si>
  <si>
    <t>Ruční výkop jam, rýh a šachet v hornině 3</t>
  </si>
  <si>
    <t>m3</t>
  </si>
  <si>
    <t>800-1</t>
  </si>
  <si>
    <t>s přehozením na vzdálenost do 5 m nebo s naložením na ruční dopravní prostředek</t>
  </si>
  <si>
    <t>0,61*48</t>
  </si>
  <si>
    <t>162701101R00</t>
  </si>
  <si>
    <t>Vodorovné přemístění výkopku z horniny 1 až 4, na vzdálenost přes 5 000  do 6 000 m</t>
  </si>
  <si>
    <t>po suchu, bez naložení výkopku, avšak se složením bez rozhrnutí, zpáteční cesta vozidla.</t>
  </si>
  <si>
    <t>29,28-19,68</t>
  </si>
  <si>
    <t>162701109R00</t>
  </si>
  <si>
    <t>Vodorovné přemístění výkopku příplatek k ceně za každých dalších i započatých 1 000 m přes 10 000 m_x000D_
 z horniny 1 až 4</t>
  </si>
  <si>
    <t>9,6*10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</si>
  <si>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</si>
  <si>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</si>
  <si>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</si>
  <si>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>29,28-9,6</t>
  </si>
  <si>
    <t>199000002R00</t>
  </si>
  <si>
    <t>Poplatky za skládku horniny 1- 4</t>
  </si>
  <si>
    <t>9,6*1,8</t>
  </si>
  <si>
    <t>311238113R00</t>
  </si>
  <si>
    <t xml:space="preserve">Zdivo nosné z cihel a tvarovek pálených tloušťky 240 mm,  , charakteristická pevnost v tlaku fk = 4,04 MPa, součinitel prostupu tepla U = 1,10 W/m2.K , hodnota pro zdivo bez omítky při vlhkosti 0,5%,  </t>
  </si>
  <si>
    <t>801-1</t>
  </si>
  <si>
    <t>Začátek provozního součtu</t>
  </si>
  <si>
    <t xml:space="preserve">  115+(2*5,5)</t>
  </si>
  <si>
    <t>Konec provozního součtu</t>
  </si>
  <si>
    <t>126*0,5</t>
  </si>
  <si>
    <t>342255024R00</t>
  </si>
  <si>
    <t>Příčky z cihel a tvárnic nepálených příčky z příčkovek pórobetonových tloušťky 100 mm</t>
  </si>
  <si>
    <t>včetně pomocného lešení</t>
  </si>
  <si>
    <t>(2,05+1,28)*3,5</t>
  </si>
  <si>
    <t>564861111R00</t>
  </si>
  <si>
    <t>Podklad ze štěrkodrti s rozprostřením a zhutněním frakce 0-63 mm, tloušťka po zhutnění 200 mm</t>
  </si>
  <si>
    <t>RTS 19/ I</t>
  </si>
  <si>
    <t>POL1_1</t>
  </si>
  <si>
    <t>591111111R00</t>
  </si>
  <si>
    <t>Kladení dlažby z kostek velkých z kamene, do lože z kameniva těženého tloušťky 50 mm</t>
  </si>
  <si>
    <t>s provedením lože do 50 mm, s vyplněním spár, s dvojím beraněním a se smetením přebytečného materiálu na krajnici</t>
  </si>
  <si>
    <t>602011189R00</t>
  </si>
  <si>
    <t xml:space="preserve">Omítka stěn z hotových směsí vrstva mozaiková, akrylátová,  , tloušťka vrstvy 2 mm,  </t>
  </si>
  <si>
    <t>po jednotlivých vrstvách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</si>
  <si>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</si>
  <si>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</si>
  <si>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</si>
  <si>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20*(2,1*1,8)</t>
  </si>
  <si>
    <t>6*(1,75*1,2)</t>
  </si>
  <si>
    <t>4*(0,85*1,2)</t>
  </si>
  <si>
    <t>1*(2,4*1,8)</t>
  </si>
  <si>
    <t>2*(1,2*1,4)</t>
  </si>
  <si>
    <t>3*(1,3*1,3)</t>
  </si>
  <si>
    <t>6*(2,4*1,2)</t>
  </si>
  <si>
    <t>1*(2,4*2,64)</t>
  </si>
  <si>
    <t>1*(1,08*2,175)</t>
  </si>
  <si>
    <t>1*(1,1*2,13)</t>
  </si>
  <si>
    <t>1*(2,5*2,5)</t>
  </si>
  <si>
    <t>1*(1,2*2,13)</t>
  </si>
  <si>
    <t>1*(1*2,02)</t>
  </si>
  <si>
    <t>1*(1,4*2,02)</t>
  </si>
  <si>
    <t>1*(1,1*2,02)</t>
  </si>
  <si>
    <t>612425931R00</t>
  </si>
  <si>
    <t>Omítka vápenná vnitřního ostění omítkou štukovou</t>
  </si>
  <si>
    <t>801-4</t>
  </si>
  <si>
    <t>okenního nebo dveřního, z pomocného pracovního lešení o výšce podlahy do 1900 mm a pro zatížení do 1,5 kPa,</t>
  </si>
  <si>
    <t xml:space="preserve">  nové špalety OKNA: : 20*(2*1,8+2,1)</t>
  </si>
  <si>
    <t xml:space="preserve">  6*(2*1,2+1,75)</t>
  </si>
  <si>
    <t xml:space="preserve">  4*(2*1,2+0,85)</t>
  </si>
  <si>
    <t xml:space="preserve">  1*(2*1,8+2,4)</t>
  </si>
  <si>
    <t xml:space="preserve">  2*(2*1,4+1,2)</t>
  </si>
  <si>
    <t xml:space="preserve">  3*(2*1,3+1,3)</t>
  </si>
  <si>
    <t xml:space="preserve">  6*(2*1,2+2,4)</t>
  </si>
  <si>
    <t>206,4*0,35</t>
  </si>
  <si>
    <t>nové špalety DVEŘE : (2*2,7+2,4)*0,35</t>
  </si>
  <si>
    <t>(2*2,2+1,1)*0,4</t>
  </si>
  <si>
    <t>(2*2,13+1,1)*0,4</t>
  </si>
  <si>
    <t>(2*2,5+2,5)*0,4</t>
  </si>
  <si>
    <t>(2*2,13+1,2)*0,55</t>
  </si>
  <si>
    <t>(2*2+1)*0,45</t>
  </si>
  <si>
    <t>(2*2+1,4)*0,45</t>
  </si>
  <si>
    <t>(2*2+1,1)*0,35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</si>
  <si>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</si>
  <si>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</si>
  <si>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</si>
  <si>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622311523RV1</t>
  </si>
  <si>
    <t>Zateplení soklu extrudovaným polystyrénem, tloušťky 120 mm, zakončené stěrkou s výztužnou tkaninou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</si>
  <si>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</si>
  <si>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pod U.T: : 20+5</t>
  </si>
  <si>
    <t>nad U.T: : 50</t>
  </si>
  <si>
    <t>622311731RU4</t>
  </si>
  <si>
    <t>Zateplení fasády  , minerálními deskami s kolmým vláknem, tloušťky 80 mm, kontaktní nátěr a silikonová omítka, škrábaná, zrnitost 2 mm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</si>
  <si>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t>
  </si>
  <si>
    <t>Včetně rohových lišt na hranách budov.</t>
  </si>
  <si>
    <t>F: : 6,5*4,5</t>
  </si>
  <si>
    <t>6*5</t>
  </si>
  <si>
    <t>(10,2+31,2)*5,5</t>
  </si>
  <si>
    <t>9*6,5</t>
  </si>
  <si>
    <t>6*3,8</t>
  </si>
  <si>
    <t>3*4</t>
  </si>
  <si>
    <t>622311735RU4</t>
  </si>
  <si>
    <t>Zateplení fasády  , minerálními deskami s kolmým vláknem, tloušťky 160 mm, kontaktní nátěr a silikonová omítka, škrábaná, zrnitost 2 mm</t>
  </si>
  <si>
    <t>RAL7035, A: : 51+60+48</t>
  </si>
  <si>
    <t>8+13+8+21</t>
  </si>
  <si>
    <t>6+15+22+6+22+27</t>
  </si>
  <si>
    <t>11+57</t>
  </si>
  <si>
    <t/>
  </si>
  <si>
    <t>153+22</t>
  </si>
  <si>
    <t>RAL6033, B: : 15+12+11+10</t>
  </si>
  <si>
    <t>1+7+9</t>
  </si>
  <si>
    <t>622311750RU4</t>
  </si>
  <si>
    <t>Povrchová úprava ostění zateplovacího systému z minerální vlny, kontaktní nátěr a omítka silikonová</t>
  </si>
  <si>
    <t>okenní a rohové lišty, výztužná stěrka. Povrchová úprava dle popisu položky.</t>
  </si>
  <si>
    <t xml:space="preserve">  32,4</t>
  </si>
  <si>
    <t xml:space="preserve">  20*(2,1+1,8*2)</t>
  </si>
  <si>
    <t xml:space="preserve">  6*(1,75+2*1,2)</t>
  </si>
  <si>
    <t xml:space="preserve">  4*(0,9+2*1,2)</t>
  </si>
  <si>
    <t xml:space="preserve">  10,1+6+11,7+43,2</t>
  </si>
  <si>
    <t xml:space="preserve">  </t>
  </si>
  <si>
    <t xml:space="preserve">  +26,7</t>
  </si>
  <si>
    <t>282,2*0,16 : 282,2*0,16</t>
  </si>
  <si>
    <t>12,4*0,08</t>
  </si>
  <si>
    <t>622421121R00</t>
  </si>
  <si>
    <t xml:space="preserve">Omítky vnější stěn vápenné nebo vápenocementové hrubé zatřené,  ,  </t>
  </si>
  <si>
    <t>vyrovnání soklu po osekání obkladu : 45</t>
  </si>
  <si>
    <t>vyrovnání zdiva po odstranění dřevěného obkladu : 55</t>
  </si>
  <si>
    <t>622471317RU4</t>
  </si>
  <si>
    <t xml:space="preserve">Nátěry a nástřiky vnějších stěn a pilířů základním a krycím nátěrem (nebo přestřikem povrchu) hmota silikonová, složitost 1 ÷ 2,  </t>
  </si>
  <si>
    <t>Penetrace + 2 x krycí nátěr.</t>
  </si>
  <si>
    <t>C : 120</t>
  </si>
  <si>
    <t>D : 45</t>
  </si>
  <si>
    <t>622475311RU2</t>
  </si>
  <si>
    <t>Omítky vnější stěn dvouvrstvé vyztužené tkaninou vrchní vrstva silikátová, tl. 2,0 mm, bílá</t>
  </si>
  <si>
    <t>spodní vrstva lehčená omítka tl. 15 mm</t>
  </si>
  <si>
    <t>11,655*2</t>
  </si>
  <si>
    <t>622481292R00</t>
  </si>
  <si>
    <t>Vyztužení povrchových úprav vnějších stěn montáž výztužné lišty okenní a podokenní - bez dodávky materiálu</t>
  </si>
  <si>
    <t>m</t>
  </si>
  <si>
    <t>622904112R00</t>
  </si>
  <si>
    <t>Očištění fasád tlakovou vodou, složitost fasády 1 - 2</t>
  </si>
  <si>
    <t>550+65</t>
  </si>
  <si>
    <t>120</t>
  </si>
  <si>
    <t>380-(15*3,6)</t>
  </si>
  <si>
    <t>622904115R00</t>
  </si>
  <si>
    <t>Očištění fasád tlakovou vodou, složitost fasády 3 - 5</t>
  </si>
  <si>
    <t>75</t>
  </si>
  <si>
    <t>28350140R</t>
  </si>
  <si>
    <t>lišta připojovací; parapetní se síťovinou; materiál plast+tkanina; l = 2 000 mm; samolepicí; bíločervená</t>
  </si>
  <si>
    <t>kus</t>
  </si>
  <si>
    <t>SPCM</t>
  </si>
  <si>
    <t>Specifikace</t>
  </si>
  <si>
    <t>POL3_</t>
  </si>
  <si>
    <t>648991113R00</t>
  </si>
  <si>
    <t>Osazení parapetních desek z plastických hmot šířky nad 200 mm</t>
  </si>
  <si>
    <t>a poloplastických hmot na montážní pěnu, zapravení omítky pod parapetem, těsnění spáry mezi parapetem a rámem okna, dodávka silikonu.</t>
  </si>
  <si>
    <t>P/1 : 20*2,1</t>
  </si>
  <si>
    <t>P/2 : 6*1,75</t>
  </si>
  <si>
    <t>P/3 : 4*0,85</t>
  </si>
  <si>
    <t>P/4 : 1*2,4</t>
  </si>
  <si>
    <t>P/5 : 2*1,2</t>
  </si>
  <si>
    <t>P/6 : 3*1,3</t>
  </si>
  <si>
    <t>P/7 : 6*2,4</t>
  </si>
  <si>
    <t>60780013R</t>
  </si>
  <si>
    <t>parapet vnitřní š = 300 mm; materiál - povrch laminátová fólie 0,6 mm; materiál - jádro vlhkuodolná DTD 16 mm; dekor bílý</t>
  </si>
  <si>
    <t>60780014R</t>
  </si>
  <si>
    <t>parapet vnitřní š = 350 mm; materiál - povrch laminátová fólie 0,6 mm; materiál - jádro vlhkuodolná DTD 16 mm; dekor bílý</t>
  </si>
  <si>
    <t>60780092R-V</t>
  </si>
  <si>
    <t>Krytka boční parapetní š. 195-360 mm plast</t>
  </si>
  <si>
    <t>Vlastní</t>
  </si>
  <si>
    <t>Indiv</t>
  </si>
  <si>
    <t>P/1 : 20*2</t>
  </si>
  <si>
    <t>P/2 : 6*2</t>
  </si>
  <si>
    <t>P/3 : 4*2</t>
  </si>
  <si>
    <t>P/4 : 1*2</t>
  </si>
  <si>
    <t>P/5 : 2*2</t>
  </si>
  <si>
    <t>P/6 : 3*2</t>
  </si>
  <si>
    <t>P/7 : 6*2</t>
  </si>
  <si>
    <t>64-01</t>
  </si>
  <si>
    <t>D+M začišťovací okenní lišta</t>
  </si>
  <si>
    <t xml:space="preserve">m     </t>
  </si>
  <si>
    <t>47,12+206,4</t>
  </si>
  <si>
    <t>941941031R00</t>
  </si>
  <si>
    <t>Montáž lešení lehkého pracovního řadového s podlahami šířky od 0,80 do 1,00 m, výšky do 10 m</t>
  </si>
  <si>
    <t>800-3</t>
  </si>
  <si>
    <t>včetně kotvení</t>
  </si>
  <si>
    <t>Pohled Severní : 49*8,5</t>
  </si>
  <si>
    <t>6,5*4,5</t>
  </si>
  <si>
    <t>9*4,5</t>
  </si>
  <si>
    <t>Pohled Západní : 9,5*8</t>
  </si>
  <si>
    <t>8,5*4</t>
  </si>
  <si>
    <t>20*6,5</t>
  </si>
  <si>
    <t>Pohled Východní : 9,5*8,5</t>
  </si>
  <si>
    <t>garáž : 35*5</t>
  </si>
  <si>
    <t>941941191R00</t>
  </si>
  <si>
    <t>Montáž lešení lehkého pracovního řadového s podlahami příplatek za každý další i započatý měsíc použití lešení_x000D_
 šířky šířky od 0,80 do 1,00 m a výšky do 10 m</t>
  </si>
  <si>
    <t>Pohled Severní : 982*3</t>
  </si>
  <si>
    <t>941941831R00</t>
  </si>
  <si>
    <t>Demontáž lešení lehkého řadového s podlahami šířky od 0,8 do 1 m, výšky do 10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</si>
  <si>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</si>
  <si>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</si>
  <si>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</si>
  <si>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sítí_x000D_
 z umělých vláken</t>
  </si>
  <si>
    <t>982*3</t>
  </si>
  <si>
    <t>944944081R00</t>
  </si>
  <si>
    <t xml:space="preserve">Demontáž ochranné sítě z umělých vláken </t>
  </si>
  <si>
    <t>944945013R00</t>
  </si>
  <si>
    <t>Montáž záchytné stříšky šířky přes 2 m</t>
  </si>
  <si>
    <t>Nad vstupem a rampou : 10</t>
  </si>
  <si>
    <t>944945193R00</t>
  </si>
  <si>
    <t>Montáž záchytné stříšky příplatek k ceně za každý další i započatý měsíc použití záchytné stříšky_x000D_
 šířky přes 2 m</t>
  </si>
  <si>
    <t>Nad vstupem a rampou : 10*3</t>
  </si>
  <si>
    <t>944945813R00</t>
  </si>
  <si>
    <t>Demontáž záchytné stříšky šířky přes 2 m</t>
  </si>
  <si>
    <t>zřizované současně s lehkým nebo těžkým lešením,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</si>
  <si>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</si>
  <si>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</si>
  <si>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666+420</t>
  </si>
  <si>
    <t>968061126R00</t>
  </si>
  <si>
    <t>Vyvěšení nebo zavěšení dřevěných křídel dveří, plochy přes 2 m2</t>
  </si>
  <si>
    <t>801-3</t>
  </si>
  <si>
    <t>oken, dveří a vrat, s uložením a opětovným zavěšením po provedení stavebních změn,</t>
  </si>
  <si>
    <t>D/14 : 1*(1,2*2,02)</t>
  </si>
  <si>
    <t>D/15 : 1*(1*2,02)</t>
  </si>
  <si>
    <t>D/17 : 1*(1,1*2,02)</t>
  </si>
  <si>
    <t>968062355R00</t>
  </si>
  <si>
    <t>Vybourání dřevěných rámů oken dvojitých nebo zdvojených, plochy do 2 m2</t>
  </si>
  <si>
    <t>včetně pomocného lešení o výšce podlahy do 1900 mm a pro zatížení do 1,5 kPa  (150 kg/m2),</t>
  </si>
  <si>
    <t>D/3 : 4*(0,85*1,20)</t>
  </si>
  <si>
    <t>D/5 : 2*(1,2*1,4)</t>
  </si>
  <si>
    <t>968062356R00</t>
  </si>
  <si>
    <t>Vybourání dřevěných rámů oken dvojitých nebo zdvojených, plochy do 4 m2</t>
  </si>
  <si>
    <t>D/1 : 20*(2,1*1,8)</t>
  </si>
  <si>
    <t>D/2 : 6*(1,75*1,2)</t>
  </si>
  <si>
    <t>D/7 : 5*(2,4*1,2)</t>
  </si>
  <si>
    <t>968062357R00</t>
  </si>
  <si>
    <t>Vybourání dřevěných rámů oken dvojitých nebo zdvojených, plochy přes 4 m2</t>
  </si>
  <si>
    <t>D/4 : 1*(2,4*1,8)</t>
  </si>
  <si>
    <t>968071126R00</t>
  </si>
  <si>
    <t>Vyvěšení nebo zavěšení kovových křídel dveří, plochy přes 2 m2</t>
  </si>
  <si>
    <t>s případným uložením a opětovným zavěšením po provedení stavebních změn,</t>
  </si>
  <si>
    <t>D/11 : 1*(1,06*2,175)</t>
  </si>
  <si>
    <t>D/12 : 1*(1,1*2,13)</t>
  </si>
  <si>
    <t>D/13 : 1*(2,5*2,5)</t>
  </si>
  <si>
    <t>D/16 : 1*(1,4*2,02)</t>
  </si>
  <si>
    <t>D/18 : 1*(1,1*3,43)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</si>
  <si>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</si>
  <si>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</si>
  <si>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D/11 : 1,06*2,175</t>
  </si>
  <si>
    <t>D/12 : 1,1*2,13</t>
  </si>
  <si>
    <t>D/13 : 2,5*2,5</t>
  </si>
  <si>
    <t>D/14 : 1,2*2,02</t>
  </si>
  <si>
    <t>D/15 : 1*2,02</t>
  </si>
  <si>
    <t>D/16 : 1,4*2,02</t>
  </si>
  <si>
    <t>D/17 : 1,1*2,02</t>
  </si>
  <si>
    <t>D/18 : 1,1*3,43</t>
  </si>
  <si>
    <t>968083012R00</t>
  </si>
  <si>
    <t>Vybourání plastových výplní otvorů prosklených dveří, nad 2 m2</t>
  </si>
  <si>
    <t>D/10 : 1*(2,4*2,64)</t>
  </si>
  <si>
    <t>968096001R00</t>
  </si>
  <si>
    <t xml:space="preserve">Vybourání vnitřních parapetů plastových, šířky do 20 cm,  </t>
  </si>
  <si>
    <t>D/1 : 20*2,1</t>
  </si>
  <si>
    <t>D/2 : 6*1,75</t>
  </si>
  <si>
    <t>D/3 : 4*0,85</t>
  </si>
  <si>
    <t>D/4 : 1*2,4</t>
  </si>
  <si>
    <t>968096002R00</t>
  </si>
  <si>
    <t xml:space="preserve">Vybourání vnitřních parapetů plastových, šířky do 50 cm,  </t>
  </si>
  <si>
    <t>D//5 : 2*1,2</t>
  </si>
  <si>
    <t>D/7 : 5*2,4</t>
  </si>
  <si>
    <t>D/8 : 1*2,4</t>
  </si>
  <si>
    <t>978013191R00</t>
  </si>
  <si>
    <t>Otlučení omítek vápenných nebo vápenocementových vnitřních s vyškrabáním spár, s očištěním zdiva stěn, v rozsahu do 100 %</t>
  </si>
  <si>
    <t>92-40</t>
  </si>
  <si>
    <t>978036191R00</t>
  </si>
  <si>
    <t>Otlučení vnějších omítek šlechtěných břizolitových, v rozsahu do 100 %</t>
  </si>
  <si>
    <t>40</t>
  </si>
  <si>
    <t>978059631R00</t>
  </si>
  <si>
    <t>Odsekání a odebrání obkladů stěn z obkladaček vnějších z jakýchkoliv materiálů, plochy přes 2 m2</t>
  </si>
  <si>
    <t>včetně otlučení podkladní omítky až na zdivo,</t>
  </si>
  <si>
    <t>2*3,3</t>
  </si>
  <si>
    <t>1,3+1,3*2</t>
  </si>
  <si>
    <t>0,7*2</t>
  </si>
  <si>
    <t>0,2+2+1,4+0,5</t>
  </si>
  <si>
    <t>21+1,6+2+4,4</t>
  </si>
  <si>
    <t>979071111R00</t>
  </si>
  <si>
    <t xml:space="preserve">Očištění vybouraných dlažebních kostek velkých,  s původním vyplněním spár kamenivem těženým  </t>
  </si>
  <si>
    <t>od spojovacího materiálu, s uložením očištěných kostek na skládku, s odklizením odpadových hmot na hromady a s odklizením vybouraných kostek na vzdálenost do 3 m</t>
  </si>
  <si>
    <t>96-01</t>
  </si>
  <si>
    <t>Vybourání skleněných tvárnic, vč. odvozu na skládku a skládkovného, přesná specifikace dle PD - Výpis bouraných oken D.1.1.12</t>
  </si>
  <si>
    <t xml:space="preserve">m2    </t>
  </si>
  <si>
    <t>D/6 : 3*(1,300*1,300)</t>
  </si>
  <si>
    <t>D/8 : 1*(2,4*1,2)</t>
  </si>
  <si>
    <t>96-02</t>
  </si>
  <si>
    <t>Vybourání střešních světlíků, vč. odvozu na skládku a skládkovného, přesná specifikace dle PD - Výpis bouraných oken D.1.1.12</t>
  </si>
  <si>
    <t>D/9 : 16*(0,9*1,3)</t>
  </si>
  <si>
    <t>96-03</t>
  </si>
  <si>
    <t>Kompletní vybourání stávajících vrstev střešní kce. až na nosnou konstrukci stropu SK/1, předpokládaná skladba viz Řez Bouracích prací D.1.1.5</t>
  </si>
  <si>
    <t>vč. nakládání, odvozu a skládkovného</t>
  </si>
  <si>
    <t>POP</t>
  </si>
  <si>
    <t>96-04</t>
  </si>
  <si>
    <t>Kompletní vybourání stávajících vrstev střešní kce. až na nosnou konstrukci stropu SK/2, předpokládaná skladba viz Řez Bouracích prací D.1.1.5</t>
  </si>
  <si>
    <t>96-05</t>
  </si>
  <si>
    <t>Kompletní vybourání stávající atiky až na nosnou kci. stropu, vč. oplechování, HI vrstvy, vč. nakládání, odvozu a skládkovného</t>
  </si>
  <si>
    <t xml:space="preserve">m3    </t>
  </si>
  <si>
    <t>55*0,6</t>
  </si>
  <si>
    <t>96-06</t>
  </si>
  <si>
    <t>Vybourání stávající ŽB stříšky nad hlavním vchodem, vč. kotvících prvků, vč. zednického zapravení, vč. demontáže elektro, vč. nakládání, odvozu a skládkovného</t>
  </si>
  <si>
    <t>soubor</t>
  </si>
  <si>
    <t>viz PD - Odstraňované prvky D.1.1.16_S1 : 1</t>
  </si>
  <si>
    <t>96-07</t>
  </si>
  <si>
    <t>Odstranění stávající dělící kce. - ocelová síť + deska, vč. kotvících prvků, vč. nakládání, odvozu a skládkovného</t>
  </si>
  <si>
    <t>viz PD - Odstraňované prvky D.1.1.16_S2 : 1</t>
  </si>
  <si>
    <t>96-08</t>
  </si>
  <si>
    <t>Odstranění stávajících požárních žebříků, vč. kotvívích prvků, vč. zednického zapravení, vč. nakládání, odvozu a skládkovného</t>
  </si>
  <si>
    <t>viz PD - Odstraňované prvky D.1.1.16_Z1+Z2 : 1</t>
  </si>
  <si>
    <t>96-09</t>
  </si>
  <si>
    <t>Demontáž stávajících venkovních svítidel a následná montáž na novou fasádu, vč. úpravy elektro</t>
  </si>
  <si>
    <t xml:space="preserve">ks    </t>
  </si>
  <si>
    <t>viz PD - Odstraňované prvky D.1.1.16 : 3</t>
  </si>
  <si>
    <t>96-10</t>
  </si>
  <si>
    <t>Odstranění stávajících mřížek větracích otvorů, následná úprava do nové fasády+osazení nových mřížek</t>
  </si>
  <si>
    <t>viz PD - Odstraňované prvky D.1.1.16 : 7</t>
  </si>
  <si>
    <t>96-11</t>
  </si>
  <si>
    <t>Odstranění stávajících informačních nápisů a loga lékárny, vč. nakládání, odvozu, skládkovného, dle PD Odstraňované prvky D.1.1.16_L1,L2,L3</t>
  </si>
  <si>
    <t>viz PD - Odstraňované prvky D.1.1.16_L1,L2,L3 : 1</t>
  </si>
  <si>
    <t>96-12</t>
  </si>
  <si>
    <t>Odstranění stávajícího dřevěného obkladu vč. roštu a kotevních prvků, vč. naložení, odvozu a skládkovného</t>
  </si>
  <si>
    <t>999281211R00</t>
  </si>
  <si>
    <t>Přesun hmot pro opravy a údržbu objektů pro opravy a údržbu vnějších plášťů dosavadních objektů_x000D_
 výšky do 25 m</t>
  </si>
  <si>
    <t>t</t>
  </si>
  <si>
    <t>Přesun hmot</t>
  </si>
  <si>
    <t>POL7_</t>
  </si>
  <si>
    <t>oborů 801, 803, 811 a 812</t>
  </si>
  <si>
    <t>711212000R00</t>
  </si>
  <si>
    <t>Izolace proti vodě nátěr podkladní pod hydroizolační stěrky</t>
  </si>
  <si>
    <t>800-711</t>
  </si>
  <si>
    <t>711212001RT1</t>
  </si>
  <si>
    <t>Izolace proti vodě nátěr hydroizolační proti vlhkosti</t>
  </si>
  <si>
    <t>711212002RT3</t>
  </si>
  <si>
    <t>Izolace proti vodě stěrka hydroizolační  proti vlhkosti</t>
  </si>
  <si>
    <t>Obnova HI obnažených základů : 25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</si>
  <si>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</si>
  <si>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</si>
  <si>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</si>
  <si>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712341659RZ3</t>
  </si>
  <si>
    <t>Povlakové krytiny střech do 10° pásy přitavením bodově, 1 vrstva, včetně dodávky pásu izolačního z oxidovaného asfaltu natavitelného; nosná vložka skelná rohož</t>
  </si>
  <si>
    <t>plocha : 630</t>
  </si>
  <si>
    <t>atiky : (112+106)*0,95</t>
  </si>
  <si>
    <t>712371801RZ4</t>
  </si>
  <si>
    <t>Povlakové krytiny střech do 10° termoplasty volně položené,  ,  , včetně dodávky fólie, tloušťky 1,5 mm</t>
  </si>
  <si>
    <t>D+M povlaková UV odolná PVC fólie, vč. systémových prvků kotvení na atiku, vč. rohových prvků a okapničky atiky</t>
  </si>
  <si>
    <t>(112+106)*0,6</t>
  </si>
  <si>
    <t>712373111RV3-V</t>
  </si>
  <si>
    <t>Krytina střech do 10° fólie, 6 kotev/m2, na beton, tl. izolace nad 300 mm, Alkorplan 35716 tl. 1,5 mm</t>
  </si>
  <si>
    <t>998712102R00</t>
  </si>
  <si>
    <t>Přesun hmot pro povlakové krytiny v objektech výšky přes 6 do 12 m</t>
  </si>
  <si>
    <t>50 m vodorovně</t>
  </si>
  <si>
    <t>713141151R00</t>
  </si>
  <si>
    <t>Montáž tepelné izolace plochých střech kladená na sucho, jednovrstvá</t>
  </si>
  <si>
    <t>800-713</t>
  </si>
  <si>
    <t>TI střešní kce.(ze 3 vrstev)+spadové klíny : 3*((47,5*7,85)+(47,5*5,4))</t>
  </si>
  <si>
    <t>atika : 126*0,5</t>
  </si>
  <si>
    <t>713-01</t>
  </si>
  <si>
    <t>D+M Dvouspádové klíny z minerální plsti, lambda min. 0,042, vč. návrhu systémového řešení dodavatele</t>
  </si>
  <si>
    <t>dvouspádové klíny tl. 20-120mm : (47,5*7,85)+(47,5*5,4)</t>
  </si>
  <si>
    <t>63151473R</t>
  </si>
  <si>
    <t>deska izolační střešní; minerální vlákno; tl. 140,0 mm; součinitel tepelné vodivosti 0,038 W/mK; R = 3,600 m2K/W; obj. hmotnost 150,00 kg/m3; hydrofobizováno</t>
  </si>
  <si>
    <t>TI střešní kce. : 2*((47,5*7,85)+(47,5*5,4))</t>
  </si>
  <si>
    <t>63151498R</t>
  </si>
  <si>
    <t>deska izolační střešní; minerální vlákno; tl. 60,0 mm; součinitel tepelné vodivosti 0,039 W/mK; R = 1,500 m2K/W; obj. hmotnost 175,00 kg/m3; hydrofobizováno</t>
  </si>
  <si>
    <t>TI střešní kce. : (47,5*7,85)+(47,5*5,4)</t>
  </si>
  <si>
    <t>998713102R00</t>
  </si>
  <si>
    <t>Přesun hmot pro izolace tepelné v objektech výšky do 12 m</t>
  </si>
  <si>
    <t>764410250R00</t>
  </si>
  <si>
    <t>Oplechování parapetů z pozinkovaného plechu výroba a montáž _x000D_
 rš 330 mm</t>
  </si>
  <si>
    <t>800-764</t>
  </si>
  <si>
    <t>včetně rohů</t>
  </si>
  <si>
    <t>764410850R00</t>
  </si>
  <si>
    <t>Demontáž oplechování parapetů rš od 100 do 330 mm</t>
  </si>
  <si>
    <t>D/5 : 2*1,2</t>
  </si>
  <si>
    <t>D/6 : 3*1,3</t>
  </si>
  <si>
    <t>998764102R00</t>
  </si>
  <si>
    <t>Přesun hmot pro konstrukce klempířské v objektech výšky do 12 m</t>
  </si>
  <si>
    <t>767-01</t>
  </si>
  <si>
    <t>D+M nového požárního žebříku s ochranným košem, vč. kotvících prvků a kotvení, dle PD Nové prvky D.1.1.17_Z1+Z2</t>
  </si>
  <si>
    <t>001P</t>
  </si>
  <si>
    <t>D+M okno plastové 2100x1800 mm, přesná specifikace dle PD - Výpis plastových oken D.1.1.14</t>
  </si>
  <si>
    <t>002P</t>
  </si>
  <si>
    <t>D+M okno plastové 1750x1200 mm, přesná specifikace dle PD - Výpis plastových oken D.1.1.14</t>
  </si>
  <si>
    <t>003P</t>
  </si>
  <si>
    <t>D+M okno plastové 850x1200 mm, přesná specifikace dle PD - Výpis plastových oken D.1.1.14</t>
  </si>
  <si>
    <t>004P</t>
  </si>
  <si>
    <t>D+M okno plastové 2400x1800 mm, přesná specifikace dle PD - Výpis plastových oken D.1.1.14</t>
  </si>
  <si>
    <t>005P</t>
  </si>
  <si>
    <t>D+M okno plastové 1200x1400 mm, přesná specifikace dle PD - Výpis plastových oken D.1.1.14</t>
  </si>
  <si>
    <t>006P</t>
  </si>
  <si>
    <t>D+M okno plastové 1300x1300 mm, přesná specifikace dle PD - Výpis plastových oken D.1.1.14</t>
  </si>
  <si>
    <t>007P</t>
  </si>
  <si>
    <t>D+M okno plastové 2400x1200 mm, přesná specifikace dle PD - Výpis plastových oken D.1.1.14</t>
  </si>
  <si>
    <t>008P</t>
  </si>
  <si>
    <t>D+M střešní světlík 900x1300 mm, neotevíratelné, přesná specifikace dle PD - Výpis plastových oken D.1.1.14</t>
  </si>
  <si>
    <t>vč. veškerého příslušenství, vč. zednického zapravení</t>
  </si>
  <si>
    <t>009P</t>
  </si>
  <si>
    <t>D+M střešní světlík 900x1300 mm, + dálkové střešní ovládání, přesná specifikace dle PD - Výpis plastových oken D.1.1.14</t>
  </si>
  <si>
    <t>010P</t>
  </si>
  <si>
    <t>D+M dveře plastové 2400x2640 mm, přesná specifikace dle PD - Výpis plastových dveří D.1.1.15</t>
  </si>
  <si>
    <t>011P</t>
  </si>
  <si>
    <t>D+M dveře plastové 1060x2175 mm, přesná specifikace dle PD - Výpis plastových dveří D.1.1.15</t>
  </si>
  <si>
    <t>012P</t>
  </si>
  <si>
    <t>D+M dveře plastové 1100x2130 mm, přesná specifikace dle PD - Výpis plastových dveří D.1.1.15</t>
  </si>
  <si>
    <t>013P</t>
  </si>
  <si>
    <t>D+M dveře plastové 2500x2500 mm, přesná specifikace dle PD - Výpis plastových dveří D.1.1.15</t>
  </si>
  <si>
    <t>014P</t>
  </si>
  <si>
    <t>D+M dveře plastové 1200x2130 mm, přesná specifikace dle PD - Výpis plastových dveří D.1.1.15</t>
  </si>
  <si>
    <t>015P</t>
  </si>
  <si>
    <t>D+M dveře plastové, s požární odolnodtí 1000x2020 mm, přesná specifikace dle PD - Výpis plastových dveří D.1.1.15</t>
  </si>
  <si>
    <t>016P</t>
  </si>
  <si>
    <t>D+M dveře plastové, s požární odolnodtí 1400x2020 mm, přesná specifikace dle PD - Výpis plastových dveří D.1.1.15</t>
  </si>
  <si>
    <t>017P</t>
  </si>
  <si>
    <t>D+M dveře plastové 1100x2020 mm, přesná specifikace dle PD - Výpis plastových dveří D.1.1.15</t>
  </si>
  <si>
    <t>782155035R00</t>
  </si>
  <si>
    <t>Montáž obkladu stěn z umělého kamene plošný obklad, pouze montáž bez dodávky obkladu,  , tloušťky do 35 mm, bez spárování</t>
  </si>
  <si>
    <t>800-782</t>
  </si>
  <si>
    <t>592431011R</t>
  </si>
  <si>
    <t>obklad betonový umělý kámen - lámaný mramor; h = 27,0 mm; pro interiér i exteriér</t>
  </si>
  <si>
    <t>998782101R00</t>
  </si>
  <si>
    <t>Přesun hmot pro kamenné obklady v objektech výšky do 6 m</t>
  </si>
  <si>
    <t>783293213R00</t>
  </si>
  <si>
    <t>Nátěry kovových doplňkových konstrukcí disperzní základ antikorozní + 2 x email</t>
  </si>
  <si>
    <t>800-783</t>
  </si>
  <si>
    <t>E : 15</t>
  </si>
  <si>
    <t>G : 25</t>
  </si>
  <si>
    <t>784161401R00</t>
  </si>
  <si>
    <t>Příprava povrchu Penetrace (napouštění) podkladu disperzní, jednonásobná</t>
  </si>
  <si>
    <t>800-784</t>
  </si>
  <si>
    <t>784165512R00</t>
  </si>
  <si>
    <t>Malby z malířských směsí otěruvzdorných,  , bělost 93 %, dvojnásobné</t>
  </si>
  <si>
    <t xml:space="preserve">výmalba všech místností s měněnými okny a dveřmi : </t>
  </si>
  <si>
    <t xml:space="preserve">1NP stěny: : </t>
  </si>
  <si>
    <t>18,25*3</t>
  </si>
  <si>
    <t>12,7*3</t>
  </si>
  <si>
    <t>11,3*3</t>
  </si>
  <si>
    <t>19,7*3</t>
  </si>
  <si>
    <t>17,3*3</t>
  </si>
  <si>
    <t>23,1*3</t>
  </si>
  <si>
    <t>10,4*3</t>
  </si>
  <si>
    <t>4,85*3</t>
  </si>
  <si>
    <t>16,9*3</t>
  </si>
  <si>
    <t>25,4*3</t>
  </si>
  <si>
    <t>8,7*3</t>
  </si>
  <si>
    <t>15,6*3</t>
  </si>
  <si>
    <t>16,1*3</t>
  </si>
  <si>
    <t>11,2*3</t>
  </si>
  <si>
    <t>14,9*3</t>
  </si>
  <si>
    <t>16,3*3</t>
  </si>
  <si>
    <t>4*(22,9+14,9+16,9+28,2+14,2+27,9+16,3+20,8+15,6+16,9)</t>
  </si>
  <si>
    <t>1NP stropy : 19,4+9,3+8+23,6+16,8+33,3+5,7+1,4+15,7+15,7+39,9+4,7+4,3+11,8+15,7+11,2</t>
  </si>
  <si>
    <t>13,7+9,9+32,7+10,6+16,9+47,6+17,4+46,6+14,4+26,9+13,1+16,4</t>
  </si>
  <si>
    <t>1NP ostění,nadpraží: : 9*2,1*0,3</t>
  </si>
  <si>
    <t>3*1,75*0,3</t>
  </si>
  <si>
    <t>2*0,85*0,3</t>
  </si>
  <si>
    <t>2,5*0,3</t>
  </si>
  <si>
    <t>0,8*10*0,3</t>
  </si>
  <si>
    <t>9*1,8*2*0,3</t>
  </si>
  <si>
    <t>3*1,2*2*0,3</t>
  </si>
  <si>
    <t>2*0,85*2*0,3</t>
  </si>
  <si>
    <t>2,5*2*0,3</t>
  </si>
  <si>
    <t>2*10*2*0,3</t>
  </si>
  <si>
    <t>2NP stěny: : 34,56*3</t>
  </si>
  <si>
    <t>16,24*3</t>
  </si>
  <si>
    <t>20,7*3</t>
  </si>
  <si>
    <t>22,7*3</t>
  </si>
  <si>
    <t>4,9*3</t>
  </si>
  <si>
    <t>17,4*3</t>
  </si>
  <si>
    <t>13,6*3</t>
  </si>
  <si>
    <t>13,7*3</t>
  </si>
  <si>
    <t>15,2*3</t>
  </si>
  <si>
    <t>24,9*3</t>
  </si>
  <si>
    <t>49,4*3</t>
  </si>
  <si>
    <t>40,9*3</t>
  </si>
  <si>
    <t>2NP stropy : 66+13,8+26,5+32,2+5,76+1,2+17,1+10,9+11,1+14,4+38,5+46,4+37,7</t>
  </si>
  <si>
    <t>odečet oken,dveří, světlíků : -(149,21+18,7+58,13)</t>
  </si>
  <si>
    <t>2NP ostění,nadpraží: : 10*1,8*2*0,3</t>
  </si>
  <si>
    <t>5*1,2*2*0,3</t>
  </si>
  <si>
    <t>3*1,3*3*0,3</t>
  </si>
  <si>
    <t>6*1*2*0,3</t>
  </si>
  <si>
    <t>12*2*2*0,2</t>
  </si>
  <si>
    <t>799-01</t>
  </si>
  <si>
    <t>D+M dvoustupňové střešní vpusti, vč demontáže stávající vpusti, napojení na HI, vč. kotev, kotvení a případného pročištění navazující dešť. kan.</t>
  </si>
  <si>
    <t>799-02</t>
  </si>
  <si>
    <t>Úprava větracího komínku do nové skladby střechy, napojení na nové vrstvy HI</t>
  </si>
  <si>
    <t>799-03</t>
  </si>
  <si>
    <t>D+M závěsné skleněné stříšky nad vstup 1300x2500mm, vč. kotvících prvků a kotvení, dle PD: Nové prvky D.1.1.17_S1</t>
  </si>
  <si>
    <t>799-04</t>
  </si>
  <si>
    <t>Odstavení, demontáž a následná montáž vzduchotechnického zařízení na střeše objektu, vč. nových prvků venkovních potrubí, vč. uskladnění</t>
  </si>
  <si>
    <t>vč. opětovného zprovoznění (nastavení tlaků v místnostech pro přípravu léčiv) v koordinaci s požadavky vedení nemocnice NNM</t>
  </si>
  <si>
    <t>vč. úpravy kotevních prvků</t>
  </si>
  <si>
    <t>799-05</t>
  </si>
  <si>
    <t>Provedení výtažné zkoušky hmoždinek a odtrhové zkoušky podkladu</t>
  </si>
  <si>
    <t>799-06</t>
  </si>
  <si>
    <t>D+M dřevošťepkové desky tl.22 vč. kotevních prvků a kotvení do nového zdiva atiky, hladký povrch</t>
  </si>
  <si>
    <t>799-07</t>
  </si>
  <si>
    <t>D+M nových informačních prvků - nápis Lékárna, dle PD Nové prvky D 1.1.17_L1</t>
  </si>
  <si>
    <t>799-08</t>
  </si>
  <si>
    <t>D+M nových informačních prvků - prostorový lékárenský kříž - podsvětlený, dle PD Nové prvky D 1.1.17_L2</t>
  </si>
  <si>
    <t>799-10</t>
  </si>
  <si>
    <t>D+M nových informačních prvků - nápis zdravotnický mat., dle PD Nové prvky D 1.1.17_L3</t>
  </si>
  <si>
    <t>799-11</t>
  </si>
  <si>
    <t>Příplatek za dvoubarevné provedení vnějších omítek, barevné prvky dle PD</t>
  </si>
  <si>
    <t>799-12</t>
  </si>
  <si>
    <t>Zednické vyspravení stávajících komínů nad úrovní střechy, vč. malby a výměny mřížek</t>
  </si>
  <si>
    <t>799-13</t>
  </si>
  <si>
    <t>Kompletní odvoz suti a vybouraných hmot na skládku, vč. svislé dopravy, nakládání a skládkovného</t>
  </si>
  <si>
    <t>799-14</t>
  </si>
  <si>
    <t>Provedení výtažné zkoušky kotev zateplení střešní kce., zpracování kotevního plánu</t>
  </si>
  <si>
    <t>799-15</t>
  </si>
  <si>
    <t>Úprava prvků na zateplované fasádě - prodloužení a osazení do fasády nové, vč. D+M nových mřížek, (větrací otvory, výduchy klimatizace, informační cedule) viz fotodokumentace stávajícího stavu</t>
  </si>
  <si>
    <t>001H</t>
  </si>
  <si>
    <t>Demontáž stávajícího hromosvodu, vč, odvozu a skládkovného, vč. demontáže kotvení a následné zednické zapravení</t>
  </si>
  <si>
    <t>49*2</t>
  </si>
  <si>
    <t>9*2</t>
  </si>
  <si>
    <t>4+3,4+3+4,6+9</t>
  </si>
  <si>
    <t>3+4+3+6+38+21</t>
  </si>
  <si>
    <t>002H</t>
  </si>
  <si>
    <t>D+M nového hromosvodu, vč. svorek, kotvících prvků, kotvení, vč. zpracování projektu hromosvodu</t>
  </si>
  <si>
    <t>svody hromosvodu budou skryty ve fasádě,</t>
  </si>
  <si>
    <t>vč. zajištění revize hromosvodu</t>
  </si>
  <si>
    <t>003H</t>
  </si>
  <si>
    <t>Zajištění revize hromosvodu</t>
  </si>
  <si>
    <t>SUM</t>
  </si>
  <si>
    <t>END</t>
  </si>
  <si>
    <t>Koordinační činnost dodavatele v rámci stavby, včetně koordinační činnosti se subdodavateli</t>
  </si>
  <si>
    <t>soub.</t>
  </si>
  <si>
    <t>R-položka</t>
  </si>
  <si>
    <t>POL12_1</t>
  </si>
  <si>
    <t>005121010R</t>
  </si>
  <si>
    <t>Vybudování zařízení staveniště</t>
  </si>
  <si>
    <t>Soubor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</si>
  <si>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</si>
  <si>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</si>
  <si>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</si>
  <si>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</si>
  <si>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</si>
  <si>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</si>
  <si>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</si>
  <si>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</si>
  <si>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</si>
  <si>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Provozní vlivy - nemocnice NMNM, koordinace dle požadavků vedení nemocnice NNM</t>
  </si>
  <si>
    <t>- zajištění nepřerušovaného provozu objektu Lékárny dle požadavků vedení nemocnice NNM</t>
  </si>
  <si>
    <t>- každodenní úklid ploch dotčených stavbou</t>
  </si>
  <si>
    <t>02</t>
  </si>
  <si>
    <t>Inženýrská činnost pro uvedení celého díla do užívání, zajištění dokladů pro uvedení díla do provozu</t>
  </si>
  <si>
    <t>03</t>
  </si>
  <si>
    <t>Předání a převzetí staveniště, stavby, účast na kontrolních dnech, na kolaudačních řízeních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</si>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</sst>
</file>

<file path=xl/styles.xml><?xml version="1.0" encoding="utf-8"?>
<styleSheet xmlns="http://schemas.openxmlformats.org/spreadsheetml/2006/main">
  <numFmts count="1">
    <numFmt numFmtId="164" formatCode="#,##0.00000"/>
  </numFmts>
  <fonts count="22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8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49" fontId="0" fillId="0" borderId="11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0" xfId="0" applyBorder="1" applyAlignment="1">
      <alignment horizontal="left" indent="1"/>
    </xf>
    <xf numFmtId="0" fontId="0" fillId="0" borderId="12" xfId="0" applyBorder="1" applyAlignment="1">
      <alignment horizontal="left" vertical="top" indent="1"/>
    </xf>
    <xf numFmtId="0" fontId="8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/>
    <xf numFmtId="0" fontId="0" fillId="0" borderId="15" xfId="0" applyBorder="1"/>
    <xf numFmtId="0" fontId="8" fillId="0" borderId="10" xfId="0" applyFont="1" applyBorder="1" applyAlignment="1">
      <alignment horizontal="left" vertical="center" indent="1"/>
    </xf>
    <xf numFmtId="49" fontId="0" fillId="0" borderId="8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1" fontId="8" fillId="0" borderId="8" xfId="0" applyNumberFormat="1" applyFont="1" applyBorder="1" applyAlignment="1">
      <alignment horizontal="righ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3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17" xfId="0" applyNumberFormat="1" applyFont="1" applyFill="1" applyBorder="1" applyAlignment="1">
      <alignment vertical="center"/>
    </xf>
    <xf numFmtId="4" fontId="7" fillId="5" borderId="8" xfId="0" applyNumberFormat="1" applyFont="1" applyFill="1" applyBorder="1" applyAlignment="1">
      <alignment vertical="center" wrapText="1"/>
    </xf>
    <xf numFmtId="4" fontId="10" fillId="5" borderId="16" xfId="0" applyNumberFormat="1" applyFont="1" applyFill="1" applyBorder="1" applyAlignment="1">
      <alignment horizontal="center" vertical="center" wrapText="1" shrinkToFit="1"/>
    </xf>
    <xf numFmtId="4" fontId="7" fillId="5" borderId="16" xfId="0" applyNumberFormat="1" applyFont="1" applyFill="1" applyBorder="1" applyAlignment="1">
      <alignment horizontal="center" vertical="center" wrapText="1" shrinkToFit="1"/>
    </xf>
    <xf numFmtId="3" fontId="7" fillId="5" borderId="16" xfId="0" applyNumberFormat="1" applyFont="1" applyFill="1" applyBorder="1" applyAlignment="1">
      <alignment horizontal="center" vertical="center" wrapText="1"/>
    </xf>
    <xf numFmtId="4" fontId="0" fillId="0" borderId="17" xfId="0" applyNumberFormat="1" applyBorder="1" applyAlignment="1">
      <alignment vertical="center"/>
    </xf>
    <xf numFmtId="4" fontId="3" fillId="0" borderId="16" xfId="0" applyNumberFormat="1" applyFont="1" applyBorder="1" applyAlignment="1">
      <alignment horizontal="right" vertical="center" wrapText="1" shrinkToFit="1"/>
    </xf>
    <xf numFmtId="4" fontId="3" fillId="0" borderId="16" xfId="0" applyNumberFormat="1" applyFont="1" applyBorder="1" applyAlignment="1">
      <alignment horizontal="right" vertical="center" shrinkToFit="1"/>
    </xf>
    <xf numFmtId="4" fontId="0" fillId="0" borderId="16" xfId="0" applyNumberFormat="1" applyBorder="1" applyAlignment="1">
      <alignment vertical="center" shrinkToFit="1"/>
    </xf>
    <xf numFmtId="3" fontId="0" fillId="0" borderId="16" xfId="0" applyNumberFormat="1" applyBorder="1" applyAlignment="1">
      <alignment vertical="center"/>
    </xf>
    <xf numFmtId="4" fontId="8" fillId="0" borderId="17" xfId="0" applyNumberFormat="1" applyFont="1" applyBorder="1" applyAlignment="1">
      <alignment vertical="center"/>
    </xf>
    <xf numFmtId="4" fontId="8" fillId="0" borderId="16" xfId="0" applyNumberFormat="1" applyFont="1" applyBorder="1" applyAlignment="1">
      <alignment vertical="center" wrapText="1" shrinkToFit="1"/>
    </xf>
    <xf numFmtId="4" fontId="8" fillId="0" borderId="16" xfId="0" applyNumberFormat="1" applyFont="1" applyBorder="1" applyAlignment="1">
      <alignment vertical="center" shrinkToFit="1"/>
    </xf>
    <xf numFmtId="3" fontId="8" fillId="0" borderId="16" xfId="0" applyNumberFormat="1" applyFont="1" applyBorder="1" applyAlignment="1">
      <alignment vertical="center"/>
    </xf>
    <xf numFmtId="4" fontId="0" fillId="0" borderId="17" xfId="0" applyNumberFormat="1" applyBorder="1" applyAlignment="1">
      <alignment horizontal="left" vertical="center"/>
    </xf>
    <xf numFmtId="4" fontId="0" fillId="0" borderId="16" xfId="0" applyNumberFormat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wrapText="1" shrinkToFit="1"/>
    </xf>
    <xf numFmtId="4" fontId="0" fillId="3" borderId="16" xfId="0" applyNumberFormat="1" applyFill="1" applyBorder="1" applyAlignment="1">
      <alignment vertical="center" shrinkToFit="1"/>
    </xf>
    <xf numFmtId="3" fontId="0" fillId="3" borderId="16" xfId="0" applyNumberFormat="1" applyFill="1" applyBorder="1" applyAlignment="1">
      <alignment vertical="center"/>
    </xf>
    <xf numFmtId="0" fontId="4" fillId="3" borderId="24" xfId="0" applyFont="1" applyFill="1" applyBorder="1" applyAlignment="1">
      <alignment horizontal="left" vertical="center" indent="1"/>
    </xf>
    <xf numFmtId="0" fontId="5" fillId="3" borderId="25" xfId="0" applyFont="1" applyFill="1" applyBorder="1" applyAlignment="1">
      <alignment horizontal="left" vertical="center" wrapText="1"/>
    </xf>
    <xf numFmtId="0" fontId="0" fillId="3" borderId="25" xfId="0" applyFill="1" applyBorder="1" applyAlignment="1">
      <alignment horizontal="left" vertical="center" wrapText="1"/>
    </xf>
    <xf numFmtId="4" fontId="4" fillId="3" borderId="25" xfId="0" applyNumberFormat="1" applyFon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0" fillId="3" borderId="25" xfId="0" applyFill="1" applyBorder="1" applyAlignment="1">
      <alignment wrapText="1"/>
    </xf>
    <xf numFmtId="0" fontId="0" fillId="3" borderId="25" xfId="0" applyFill="1" applyBorder="1"/>
    <xf numFmtId="49" fontId="8" fillId="3" borderId="26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0" fontId="16" fillId="5" borderId="1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49" fontId="7" fillId="0" borderId="17" xfId="0" applyNumberFormat="1" applyFont="1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3" fontId="7" fillId="0" borderId="16" xfId="0" applyNumberFormat="1" applyFont="1" applyBorder="1" applyAlignment="1">
      <alignment vertical="center"/>
    </xf>
    <xf numFmtId="3" fontId="7" fillId="3" borderId="16" xfId="0" applyNumberFormat="1" applyFont="1" applyFill="1" applyBorder="1" applyAlignment="1">
      <alignment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vertical="center"/>
    </xf>
    <xf numFmtId="4" fontId="7" fillId="3" borderId="16" xfId="0" applyNumberFormat="1" applyFont="1" applyFill="1" applyBorder="1" applyAlignment="1">
      <alignment horizontal="center" vertical="center"/>
    </xf>
    <xf numFmtId="4" fontId="7" fillId="3" borderId="1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5" fillId="0" borderId="16" xfId="0" applyFont="1" applyBorder="1" applyAlignment="1">
      <alignment vertical="center"/>
    </xf>
    <xf numFmtId="0" fontId="15" fillId="3" borderId="16" xfId="0" applyFont="1" applyFill="1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5" borderId="16" xfId="0" applyFill="1" applyBorder="1"/>
    <xf numFmtId="0" fontId="0" fillId="5" borderId="16" xfId="0" applyFill="1" applyBorder="1" applyAlignment="1">
      <alignment horizontal="center"/>
    </xf>
    <xf numFmtId="49" fontId="0" fillId="5" borderId="16" xfId="0" applyNumberFormat="1" applyFill="1" applyBorder="1"/>
    <xf numFmtId="0" fontId="0" fillId="5" borderId="16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7" xfId="0" applyFont="1" applyFill="1" applyBorder="1" applyAlignment="1">
      <alignment vertical="top"/>
    </xf>
    <xf numFmtId="49" fontId="8" fillId="3" borderId="8" xfId="0" applyNumberFormat="1" applyFont="1" applyFill="1" applyBorder="1" applyAlignment="1">
      <alignment vertical="top"/>
    </xf>
    <xf numFmtId="0" fontId="8" fillId="3" borderId="8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8" xfId="0" applyFont="1" applyFill="1" applyBorder="1" applyAlignment="1">
      <alignment horizontal="center" vertical="top" shrinkToFit="1"/>
    </xf>
    <xf numFmtId="164" fontId="8" fillId="3" borderId="8" xfId="0" applyNumberFormat="1" applyFont="1" applyFill="1" applyBorder="1" applyAlignment="1">
      <alignment vertical="top" shrinkToFit="1"/>
    </xf>
    <xf numFmtId="4" fontId="8" fillId="3" borderId="8" xfId="0" applyNumberFormat="1" applyFont="1" applyFill="1" applyBorder="1" applyAlignment="1">
      <alignment vertical="top" shrinkToFit="1"/>
    </xf>
    <xf numFmtId="4" fontId="8" fillId="3" borderId="19" xfId="0" applyNumberFormat="1" applyFont="1" applyFill="1" applyBorder="1" applyAlignment="1">
      <alignment vertical="top" shrinkToFit="1"/>
    </xf>
    <xf numFmtId="0" fontId="17" fillId="0" borderId="27" xfId="0" applyFont="1" applyBorder="1" applyAlignment="1">
      <alignment vertical="top"/>
    </xf>
    <xf numFmtId="49" fontId="17" fillId="0" borderId="28" xfId="0" applyNumberFormat="1" applyFont="1" applyBorder="1" applyAlignment="1">
      <alignment vertical="top"/>
    </xf>
    <xf numFmtId="0" fontId="17" fillId="0" borderId="28" xfId="0" applyFont="1" applyBorder="1" applyAlignment="1">
      <alignment horizontal="center" vertical="top" shrinkToFit="1"/>
    </xf>
    <xf numFmtId="164" fontId="17" fillId="0" borderId="28" xfId="0" applyNumberFormat="1" applyFont="1" applyBorder="1" applyAlignment="1">
      <alignment vertical="top" shrinkToFit="1"/>
    </xf>
    <xf numFmtId="4" fontId="17" fillId="4" borderId="28" xfId="0" applyNumberFormat="1" applyFont="1" applyFill="1" applyBorder="1" applyAlignment="1" applyProtection="1">
      <alignment vertical="top" shrinkToFit="1"/>
      <protection locked="0"/>
    </xf>
    <xf numFmtId="4" fontId="17" fillId="0" borderId="28" xfId="0" applyNumberFormat="1" applyFont="1" applyBorder="1" applyAlignment="1">
      <alignment vertical="top" shrinkToFit="1"/>
    </xf>
    <xf numFmtId="4" fontId="17" fillId="0" borderId="29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4" fontId="8" fillId="3" borderId="19" xfId="0" applyNumberFormat="1" applyFont="1" applyFill="1" applyBorder="1" applyAlignment="1">
      <alignment vertical="top"/>
    </xf>
    <xf numFmtId="49" fontId="8" fillId="3" borderId="8" xfId="0" applyNumberFormat="1" applyFont="1" applyFill="1" applyBorder="1" applyAlignment="1">
      <alignment horizontal="left" vertical="top" wrapText="1"/>
    </xf>
    <xf numFmtId="49" fontId="17" fillId="0" borderId="28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17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4" fontId="8" fillId="0" borderId="8" xfId="0" applyNumberFormat="1" applyFon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4" fontId="0" fillId="3" borderId="17" xfId="0" applyNumberFormat="1" applyFill="1" applyBorder="1" applyAlignment="1">
      <alignment vertical="center"/>
    </xf>
    <xf numFmtId="4" fontId="0" fillId="3" borderId="8" xfId="0" applyNumberFormat="1" applyFill="1" applyBorder="1" applyAlignment="1">
      <alignment vertical="center"/>
    </xf>
    <xf numFmtId="4" fontId="0" fillId="3" borderId="19" xfId="0" applyNumberFormat="1" applyFill="1" applyBorder="1" applyAlignment="1">
      <alignment vertical="center"/>
    </xf>
    <xf numFmtId="0" fontId="8" fillId="4" borderId="13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9" xfId="0" applyBorder="1" applyAlignment="1">
      <alignment horizontal="right" indent="1"/>
    </xf>
    <xf numFmtId="4" fontId="13" fillId="0" borderId="17" xfId="0" applyNumberFormat="1" applyFont="1" applyBorder="1" applyAlignment="1">
      <alignment horizontal="right" vertical="center" indent="1"/>
    </xf>
    <xf numFmtId="4" fontId="13" fillId="0" borderId="11" xfId="0" applyNumberFormat="1" applyFont="1" applyBorder="1" applyAlignment="1">
      <alignment horizontal="right" vertical="center" inden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/>
    </xf>
    <xf numFmtId="4" fontId="13" fillId="0" borderId="19" xfId="0" applyNumberFormat="1" applyFont="1" applyBorder="1" applyAlignment="1">
      <alignment horizontal="right" vertical="center" indent="1"/>
    </xf>
    <xf numFmtId="49" fontId="6" fillId="3" borderId="13" xfId="0" applyNumberFormat="1" applyFont="1" applyFill="1" applyBorder="1" applyAlignment="1">
      <alignment horizontal="left" vertical="center" wrapText="1"/>
    </xf>
    <xf numFmtId="0" fontId="0" fillId="3" borderId="13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11" fillId="0" borderId="17" xfId="0" applyNumberFormat="1" applyFont="1" applyBorder="1" applyAlignment="1">
      <alignment vertical="center"/>
    </xf>
    <xf numFmtId="4" fontId="11" fillId="0" borderId="8" xfId="0" applyNumberFormat="1" applyFont="1" applyBorder="1" applyAlignment="1">
      <alignment vertical="center"/>
    </xf>
    <xf numFmtId="2" fontId="12" fillId="3" borderId="25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7" xfId="0" applyNumberFormat="1" applyFont="1" applyBorder="1" applyAlignment="1">
      <alignment horizontal="right" vertical="center" indent="1"/>
    </xf>
    <xf numFmtId="4" fontId="11" fillId="0" borderId="19" xfId="0" applyNumberFormat="1" applyFont="1" applyBorder="1" applyAlignment="1">
      <alignment horizontal="right" vertical="center" indent="1"/>
    </xf>
    <xf numFmtId="0" fontId="0" fillId="0" borderId="13" xfId="0" applyBorder="1" applyAlignment="1">
      <alignment horizontal="center" wrapText="1"/>
    </xf>
    <xf numFmtId="4" fontId="11" fillId="0" borderId="17" xfId="0" applyNumberFormat="1" applyFont="1" applyBorder="1" applyAlignment="1">
      <alignment horizontal="right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 indent="1"/>
    </xf>
    <xf numFmtId="4" fontId="12" fillId="3" borderId="25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8" xfId="0" applyNumberFormat="1" applyBorder="1" applyAlignment="1">
      <alignment vertical="center" shrinkToFit="1"/>
    </xf>
    <xf numFmtId="49" fontId="0" fillId="0" borderId="19" xfId="0" applyNumberFormat="1" applyBorder="1" applyAlignment="1">
      <alignment vertical="center" shrinkToFit="1"/>
    </xf>
    <xf numFmtId="0" fontId="20" fillId="0" borderId="13" xfId="0" applyNumberFormat="1" applyFont="1" applyBorder="1" applyAlignment="1">
      <alignment horizontal="left" vertical="top" wrapText="1"/>
    </xf>
    <xf numFmtId="0" fontId="20" fillId="0" borderId="13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  <xf numFmtId="0" fontId="17" fillId="0" borderId="13" xfId="0" applyNumberFormat="1" applyFont="1" applyBorder="1" applyAlignment="1">
      <alignment horizontal="left" vertical="top" wrapText="1"/>
    </xf>
    <xf numFmtId="0" fontId="17" fillId="0" borderId="13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9" xfId="0" applyBorder="1" applyAlignment="1">
      <alignment vertical="center"/>
    </xf>
    <xf numFmtId="49" fontId="0" fillId="3" borderId="8" xfId="0" applyNumberForma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9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tabSelected="1" workbookViewId="0">
      <selection activeCell="A2" sqref="A2:G2"/>
    </sheetView>
  </sheetViews>
  <sheetFormatPr defaultRowHeight="12.45"/>
  <sheetData>
    <row r="1" spans="1:7">
      <c r="A1" s="21" t="s">
        <v>38</v>
      </c>
    </row>
    <row r="2" spans="1:7" ht="57.75" customHeight="1">
      <c r="A2" s="181" t="s">
        <v>39</v>
      </c>
      <c r="B2" s="181"/>
      <c r="C2" s="181"/>
      <c r="D2" s="181"/>
      <c r="E2" s="181"/>
      <c r="F2" s="181"/>
      <c r="G2" s="181"/>
    </row>
  </sheetData>
  <sheetProtection password="9231" sheet="1"/>
  <mergeCells count="1">
    <mergeCell ref="A2:G2"/>
  </mergeCells>
  <phoneticPr fontId="1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9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45"/>
  <cols>
    <col min="1" max="1" width="8.3828125" hidden="1" customWidth="1"/>
    <col min="2" max="2" width="13.3828125" customWidth="1"/>
    <col min="3" max="3" width="7.3828125" style="52" customWidth="1"/>
    <col min="4" max="4" width="13" style="52" customWidth="1"/>
    <col min="5" max="5" width="9.69140625" style="52" customWidth="1"/>
    <col min="6" max="6" width="11.69140625" customWidth="1"/>
    <col min="7" max="9" width="13" customWidth="1"/>
    <col min="10" max="10" width="5.53515625" customWidth="1"/>
    <col min="11" max="11" width="4.3046875" customWidth="1"/>
    <col min="12" max="15" width="10.69140625" customWidth="1"/>
  </cols>
  <sheetData>
    <row r="1" spans="1:15" ht="33.75" customHeight="1">
      <c r="A1" s="47" t="s">
        <v>36</v>
      </c>
      <c r="B1" s="194" t="s">
        <v>41</v>
      </c>
      <c r="C1" s="195"/>
      <c r="D1" s="195"/>
      <c r="E1" s="195"/>
      <c r="F1" s="195"/>
      <c r="G1" s="195"/>
      <c r="H1" s="195"/>
      <c r="I1" s="195"/>
      <c r="J1" s="196"/>
    </row>
    <row r="2" spans="1:15" ht="36" customHeight="1">
      <c r="A2" s="2"/>
      <c r="B2" s="76" t="s">
        <v>22</v>
      </c>
      <c r="C2" s="77"/>
      <c r="D2" s="78" t="s">
        <v>44</v>
      </c>
      <c r="E2" s="201" t="s">
        <v>45</v>
      </c>
      <c r="F2" s="202"/>
      <c r="G2" s="202"/>
      <c r="H2" s="202"/>
      <c r="I2" s="202"/>
      <c r="J2" s="203"/>
      <c r="O2" s="1"/>
    </row>
    <row r="3" spans="1:15" ht="27" hidden="1" customHeight="1">
      <c r="A3" s="2"/>
      <c r="B3" s="79"/>
      <c r="C3" s="77"/>
      <c r="D3" s="80"/>
      <c r="E3" s="204"/>
      <c r="F3" s="205"/>
      <c r="G3" s="205"/>
      <c r="H3" s="205"/>
      <c r="I3" s="205"/>
      <c r="J3" s="206"/>
    </row>
    <row r="4" spans="1:15" ht="23.25" customHeight="1">
      <c r="A4" s="2"/>
      <c r="B4" s="81"/>
      <c r="C4" s="82"/>
      <c r="D4" s="83"/>
      <c r="E4" s="209"/>
      <c r="F4" s="209"/>
      <c r="G4" s="209"/>
      <c r="H4" s="209"/>
      <c r="I4" s="209"/>
      <c r="J4" s="210"/>
    </row>
    <row r="5" spans="1:15" ht="24" customHeight="1">
      <c r="A5" s="2"/>
      <c r="B5" s="31" t="s">
        <v>42</v>
      </c>
      <c r="D5" s="213"/>
      <c r="E5" s="214"/>
      <c r="F5" s="214"/>
      <c r="G5" s="214"/>
      <c r="H5" s="18" t="s">
        <v>40</v>
      </c>
      <c r="I5" s="22"/>
      <c r="J5" s="8"/>
    </row>
    <row r="6" spans="1:15" ht="15.75" customHeight="1">
      <c r="A6" s="2"/>
      <c r="B6" s="28"/>
      <c r="C6" s="55"/>
      <c r="D6" s="215"/>
      <c r="E6" s="216"/>
      <c r="F6" s="216"/>
      <c r="G6" s="216"/>
      <c r="H6" s="18" t="s">
        <v>34</v>
      </c>
      <c r="I6" s="22"/>
      <c r="J6" s="8"/>
    </row>
    <row r="7" spans="1:15" ht="15.75" customHeight="1">
      <c r="A7" s="2"/>
      <c r="B7" s="29"/>
      <c r="C7" s="56"/>
      <c r="D7" s="53"/>
      <c r="E7" s="217"/>
      <c r="F7" s="218"/>
      <c r="G7" s="218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89"/>
      <c r="E11" s="189"/>
      <c r="F11" s="189"/>
      <c r="G11" s="189"/>
      <c r="H11" s="18" t="s">
        <v>40</v>
      </c>
      <c r="I11" s="84"/>
      <c r="J11" s="8"/>
    </row>
    <row r="12" spans="1:15" ht="15.75" customHeight="1">
      <c r="A12" s="2"/>
      <c r="B12" s="28"/>
      <c r="C12" s="55"/>
      <c r="D12" s="208"/>
      <c r="E12" s="208"/>
      <c r="F12" s="208"/>
      <c r="G12" s="208"/>
      <c r="H12" s="18" t="s">
        <v>34</v>
      </c>
      <c r="I12" s="84"/>
      <c r="J12" s="8"/>
    </row>
    <row r="13" spans="1:15" ht="15.75" customHeight="1">
      <c r="A13" s="2"/>
      <c r="B13" s="29"/>
      <c r="C13" s="56"/>
      <c r="D13" s="85"/>
      <c r="E13" s="211"/>
      <c r="F13" s="212"/>
      <c r="G13" s="212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207"/>
      <c r="F15" s="207"/>
      <c r="G15" s="190"/>
      <c r="H15" s="190"/>
      <c r="I15" s="190" t="s">
        <v>29</v>
      </c>
      <c r="J15" s="191"/>
    </row>
    <row r="16" spans="1:15" ht="23.25" customHeight="1">
      <c r="A16" s="138" t="s">
        <v>24</v>
      </c>
      <c r="B16" s="38" t="s">
        <v>24</v>
      </c>
      <c r="C16" s="62"/>
      <c r="D16" s="63"/>
      <c r="E16" s="192"/>
      <c r="F16" s="200"/>
      <c r="G16" s="192"/>
      <c r="H16" s="200"/>
      <c r="I16" s="192">
        <f>SUMIF(F52:F75,A16,I52:I75)+SUMIF(F52:F75,"PSU",I52:I75)</f>
        <v>0</v>
      </c>
      <c r="J16" s="193"/>
    </row>
    <row r="17" spans="1:10" ht="23.25" customHeight="1">
      <c r="A17" s="138" t="s">
        <v>25</v>
      </c>
      <c r="B17" s="38" t="s">
        <v>25</v>
      </c>
      <c r="C17" s="62"/>
      <c r="D17" s="63"/>
      <c r="E17" s="192"/>
      <c r="F17" s="200"/>
      <c r="G17" s="192"/>
      <c r="H17" s="200"/>
      <c r="I17" s="192">
        <f>SUMIF(F52:F75,A17,I52:I75)</f>
        <v>0</v>
      </c>
      <c r="J17" s="193"/>
    </row>
    <row r="18" spans="1:10" ht="23.25" customHeight="1">
      <c r="A18" s="138" t="s">
        <v>26</v>
      </c>
      <c r="B18" s="38" t="s">
        <v>26</v>
      </c>
      <c r="C18" s="62"/>
      <c r="D18" s="63"/>
      <c r="E18" s="192"/>
      <c r="F18" s="200"/>
      <c r="G18" s="192"/>
      <c r="H18" s="200"/>
      <c r="I18" s="192">
        <f>SUMIF(F52:F75,A18,I52:I75)</f>
        <v>0</v>
      </c>
      <c r="J18" s="193"/>
    </row>
    <row r="19" spans="1:10" ht="23.25" customHeight="1">
      <c r="A19" s="138" t="s">
        <v>101</v>
      </c>
      <c r="B19" s="38" t="s">
        <v>27</v>
      </c>
      <c r="C19" s="62"/>
      <c r="D19" s="63"/>
      <c r="E19" s="192"/>
      <c r="F19" s="200"/>
      <c r="G19" s="192"/>
      <c r="H19" s="200"/>
      <c r="I19" s="192">
        <f>SUMIF(F52:F75,A19,I52:I75)</f>
        <v>0</v>
      </c>
      <c r="J19" s="193"/>
    </row>
    <row r="20" spans="1:10" ht="23.25" customHeight="1">
      <c r="A20" s="138" t="s">
        <v>102</v>
      </c>
      <c r="B20" s="38" t="s">
        <v>28</v>
      </c>
      <c r="C20" s="62"/>
      <c r="D20" s="63"/>
      <c r="E20" s="192"/>
      <c r="F20" s="200"/>
      <c r="G20" s="192"/>
      <c r="H20" s="200"/>
      <c r="I20" s="192">
        <f>SUMIF(F52:F75,A20,I52:I75)</f>
        <v>0</v>
      </c>
      <c r="J20" s="193"/>
    </row>
    <row r="21" spans="1:10" ht="23.25" customHeight="1">
      <c r="A21" s="2"/>
      <c r="B21" s="48" t="s">
        <v>29</v>
      </c>
      <c r="C21" s="64"/>
      <c r="D21" s="65"/>
      <c r="E21" s="226"/>
      <c r="F21" s="227"/>
      <c r="G21" s="226"/>
      <c r="H21" s="227"/>
      <c r="I21" s="226">
        <f>SUM(I16:J20)</f>
        <v>0</v>
      </c>
      <c r="J21" s="231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 ca="1"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19">
        <f ca="1">ZakladDPHSniVypocet</f>
        <v>0</v>
      </c>
      <c r="H23" s="220"/>
      <c r="I23" s="220"/>
      <c r="J23" s="40" t="str">
        <f t="shared" ref="J23:J28" ca="1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 ca="1">SazbaDPH1</f>
        <v>15</v>
      </c>
      <c r="F24" s="39" t="s">
        <v>0</v>
      </c>
      <c r="G24" s="229">
        <f>A23</f>
        <v>0</v>
      </c>
      <c r="H24" s="230"/>
      <c r="I24" s="230"/>
      <c r="J24" s="40" t="str">
        <f t="shared" ca="1" si="0"/>
        <v>CZK</v>
      </c>
    </row>
    <row r="25" spans="1:10" ht="23.25" customHeight="1">
      <c r="A25" s="2">
        <f ca="1"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19">
        <f ca="1">ZakladDPHZaklVypocet</f>
        <v>0</v>
      </c>
      <c r="H25" s="220"/>
      <c r="I25" s="220"/>
      <c r="J25" s="40" t="str">
        <f t="shared" ca="1" si="0"/>
        <v>CZK</v>
      </c>
    </row>
    <row r="26" spans="1:10" ht="23.25" customHeight="1">
      <c r="A26" s="2">
        <f ca="1">(A25-INT(A25))*100</f>
        <v>0</v>
      </c>
      <c r="B26" s="32" t="s">
        <v>15</v>
      </c>
      <c r="C26" s="68"/>
      <c r="D26" s="54"/>
      <c r="E26" s="69">
        <f ca="1">SazbaDPH2</f>
        <v>21</v>
      </c>
      <c r="F26" s="30" t="s">
        <v>0</v>
      </c>
      <c r="G26" s="197">
        <f ca="1">A25</f>
        <v>0</v>
      </c>
      <c r="H26" s="198"/>
      <c r="I26" s="198"/>
      <c r="J26" s="37" t="str">
        <f t="shared" ca="1" si="0"/>
        <v>CZK</v>
      </c>
    </row>
    <row r="27" spans="1:10" ht="23.25" customHeight="1" thickBot="1">
      <c r="A27" s="2">
        <f ca="1">ZakladDPHSni+DPHSni+ZakladDPHZakl+DPHZakl</f>
        <v>0</v>
      </c>
      <c r="B27" s="31" t="s">
        <v>4</v>
      </c>
      <c r="C27" s="70"/>
      <c r="D27" s="71"/>
      <c r="E27" s="70"/>
      <c r="F27" s="16"/>
      <c r="G27" s="199">
        <f ca="1">CenaCelkem-(ZakladDPHSni+DPHSni+ZakladDPHZakl+DPHZakl)</f>
        <v>0</v>
      </c>
      <c r="H27" s="199"/>
      <c r="I27" s="199"/>
      <c r="J27" s="41" t="str">
        <f t="shared" ca="1" si="0"/>
        <v>CZK</v>
      </c>
    </row>
    <row r="28" spans="1:10" ht="27.75" hidden="1" customHeight="1" thickBot="1">
      <c r="A28" s="2"/>
      <c r="B28" s="112" t="s">
        <v>23</v>
      </c>
      <c r="C28" s="113"/>
      <c r="D28" s="113"/>
      <c r="E28" s="114"/>
      <c r="F28" s="115"/>
      <c r="G28" s="221">
        <f ca="1">ZakladDPHSniVypocet+ZakladDPHZaklVypocet</f>
        <v>0</v>
      </c>
      <c r="H28" s="221"/>
      <c r="I28" s="221"/>
      <c r="J28" s="116" t="str">
        <f t="shared" ca="1" si="0"/>
        <v>CZK</v>
      </c>
    </row>
    <row r="29" spans="1:10" ht="27.75" customHeight="1" thickBot="1">
      <c r="A29" s="2">
        <f>(A27-INT(A27))*100</f>
        <v>0</v>
      </c>
      <c r="B29" s="112" t="s">
        <v>35</v>
      </c>
      <c r="C29" s="117"/>
      <c r="D29" s="117"/>
      <c r="E29" s="117"/>
      <c r="F29" s="118"/>
      <c r="G29" s="232">
        <f>A27</f>
        <v>0</v>
      </c>
      <c r="H29" s="232"/>
      <c r="I29" s="232"/>
      <c r="J29" s="119" t="s">
        <v>55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222"/>
      <c r="E34" s="223"/>
      <c r="G34" s="224"/>
      <c r="H34" s="225"/>
      <c r="I34" s="225"/>
      <c r="J34" s="25"/>
    </row>
    <row r="35" spans="1:10" ht="12.75" customHeight="1">
      <c r="A35" s="2"/>
      <c r="B35" s="2"/>
      <c r="D35" s="228" t="s">
        <v>2</v>
      </c>
      <c r="E35" s="228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>
      <c r="A39" s="88">
        <v>1</v>
      </c>
      <c r="B39" s="98" t="s">
        <v>46</v>
      </c>
      <c r="C39" s="185"/>
      <c r="D39" s="185"/>
      <c r="E39" s="185"/>
      <c r="F39" s="99">
        <f ca="1">'101 01 Pol'!AE470+'99 01 Pol'!AE25</f>
        <v>0</v>
      </c>
      <c r="G39" s="100">
        <f ca="1">'101 01 Pol'!AF470+'99 01 Pol'!AF25</f>
        <v>0</v>
      </c>
      <c r="H39" s="101">
        <f t="shared" ref="H39:H44" ca="1" si="1">(F39*SazbaDPH1/100)+(G39*SazbaDPH2/100)</f>
        <v>0</v>
      </c>
      <c r="I39" s="101">
        <f>F39+G39+H39</f>
        <v>0</v>
      </c>
      <c r="J39" s="102" t="str">
        <f ca="1">IF(CenaCelkemVypocet=0,"",I39/CenaCelkemVypocet*100)</f>
        <v/>
      </c>
    </row>
    <row r="40" spans="1:10" ht="25.5" customHeight="1">
      <c r="A40" s="88">
        <v>2</v>
      </c>
      <c r="B40" s="103"/>
      <c r="C40" s="184" t="s">
        <v>47</v>
      </c>
      <c r="D40" s="184"/>
      <c r="E40" s="184"/>
      <c r="F40" s="104"/>
      <c r="G40" s="105"/>
      <c r="H40" s="105">
        <f t="shared" ca="1" si="1"/>
        <v>0</v>
      </c>
      <c r="I40" s="105"/>
      <c r="J40" s="106"/>
    </row>
    <row r="41" spans="1:10" ht="25.5" customHeight="1">
      <c r="A41" s="88">
        <v>2</v>
      </c>
      <c r="B41" s="103" t="s">
        <v>48</v>
      </c>
      <c r="C41" s="184" t="s">
        <v>49</v>
      </c>
      <c r="D41" s="184"/>
      <c r="E41" s="184"/>
      <c r="F41" s="104">
        <f ca="1">'101 01 Pol'!AE470</f>
        <v>0</v>
      </c>
      <c r="G41" s="105">
        <f ca="1">'101 01 Pol'!AF470</f>
        <v>0</v>
      </c>
      <c r="H41" s="105">
        <f t="shared" ca="1" si="1"/>
        <v>0</v>
      </c>
      <c r="I41" s="105">
        <f>F41+G41+H41</f>
        <v>0</v>
      </c>
      <c r="J41" s="106" t="str">
        <f ca="1">IF(CenaCelkemVypocet=0,"",I41/CenaCelkemVypocet*100)</f>
        <v/>
      </c>
    </row>
    <row r="42" spans="1:10" ht="25.5" customHeight="1">
      <c r="A42" s="88">
        <v>3</v>
      </c>
      <c r="B42" s="107" t="s">
        <v>50</v>
      </c>
      <c r="C42" s="185" t="s">
        <v>51</v>
      </c>
      <c r="D42" s="185"/>
      <c r="E42" s="185"/>
      <c r="F42" s="108">
        <f ca="1">'101 01 Pol'!AE470</f>
        <v>0</v>
      </c>
      <c r="G42" s="101">
        <f ca="1">'101 01 Pol'!AF470</f>
        <v>0</v>
      </c>
      <c r="H42" s="101">
        <f t="shared" ca="1" si="1"/>
        <v>0</v>
      </c>
      <c r="I42" s="101">
        <f>F42+G42+H42</f>
        <v>0</v>
      </c>
      <c r="J42" s="102" t="str">
        <f ca="1">IF(CenaCelkemVypocet=0,"",I42/CenaCelkemVypocet*100)</f>
        <v/>
      </c>
    </row>
    <row r="43" spans="1:10" ht="25.5" customHeight="1">
      <c r="A43" s="88">
        <v>2</v>
      </c>
      <c r="B43" s="103" t="s">
        <v>52</v>
      </c>
      <c r="C43" s="184" t="s">
        <v>53</v>
      </c>
      <c r="D43" s="184"/>
      <c r="E43" s="184"/>
      <c r="F43" s="104">
        <f ca="1">'99 01 Pol'!AE25</f>
        <v>0</v>
      </c>
      <c r="G43" s="105">
        <f ca="1">'99 01 Pol'!AF25</f>
        <v>0</v>
      </c>
      <c r="H43" s="105">
        <f t="shared" ca="1" si="1"/>
        <v>0</v>
      </c>
      <c r="I43" s="105">
        <f>F43+G43+H43</f>
        <v>0</v>
      </c>
      <c r="J43" s="106" t="str">
        <f ca="1">IF(CenaCelkemVypocet=0,"",I43/CenaCelkemVypocet*100)</f>
        <v/>
      </c>
    </row>
    <row r="44" spans="1:10" ht="25.5" customHeight="1">
      <c r="A44" s="88">
        <v>3</v>
      </c>
      <c r="B44" s="107" t="s">
        <v>50</v>
      </c>
      <c r="C44" s="185" t="s">
        <v>51</v>
      </c>
      <c r="D44" s="185"/>
      <c r="E44" s="185"/>
      <c r="F44" s="108">
        <f ca="1">'99 01 Pol'!AE25</f>
        <v>0</v>
      </c>
      <c r="G44" s="101">
        <f ca="1">'99 01 Pol'!AF25</f>
        <v>0</v>
      </c>
      <c r="H44" s="101">
        <f t="shared" ca="1" si="1"/>
        <v>0</v>
      </c>
      <c r="I44" s="101">
        <f>F44+G44+H44</f>
        <v>0</v>
      </c>
      <c r="J44" s="102" t="str">
        <f ca="1">IF(CenaCelkemVypocet=0,"",I44/CenaCelkemVypocet*100)</f>
        <v/>
      </c>
    </row>
    <row r="45" spans="1:10" ht="25.5" customHeight="1">
      <c r="A45" s="88"/>
      <c r="B45" s="186" t="s">
        <v>54</v>
      </c>
      <c r="C45" s="187"/>
      <c r="D45" s="187"/>
      <c r="E45" s="188"/>
      <c r="F45" s="109">
        <f>SUMIF(A39:A44,"=1",F39:F44)</f>
        <v>0</v>
      </c>
      <c r="G45" s="110">
        <f>SUMIF(A39:A44,"=1",G39:G44)</f>
        <v>0</v>
      </c>
      <c r="H45" s="110">
        <f>SUMIF(A39:A44,"=1",H39:H44)</f>
        <v>0</v>
      </c>
      <c r="I45" s="110">
        <f>SUMIF(A39:A44,"=1",I39:I44)</f>
        <v>0</v>
      </c>
      <c r="J45" s="111">
        <f>SUMIF(A39:A44,"=1",J39:J44)</f>
        <v>0</v>
      </c>
    </row>
    <row r="49" spans="1:10" ht="15.45">
      <c r="B49" s="120" t="s">
        <v>56</v>
      </c>
    </row>
    <row r="51" spans="1:10" ht="25.5" customHeight="1">
      <c r="A51" s="122"/>
      <c r="B51" s="125" t="s">
        <v>17</v>
      </c>
      <c r="C51" s="125" t="s">
        <v>5</v>
      </c>
      <c r="D51" s="126"/>
      <c r="E51" s="126"/>
      <c r="F51" s="127" t="s">
        <v>57</v>
      </c>
      <c r="G51" s="127"/>
      <c r="H51" s="127"/>
      <c r="I51" s="127" t="s">
        <v>29</v>
      </c>
      <c r="J51" s="127" t="s">
        <v>0</v>
      </c>
    </row>
    <row r="52" spans="1:10" ht="36.75" customHeight="1">
      <c r="A52" s="123"/>
      <c r="B52" s="128" t="s">
        <v>58</v>
      </c>
      <c r="C52" s="182" t="s">
        <v>59</v>
      </c>
      <c r="D52" s="183"/>
      <c r="E52" s="183"/>
      <c r="F52" s="134" t="s">
        <v>24</v>
      </c>
      <c r="G52" s="135"/>
      <c r="H52" s="135"/>
      <c r="I52" s="135">
        <f ca="1">'101 01 Pol'!G8</f>
        <v>0</v>
      </c>
      <c r="J52" s="132" t="str">
        <f>IF(I76=0,"",I52/I76*100)</f>
        <v/>
      </c>
    </row>
    <row r="53" spans="1:10" ht="36.75" customHeight="1">
      <c r="A53" s="123"/>
      <c r="B53" s="128" t="s">
        <v>60</v>
      </c>
      <c r="C53" s="182" t="s">
        <v>61</v>
      </c>
      <c r="D53" s="183"/>
      <c r="E53" s="183"/>
      <c r="F53" s="134" t="s">
        <v>24</v>
      </c>
      <c r="G53" s="135"/>
      <c r="H53" s="135"/>
      <c r="I53" s="135">
        <f ca="1">'101 01 Pol'!G26</f>
        <v>0</v>
      </c>
      <c r="J53" s="132" t="str">
        <f>IF(I76=0,"",I53/I76*100)</f>
        <v/>
      </c>
    </row>
    <row r="54" spans="1:10" ht="36.75" customHeight="1">
      <c r="A54" s="123"/>
      <c r="B54" s="128" t="s">
        <v>62</v>
      </c>
      <c r="C54" s="182" t="s">
        <v>63</v>
      </c>
      <c r="D54" s="183"/>
      <c r="E54" s="183"/>
      <c r="F54" s="134" t="s">
        <v>24</v>
      </c>
      <c r="G54" s="135"/>
      <c r="H54" s="135"/>
      <c r="I54" s="135">
        <f ca="1">'101 01 Pol'!G35</f>
        <v>0</v>
      </c>
      <c r="J54" s="132" t="str">
        <f>IF(I76=0,"",I54/I76*100)</f>
        <v/>
      </c>
    </row>
    <row r="55" spans="1:10" ht="36.75" customHeight="1">
      <c r="A55" s="123"/>
      <c r="B55" s="128" t="s">
        <v>64</v>
      </c>
      <c r="C55" s="182" t="s">
        <v>65</v>
      </c>
      <c r="D55" s="183"/>
      <c r="E55" s="183"/>
      <c r="F55" s="134" t="s">
        <v>24</v>
      </c>
      <c r="G55" s="135"/>
      <c r="H55" s="135"/>
      <c r="I55" s="135">
        <f ca="1">'101 01 Pol'!G39</f>
        <v>0</v>
      </c>
      <c r="J55" s="132" t="str">
        <f>IF(I76=0,"",I55/I76*100)</f>
        <v/>
      </c>
    </row>
    <row r="56" spans="1:10" ht="36.75" customHeight="1">
      <c r="A56" s="123"/>
      <c r="B56" s="128" t="s">
        <v>66</v>
      </c>
      <c r="C56" s="182" t="s">
        <v>67</v>
      </c>
      <c r="D56" s="183"/>
      <c r="E56" s="183"/>
      <c r="F56" s="134" t="s">
        <v>24</v>
      </c>
      <c r="G56" s="135"/>
      <c r="H56" s="135"/>
      <c r="I56" s="135">
        <f ca="1">'101 01 Pol'!G42</f>
        <v>0</v>
      </c>
      <c r="J56" s="132" t="str">
        <f>IF(I76=0,"",I56/I76*100)</f>
        <v/>
      </c>
    </row>
    <row r="57" spans="1:10" ht="36.75" customHeight="1">
      <c r="A57" s="123"/>
      <c r="B57" s="128" t="s">
        <v>68</v>
      </c>
      <c r="C57" s="182" t="s">
        <v>69</v>
      </c>
      <c r="D57" s="183"/>
      <c r="E57" s="183"/>
      <c r="F57" s="134" t="s">
        <v>24</v>
      </c>
      <c r="G57" s="135"/>
      <c r="H57" s="135"/>
      <c r="I57" s="135">
        <f ca="1">'101 01 Pol'!G80</f>
        <v>0</v>
      </c>
      <c r="J57" s="132" t="str">
        <f>IF(I76=0,"",I57/I76*100)</f>
        <v/>
      </c>
    </row>
    <row r="58" spans="1:10" ht="36.75" customHeight="1">
      <c r="A58" s="123"/>
      <c r="B58" s="128" t="s">
        <v>70</v>
      </c>
      <c r="C58" s="182" t="s">
        <v>71</v>
      </c>
      <c r="D58" s="183"/>
      <c r="E58" s="183"/>
      <c r="F58" s="134" t="s">
        <v>24</v>
      </c>
      <c r="G58" s="135"/>
      <c r="H58" s="135"/>
      <c r="I58" s="135">
        <f ca="1">'101 01 Pol'!G153</f>
        <v>0</v>
      </c>
      <c r="J58" s="132" t="str">
        <f>IF(I76=0,"",I58/I76*100)</f>
        <v/>
      </c>
    </row>
    <row r="59" spans="1:10" ht="36.75" customHeight="1">
      <c r="A59" s="123"/>
      <c r="B59" s="128" t="s">
        <v>72</v>
      </c>
      <c r="C59" s="182" t="s">
        <v>73</v>
      </c>
      <c r="D59" s="183"/>
      <c r="E59" s="183"/>
      <c r="F59" s="134" t="s">
        <v>24</v>
      </c>
      <c r="G59" s="135"/>
      <c r="H59" s="135"/>
      <c r="I59" s="135">
        <f ca="1">'101 01 Pol'!G182</f>
        <v>0</v>
      </c>
      <c r="J59" s="132" t="str">
        <f>IF(I76=0,"",I59/I76*100)</f>
        <v/>
      </c>
    </row>
    <row r="60" spans="1:10" ht="36.75" customHeight="1">
      <c r="A60" s="123"/>
      <c r="B60" s="128" t="s">
        <v>74</v>
      </c>
      <c r="C60" s="182" t="s">
        <v>75</v>
      </c>
      <c r="D60" s="183"/>
      <c r="E60" s="183"/>
      <c r="F60" s="134" t="s">
        <v>24</v>
      </c>
      <c r="G60" s="135"/>
      <c r="H60" s="135"/>
      <c r="I60" s="135">
        <f ca="1">'101 01 Pol'!G216</f>
        <v>0</v>
      </c>
      <c r="J60" s="132" t="str">
        <f>IF(I76=0,"",I60/I76*100)</f>
        <v/>
      </c>
    </row>
    <row r="61" spans="1:10" ht="36.75" customHeight="1">
      <c r="A61" s="123"/>
      <c r="B61" s="128" t="s">
        <v>76</v>
      </c>
      <c r="C61" s="182" t="s">
        <v>77</v>
      </c>
      <c r="D61" s="183"/>
      <c r="E61" s="183"/>
      <c r="F61" s="134" t="s">
        <v>24</v>
      </c>
      <c r="G61" s="135"/>
      <c r="H61" s="135"/>
      <c r="I61" s="135">
        <f ca="1">'101 01 Pol'!G219</f>
        <v>0</v>
      </c>
      <c r="J61" s="132" t="str">
        <f>IF(I76=0,"",I61/I76*100)</f>
        <v/>
      </c>
    </row>
    <row r="62" spans="1:10" ht="36.75" customHeight="1">
      <c r="A62" s="123"/>
      <c r="B62" s="128" t="s">
        <v>52</v>
      </c>
      <c r="C62" s="182" t="s">
        <v>78</v>
      </c>
      <c r="D62" s="183"/>
      <c r="E62" s="183"/>
      <c r="F62" s="134" t="s">
        <v>24</v>
      </c>
      <c r="G62" s="135"/>
      <c r="H62" s="135"/>
      <c r="I62" s="135">
        <f ca="1">'101 01 Pol'!G301</f>
        <v>0</v>
      </c>
      <c r="J62" s="132" t="str">
        <f>IF(I76=0,"",I62/I76*100)</f>
        <v/>
      </c>
    </row>
    <row r="63" spans="1:10" ht="36.75" customHeight="1">
      <c r="A63" s="123"/>
      <c r="B63" s="128" t="s">
        <v>79</v>
      </c>
      <c r="C63" s="182" t="s">
        <v>80</v>
      </c>
      <c r="D63" s="183"/>
      <c r="E63" s="183"/>
      <c r="F63" s="134" t="s">
        <v>25</v>
      </c>
      <c r="G63" s="135"/>
      <c r="H63" s="135"/>
      <c r="I63" s="135">
        <f ca="1">'101 01 Pol'!G304</f>
        <v>0</v>
      </c>
      <c r="J63" s="132" t="str">
        <f>IF(I76=0,"",I63/I76*100)</f>
        <v/>
      </c>
    </row>
    <row r="64" spans="1:10" ht="36.75" customHeight="1">
      <c r="A64" s="123"/>
      <c r="B64" s="128" t="s">
        <v>81</v>
      </c>
      <c r="C64" s="182" t="s">
        <v>82</v>
      </c>
      <c r="D64" s="183"/>
      <c r="E64" s="183"/>
      <c r="F64" s="134" t="s">
        <v>25</v>
      </c>
      <c r="G64" s="135"/>
      <c r="H64" s="135"/>
      <c r="I64" s="135">
        <f ca="1">'101 01 Pol'!G311</f>
        <v>0</v>
      </c>
      <c r="J64" s="132" t="str">
        <f>IF(I76=0,"",I64/I76*100)</f>
        <v/>
      </c>
    </row>
    <row r="65" spans="1:10" ht="36.75" customHeight="1">
      <c r="A65" s="123"/>
      <c r="B65" s="128" t="s">
        <v>83</v>
      </c>
      <c r="C65" s="182" t="s">
        <v>84</v>
      </c>
      <c r="D65" s="183"/>
      <c r="E65" s="183"/>
      <c r="F65" s="134" t="s">
        <v>25</v>
      </c>
      <c r="G65" s="135"/>
      <c r="H65" s="135"/>
      <c r="I65" s="135">
        <f ca="1">'101 01 Pol'!G322</f>
        <v>0</v>
      </c>
      <c r="J65" s="132" t="str">
        <f>IF(I76=0,"",I65/I76*100)</f>
        <v/>
      </c>
    </row>
    <row r="66" spans="1:10" ht="36.75" customHeight="1">
      <c r="A66" s="123"/>
      <c r="B66" s="128" t="s">
        <v>85</v>
      </c>
      <c r="C66" s="182" t="s">
        <v>86</v>
      </c>
      <c r="D66" s="183"/>
      <c r="E66" s="183"/>
      <c r="F66" s="134" t="s">
        <v>25</v>
      </c>
      <c r="G66" s="135"/>
      <c r="H66" s="135"/>
      <c r="I66" s="135">
        <f ca="1">'101 01 Pol'!G335</f>
        <v>0</v>
      </c>
      <c r="J66" s="132" t="str">
        <f>IF(I76=0,"",I66/I76*100)</f>
        <v/>
      </c>
    </row>
    <row r="67" spans="1:10" ht="36.75" customHeight="1">
      <c r="A67" s="123"/>
      <c r="B67" s="128" t="s">
        <v>87</v>
      </c>
      <c r="C67" s="182" t="s">
        <v>88</v>
      </c>
      <c r="D67" s="183"/>
      <c r="E67" s="183"/>
      <c r="F67" s="134" t="s">
        <v>25</v>
      </c>
      <c r="G67" s="135"/>
      <c r="H67" s="135"/>
      <c r="I67" s="135">
        <f ca="1">'101 01 Pol'!G356</f>
        <v>0</v>
      </c>
      <c r="J67" s="132" t="str">
        <f>IF(I76=0,"",I67/I76*100)</f>
        <v/>
      </c>
    </row>
    <row r="68" spans="1:10" ht="36.75" customHeight="1">
      <c r="A68" s="123"/>
      <c r="B68" s="128" t="s">
        <v>89</v>
      </c>
      <c r="C68" s="182" t="s">
        <v>90</v>
      </c>
      <c r="D68" s="183"/>
      <c r="E68" s="183"/>
      <c r="F68" s="134" t="s">
        <v>25</v>
      </c>
      <c r="G68" s="135"/>
      <c r="H68" s="135"/>
      <c r="I68" s="135">
        <f ca="1">'101 01 Pol'!G358</f>
        <v>0</v>
      </c>
      <c r="J68" s="132" t="str">
        <f>IF(I76=0,"",I68/I76*100)</f>
        <v/>
      </c>
    </row>
    <row r="69" spans="1:10" ht="36.75" customHeight="1">
      <c r="A69" s="123"/>
      <c r="B69" s="128" t="s">
        <v>91</v>
      </c>
      <c r="C69" s="182" t="s">
        <v>92</v>
      </c>
      <c r="D69" s="183"/>
      <c r="E69" s="183"/>
      <c r="F69" s="134" t="s">
        <v>25</v>
      </c>
      <c r="G69" s="135"/>
      <c r="H69" s="135"/>
      <c r="I69" s="135">
        <f ca="1">'101 01 Pol'!G378</f>
        <v>0</v>
      </c>
      <c r="J69" s="132" t="str">
        <f>IF(I76=0,"",I69/I76*100)</f>
        <v/>
      </c>
    </row>
    <row r="70" spans="1:10" ht="36.75" customHeight="1">
      <c r="A70" s="123"/>
      <c r="B70" s="128" t="s">
        <v>93</v>
      </c>
      <c r="C70" s="182" t="s">
        <v>94</v>
      </c>
      <c r="D70" s="183"/>
      <c r="E70" s="183"/>
      <c r="F70" s="134" t="s">
        <v>25</v>
      </c>
      <c r="G70" s="135"/>
      <c r="H70" s="135"/>
      <c r="I70" s="135">
        <f ca="1">'101 01 Pol'!G383</f>
        <v>0</v>
      </c>
      <c r="J70" s="132" t="str">
        <f>IF(I76=0,"",I70/I76*100)</f>
        <v/>
      </c>
    </row>
    <row r="71" spans="1:10" ht="36.75" customHeight="1">
      <c r="A71" s="123"/>
      <c r="B71" s="128" t="s">
        <v>95</v>
      </c>
      <c r="C71" s="182" t="s">
        <v>96</v>
      </c>
      <c r="D71" s="183"/>
      <c r="E71" s="183"/>
      <c r="F71" s="134" t="s">
        <v>25</v>
      </c>
      <c r="G71" s="135"/>
      <c r="H71" s="135"/>
      <c r="I71" s="135">
        <f ca="1">'101 01 Pol'!G387</f>
        <v>0</v>
      </c>
      <c r="J71" s="132" t="str">
        <f>IF(I76=0,"",I71/I76*100)</f>
        <v/>
      </c>
    </row>
    <row r="72" spans="1:10" ht="36.75" customHeight="1">
      <c r="A72" s="123"/>
      <c r="B72" s="128" t="s">
        <v>97</v>
      </c>
      <c r="C72" s="182" t="s">
        <v>98</v>
      </c>
      <c r="D72" s="183"/>
      <c r="E72" s="183"/>
      <c r="F72" s="134" t="s">
        <v>25</v>
      </c>
      <c r="G72" s="135"/>
      <c r="H72" s="135"/>
      <c r="I72" s="135">
        <f ca="1">'101 01 Pol'!G442</f>
        <v>0</v>
      </c>
      <c r="J72" s="132" t="str">
        <f>IF(I76=0,"",I72/I76*100)</f>
        <v/>
      </c>
    </row>
    <row r="73" spans="1:10" ht="36.75" customHeight="1">
      <c r="A73" s="123"/>
      <c r="B73" s="128" t="s">
        <v>99</v>
      </c>
      <c r="C73" s="182" t="s">
        <v>100</v>
      </c>
      <c r="D73" s="183"/>
      <c r="E73" s="183"/>
      <c r="F73" s="134" t="s">
        <v>26</v>
      </c>
      <c r="G73" s="135"/>
      <c r="H73" s="135"/>
      <c r="I73" s="135">
        <f ca="1">'101 01 Pol'!G459</f>
        <v>0</v>
      </c>
      <c r="J73" s="132" t="str">
        <f>IF(I76=0,"",I73/I76*100)</f>
        <v/>
      </c>
    </row>
    <row r="74" spans="1:10" ht="36.75" customHeight="1">
      <c r="A74" s="123"/>
      <c r="B74" s="128" t="s">
        <v>101</v>
      </c>
      <c r="C74" s="182" t="s">
        <v>27</v>
      </c>
      <c r="D74" s="183"/>
      <c r="E74" s="183"/>
      <c r="F74" s="134" t="s">
        <v>101</v>
      </c>
      <c r="G74" s="135"/>
      <c r="H74" s="135"/>
      <c r="I74" s="135">
        <f ca="1">'99 01 Pol'!G8</f>
        <v>0</v>
      </c>
      <c r="J74" s="132" t="str">
        <f>IF(I76=0,"",I74/I76*100)</f>
        <v/>
      </c>
    </row>
    <row r="75" spans="1:10" ht="36.75" customHeight="1">
      <c r="A75" s="123"/>
      <c r="B75" s="128" t="s">
        <v>102</v>
      </c>
      <c r="C75" s="182" t="s">
        <v>28</v>
      </c>
      <c r="D75" s="183"/>
      <c r="E75" s="183"/>
      <c r="F75" s="134" t="s">
        <v>102</v>
      </c>
      <c r="G75" s="135"/>
      <c r="H75" s="135"/>
      <c r="I75" s="135">
        <f ca="1">'99 01 Pol'!G21</f>
        <v>0</v>
      </c>
      <c r="J75" s="132" t="str">
        <f>IF(I76=0,"",I75/I76*100)</f>
        <v/>
      </c>
    </row>
    <row r="76" spans="1:10" ht="25.5" customHeight="1">
      <c r="A76" s="124"/>
      <c r="B76" s="129" t="s">
        <v>1</v>
      </c>
      <c r="C76" s="130"/>
      <c r="D76" s="131"/>
      <c r="E76" s="131"/>
      <c r="F76" s="136"/>
      <c r="G76" s="137"/>
      <c r="H76" s="137"/>
      <c r="I76" s="137">
        <f>SUM(I52:I75)</f>
        <v>0</v>
      </c>
      <c r="J76" s="133">
        <f>SUM(J52:J75)</f>
        <v>0</v>
      </c>
    </row>
    <row r="77" spans="1:10">
      <c r="F77" s="86"/>
      <c r="G77" s="86"/>
      <c r="H77" s="86"/>
      <c r="I77" s="86"/>
      <c r="J77" s="87"/>
    </row>
    <row r="78" spans="1:10">
      <c r="F78" s="86"/>
      <c r="G78" s="86"/>
      <c r="H78" s="86"/>
      <c r="I78" s="86"/>
      <c r="J78" s="87"/>
    </row>
    <row r="79" spans="1:10">
      <c r="F79" s="86"/>
      <c r="G79" s="86"/>
      <c r="H79" s="86"/>
      <c r="I79" s="86"/>
      <c r="J79" s="87"/>
    </row>
  </sheetData>
  <sheetProtection password="9231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2">
    <mergeCell ref="G20:H20"/>
    <mergeCell ref="G29:I29"/>
    <mergeCell ref="G28:I28"/>
    <mergeCell ref="D34:E34"/>
    <mergeCell ref="G34:I34"/>
    <mergeCell ref="E21:F21"/>
    <mergeCell ref="G21:H21"/>
    <mergeCell ref="D35:E35"/>
    <mergeCell ref="G24:I24"/>
    <mergeCell ref="G23:I23"/>
    <mergeCell ref="I21:J21"/>
    <mergeCell ref="E13:G13"/>
    <mergeCell ref="D5:G5"/>
    <mergeCell ref="D6:G6"/>
    <mergeCell ref="E7:G7"/>
    <mergeCell ref="G25:I25"/>
    <mergeCell ref="I19:J19"/>
    <mergeCell ref="E19:F19"/>
    <mergeCell ref="E20:F20"/>
    <mergeCell ref="I20:J20"/>
    <mergeCell ref="G19:H19"/>
    <mergeCell ref="G27:I27"/>
    <mergeCell ref="G18:H18"/>
    <mergeCell ref="I17:J17"/>
    <mergeCell ref="I18:J18"/>
    <mergeCell ref="E18:F18"/>
    <mergeCell ref="E2:J2"/>
    <mergeCell ref="E3:J3"/>
    <mergeCell ref="E15:F15"/>
    <mergeCell ref="E17:F17"/>
    <mergeCell ref="D12:G12"/>
    <mergeCell ref="D11:G11"/>
    <mergeCell ref="G15:H15"/>
    <mergeCell ref="I15:J15"/>
    <mergeCell ref="I16:J16"/>
    <mergeCell ref="B1:J1"/>
    <mergeCell ref="G26:I26"/>
    <mergeCell ref="E4:J4"/>
    <mergeCell ref="G16:H16"/>
    <mergeCell ref="G17:H17"/>
    <mergeCell ref="E16:F16"/>
    <mergeCell ref="C43:E43"/>
    <mergeCell ref="C44:E44"/>
    <mergeCell ref="B45:E45"/>
    <mergeCell ref="C52:E52"/>
    <mergeCell ref="C39:E39"/>
    <mergeCell ref="C40:E40"/>
    <mergeCell ref="C41:E41"/>
    <mergeCell ref="C42:E42"/>
    <mergeCell ref="C57:E57"/>
    <mergeCell ref="C58:E58"/>
    <mergeCell ref="C59:E59"/>
    <mergeCell ref="C60:E60"/>
    <mergeCell ref="C53:E53"/>
    <mergeCell ref="C54:E54"/>
    <mergeCell ref="C55:E55"/>
    <mergeCell ref="C56:E56"/>
    <mergeCell ref="C65:E65"/>
    <mergeCell ref="C66:E66"/>
    <mergeCell ref="C67:E67"/>
    <mergeCell ref="C68:E68"/>
    <mergeCell ref="C61:E61"/>
    <mergeCell ref="C62:E62"/>
    <mergeCell ref="C63:E63"/>
    <mergeCell ref="C64:E64"/>
    <mergeCell ref="C73:E73"/>
    <mergeCell ref="C74:E74"/>
    <mergeCell ref="C75:E75"/>
    <mergeCell ref="C69:E69"/>
    <mergeCell ref="C70:E70"/>
    <mergeCell ref="C71:E71"/>
    <mergeCell ref="C72:E7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5234375" defaultRowHeight="12.45"/>
  <cols>
    <col min="1" max="1" width="4.3046875" style="3" customWidth="1"/>
    <col min="2" max="2" width="14.3828125" style="3" customWidth="1"/>
    <col min="3" max="3" width="38.3046875" style="7" customWidth="1"/>
    <col min="4" max="4" width="4.53515625" style="3" customWidth="1"/>
    <col min="5" max="5" width="10.53515625" style="3" customWidth="1"/>
    <col min="6" max="6" width="9.84375" style="3" customWidth="1"/>
    <col min="7" max="7" width="12.69140625" style="3" customWidth="1"/>
    <col min="8" max="16384" width="9.15234375" style="3"/>
  </cols>
  <sheetData>
    <row r="1" spans="1:7" ht="15.45">
      <c r="A1" s="233" t="s">
        <v>6</v>
      </c>
      <c r="B1" s="233"/>
      <c r="C1" s="234"/>
      <c r="D1" s="233"/>
      <c r="E1" s="233"/>
      <c r="F1" s="233"/>
      <c r="G1" s="233"/>
    </row>
    <row r="2" spans="1:7" ht="25" customHeight="1">
      <c r="A2" s="50" t="s">
        <v>7</v>
      </c>
      <c r="B2" s="49"/>
      <c r="C2" s="235"/>
      <c r="D2" s="235"/>
      <c r="E2" s="235"/>
      <c r="F2" s="235"/>
      <c r="G2" s="236"/>
    </row>
    <row r="3" spans="1:7" ht="25" customHeight="1">
      <c r="A3" s="50" t="s">
        <v>8</v>
      </c>
      <c r="B3" s="49"/>
      <c r="C3" s="235"/>
      <c r="D3" s="235"/>
      <c r="E3" s="235"/>
      <c r="F3" s="235"/>
      <c r="G3" s="236"/>
    </row>
    <row r="4" spans="1:7" ht="25" customHeight="1">
      <c r="A4" s="50" t="s">
        <v>9</v>
      </c>
      <c r="B4" s="49"/>
      <c r="C4" s="235"/>
      <c r="D4" s="235"/>
      <c r="E4" s="235"/>
      <c r="F4" s="235"/>
      <c r="G4" s="236"/>
    </row>
    <row r="5" spans="1:7">
      <c r="B5" s="4"/>
      <c r="C5" s="5"/>
      <c r="D5" s="6"/>
    </row>
  </sheetData>
  <sheetProtection password="9231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7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1" customWidth="1"/>
    <col min="3" max="3" width="63.3046875" style="121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  <col min="53" max="53" width="98.69140625" customWidth="1"/>
  </cols>
  <sheetData>
    <row r="1" spans="1:60" ht="15.75" customHeight="1">
      <c r="A1" s="245" t="s">
        <v>103</v>
      </c>
      <c r="B1" s="245"/>
      <c r="C1" s="245"/>
      <c r="D1" s="245"/>
      <c r="E1" s="245"/>
      <c r="F1" s="245"/>
      <c r="G1" s="245"/>
      <c r="AG1" t="s">
        <v>104</v>
      </c>
    </row>
    <row r="2" spans="1:60" ht="25" customHeight="1">
      <c r="A2" s="139" t="s">
        <v>7</v>
      </c>
      <c r="B2" s="49" t="s">
        <v>44</v>
      </c>
      <c r="C2" s="246" t="s">
        <v>45</v>
      </c>
      <c r="D2" s="247"/>
      <c r="E2" s="247"/>
      <c r="F2" s="247"/>
      <c r="G2" s="248"/>
      <c r="AG2" t="s">
        <v>105</v>
      </c>
    </row>
    <row r="3" spans="1:60" ht="25" customHeight="1">
      <c r="A3" s="139" t="s">
        <v>8</v>
      </c>
      <c r="B3" s="49" t="s">
        <v>48</v>
      </c>
      <c r="C3" s="246" t="s">
        <v>49</v>
      </c>
      <c r="D3" s="247"/>
      <c r="E3" s="247"/>
      <c r="F3" s="247"/>
      <c r="G3" s="248"/>
      <c r="AC3" s="121" t="s">
        <v>105</v>
      </c>
      <c r="AG3" t="s">
        <v>106</v>
      </c>
    </row>
    <row r="4" spans="1:60" ht="25" customHeight="1">
      <c r="A4" s="140" t="s">
        <v>9</v>
      </c>
      <c r="B4" s="141" t="s">
        <v>50</v>
      </c>
      <c r="C4" s="249" t="s">
        <v>51</v>
      </c>
      <c r="D4" s="250"/>
      <c r="E4" s="250"/>
      <c r="F4" s="250"/>
      <c r="G4" s="251"/>
      <c r="AG4" t="s">
        <v>107</v>
      </c>
    </row>
    <row r="5" spans="1:60">
      <c r="D5" s="10"/>
    </row>
    <row r="6" spans="1:60" ht="37.299999999999997">
      <c r="A6" s="142" t="s">
        <v>108</v>
      </c>
      <c r="B6" s="144" t="s">
        <v>109</v>
      </c>
      <c r="C6" s="144" t="s">
        <v>110</v>
      </c>
      <c r="D6" s="143" t="s">
        <v>111</v>
      </c>
      <c r="E6" s="142" t="s">
        <v>112</v>
      </c>
      <c r="F6" s="142" t="s">
        <v>113</v>
      </c>
      <c r="G6" s="142" t="s">
        <v>29</v>
      </c>
      <c r="H6" s="145" t="s">
        <v>30</v>
      </c>
      <c r="I6" s="145" t="s">
        <v>114</v>
      </c>
      <c r="J6" s="145" t="s">
        <v>31</v>
      </c>
      <c r="K6" s="145" t="s">
        <v>115</v>
      </c>
      <c r="L6" s="145" t="s">
        <v>116</v>
      </c>
      <c r="M6" s="145" t="s">
        <v>117</v>
      </c>
      <c r="N6" s="145" t="s">
        <v>118</v>
      </c>
      <c r="O6" s="145" t="s">
        <v>119</v>
      </c>
      <c r="P6" s="145" t="s">
        <v>120</v>
      </c>
      <c r="Q6" s="145" t="s">
        <v>121</v>
      </c>
      <c r="R6" s="145" t="s">
        <v>122</v>
      </c>
      <c r="S6" s="145" t="s">
        <v>123</v>
      </c>
      <c r="T6" s="145" t="s">
        <v>124</v>
      </c>
      <c r="U6" s="145" t="s">
        <v>125</v>
      </c>
      <c r="V6" s="145" t="s">
        <v>126</v>
      </c>
      <c r="W6" s="145" t="s">
        <v>127</v>
      </c>
      <c r="X6" s="145" t="s">
        <v>128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49" t="s">
        <v>129</v>
      </c>
      <c r="B8" s="150" t="s">
        <v>58</v>
      </c>
      <c r="C8" s="174" t="s">
        <v>59</v>
      </c>
      <c r="D8" s="161"/>
      <c r="E8" s="162"/>
      <c r="F8" s="163"/>
      <c r="G8" s="163">
        <f>SUMIF(AG9:AG25,"&lt;&gt;NOR",G9:G25)</f>
        <v>0</v>
      </c>
      <c r="H8" s="163"/>
      <c r="I8" s="163">
        <f>SUM(I9:I25)</f>
        <v>0</v>
      </c>
      <c r="J8" s="163"/>
      <c r="K8" s="163">
        <f>SUM(K9:K25)</f>
        <v>0</v>
      </c>
      <c r="L8" s="163"/>
      <c r="M8" s="163">
        <f>SUM(M9:M25)</f>
        <v>0</v>
      </c>
      <c r="N8" s="163"/>
      <c r="O8" s="163">
        <f>SUM(O9:O25)</f>
        <v>0</v>
      </c>
      <c r="P8" s="163"/>
      <c r="Q8" s="163">
        <f>SUM(Q9:Q25)</f>
        <v>20.02</v>
      </c>
      <c r="R8" s="163"/>
      <c r="S8" s="163"/>
      <c r="T8" s="164"/>
      <c r="U8" s="160"/>
      <c r="V8" s="160">
        <f>SUM(V9:V25)</f>
        <v>132.43</v>
      </c>
      <c r="W8" s="160"/>
      <c r="X8" s="160"/>
      <c r="AG8" t="s">
        <v>130</v>
      </c>
    </row>
    <row r="9" spans="1:60" ht="30.9" outlineLevel="1">
      <c r="A9" s="165">
        <v>1</v>
      </c>
      <c r="B9" s="166" t="s">
        <v>131</v>
      </c>
      <c r="C9" s="175" t="s">
        <v>132</v>
      </c>
      <c r="D9" s="167" t="s">
        <v>133</v>
      </c>
      <c r="E9" s="168">
        <v>48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70">
        <v>0</v>
      </c>
      <c r="O9" s="170">
        <f>ROUND(E9*N9,2)</f>
        <v>0</v>
      </c>
      <c r="P9" s="170">
        <v>0.41699999999999998</v>
      </c>
      <c r="Q9" s="170">
        <f>ROUND(E9*P9,2)</f>
        <v>20.02</v>
      </c>
      <c r="R9" s="170" t="s">
        <v>134</v>
      </c>
      <c r="S9" s="170" t="s">
        <v>135</v>
      </c>
      <c r="T9" s="171" t="s">
        <v>136</v>
      </c>
      <c r="U9" s="155">
        <v>0.13</v>
      </c>
      <c r="V9" s="155">
        <f>ROUND(E9*U9,2)</f>
        <v>6.24</v>
      </c>
      <c r="W9" s="155"/>
      <c r="X9" s="155" t="s">
        <v>137</v>
      </c>
      <c r="Y9" s="146"/>
      <c r="Z9" s="146"/>
      <c r="AA9" s="146"/>
      <c r="AB9" s="146"/>
      <c r="AC9" s="146"/>
      <c r="AD9" s="146"/>
      <c r="AE9" s="146"/>
      <c r="AF9" s="146"/>
      <c r="AG9" s="146" t="s">
        <v>138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153"/>
      <c r="B10" s="154"/>
      <c r="C10" s="241" t="s">
        <v>139</v>
      </c>
      <c r="D10" s="242"/>
      <c r="E10" s="242"/>
      <c r="F10" s="242"/>
      <c r="G10" s="242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46"/>
      <c r="Z10" s="146"/>
      <c r="AA10" s="146"/>
      <c r="AB10" s="146"/>
      <c r="AC10" s="146"/>
      <c r="AD10" s="146"/>
      <c r="AE10" s="146"/>
      <c r="AF10" s="146"/>
      <c r="AG10" s="146" t="s">
        <v>140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>
      <c r="A11" s="153"/>
      <c r="B11" s="154"/>
      <c r="C11" s="176" t="s">
        <v>141</v>
      </c>
      <c r="D11" s="156"/>
      <c r="E11" s="157">
        <v>48</v>
      </c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46"/>
      <c r="Z11" s="146"/>
      <c r="AA11" s="146"/>
      <c r="AB11" s="146"/>
      <c r="AC11" s="146"/>
      <c r="AD11" s="146"/>
      <c r="AE11" s="146"/>
      <c r="AF11" s="146"/>
      <c r="AG11" s="146" t="s">
        <v>142</v>
      </c>
      <c r="AH11" s="146">
        <v>0</v>
      </c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>
      <c r="A12" s="165">
        <v>2</v>
      </c>
      <c r="B12" s="166" t="s">
        <v>143</v>
      </c>
      <c r="C12" s="175" t="s">
        <v>144</v>
      </c>
      <c r="D12" s="167" t="s">
        <v>145</v>
      </c>
      <c r="E12" s="168">
        <v>29.28</v>
      </c>
      <c r="F12" s="169"/>
      <c r="G12" s="170">
        <f>ROUND(E12*F12,2)</f>
        <v>0</v>
      </c>
      <c r="H12" s="169"/>
      <c r="I12" s="170">
        <f>ROUND(E12*H12,2)</f>
        <v>0</v>
      </c>
      <c r="J12" s="169"/>
      <c r="K12" s="170">
        <f>ROUND(E12*J12,2)</f>
        <v>0</v>
      </c>
      <c r="L12" s="170">
        <v>21</v>
      </c>
      <c r="M12" s="170">
        <f>G12*(1+L12/100)</f>
        <v>0</v>
      </c>
      <c r="N12" s="170">
        <v>0</v>
      </c>
      <c r="O12" s="170">
        <f>ROUND(E12*N12,2)</f>
        <v>0</v>
      </c>
      <c r="P12" s="170">
        <v>0</v>
      </c>
      <c r="Q12" s="170">
        <f>ROUND(E12*P12,2)</f>
        <v>0</v>
      </c>
      <c r="R12" s="170" t="s">
        <v>146</v>
      </c>
      <c r="S12" s="170" t="s">
        <v>135</v>
      </c>
      <c r="T12" s="171" t="s">
        <v>136</v>
      </c>
      <c r="U12" s="155">
        <v>3.5329999999999999</v>
      </c>
      <c r="V12" s="155">
        <f>ROUND(E12*U12,2)</f>
        <v>103.45</v>
      </c>
      <c r="W12" s="155"/>
      <c r="X12" s="155" t="s">
        <v>137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138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>
      <c r="A13" s="153"/>
      <c r="B13" s="154"/>
      <c r="C13" s="241" t="s">
        <v>147</v>
      </c>
      <c r="D13" s="242"/>
      <c r="E13" s="242"/>
      <c r="F13" s="242"/>
      <c r="G13" s="242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46"/>
      <c r="Z13" s="146"/>
      <c r="AA13" s="146"/>
      <c r="AB13" s="146"/>
      <c r="AC13" s="146"/>
      <c r="AD13" s="146"/>
      <c r="AE13" s="146"/>
      <c r="AF13" s="146"/>
      <c r="AG13" s="146" t="s">
        <v>140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>
      <c r="A14" s="153"/>
      <c r="B14" s="154"/>
      <c r="C14" s="176" t="s">
        <v>148</v>
      </c>
      <c r="D14" s="156"/>
      <c r="E14" s="157">
        <v>29.28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46"/>
      <c r="Z14" s="146"/>
      <c r="AA14" s="146"/>
      <c r="AB14" s="146"/>
      <c r="AC14" s="146"/>
      <c r="AD14" s="146"/>
      <c r="AE14" s="146"/>
      <c r="AF14" s="146"/>
      <c r="AG14" s="146" t="s">
        <v>142</v>
      </c>
      <c r="AH14" s="146">
        <v>0</v>
      </c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outlineLevel="1">
      <c r="A15" s="165">
        <v>3</v>
      </c>
      <c r="B15" s="166" t="s">
        <v>149</v>
      </c>
      <c r="C15" s="175" t="s">
        <v>150</v>
      </c>
      <c r="D15" s="167" t="s">
        <v>145</v>
      </c>
      <c r="E15" s="168">
        <v>9.6</v>
      </c>
      <c r="F15" s="169"/>
      <c r="G15" s="170">
        <f>ROUND(E15*F15,2)</f>
        <v>0</v>
      </c>
      <c r="H15" s="169"/>
      <c r="I15" s="170">
        <f>ROUND(E15*H15,2)</f>
        <v>0</v>
      </c>
      <c r="J15" s="169"/>
      <c r="K15" s="170">
        <f>ROUND(E15*J15,2)</f>
        <v>0</v>
      </c>
      <c r="L15" s="170">
        <v>21</v>
      </c>
      <c r="M15" s="170">
        <f>G15*(1+L15/100)</f>
        <v>0</v>
      </c>
      <c r="N15" s="170">
        <v>0</v>
      </c>
      <c r="O15" s="170">
        <f>ROUND(E15*N15,2)</f>
        <v>0</v>
      </c>
      <c r="P15" s="170">
        <v>0</v>
      </c>
      <c r="Q15" s="170">
        <f>ROUND(E15*P15,2)</f>
        <v>0</v>
      </c>
      <c r="R15" s="170" t="s">
        <v>146</v>
      </c>
      <c r="S15" s="170" t="s">
        <v>135</v>
      </c>
      <c r="T15" s="171" t="s">
        <v>136</v>
      </c>
      <c r="U15" s="155">
        <v>1.0999999999999999E-2</v>
      </c>
      <c r="V15" s="155">
        <f>ROUND(E15*U15,2)</f>
        <v>0.11</v>
      </c>
      <c r="W15" s="155"/>
      <c r="X15" s="155" t="s">
        <v>137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138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outlineLevel="1">
      <c r="A16" s="153"/>
      <c r="B16" s="154"/>
      <c r="C16" s="241" t="s">
        <v>151</v>
      </c>
      <c r="D16" s="242"/>
      <c r="E16" s="242"/>
      <c r="F16" s="242"/>
      <c r="G16" s="242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46"/>
      <c r="Z16" s="146"/>
      <c r="AA16" s="146"/>
      <c r="AB16" s="146"/>
      <c r="AC16" s="146"/>
      <c r="AD16" s="146"/>
      <c r="AE16" s="146"/>
      <c r="AF16" s="146"/>
      <c r="AG16" s="146" t="s">
        <v>140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>
      <c r="A17" s="153"/>
      <c r="B17" s="154"/>
      <c r="C17" s="176" t="s">
        <v>152</v>
      </c>
      <c r="D17" s="156"/>
      <c r="E17" s="157">
        <v>9.6</v>
      </c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46"/>
      <c r="Z17" s="146"/>
      <c r="AA17" s="146"/>
      <c r="AB17" s="146"/>
      <c r="AC17" s="146"/>
      <c r="AD17" s="146"/>
      <c r="AE17" s="146"/>
      <c r="AF17" s="146"/>
      <c r="AG17" s="146" t="s">
        <v>142</v>
      </c>
      <c r="AH17" s="146">
        <v>0</v>
      </c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30.9" outlineLevel="1">
      <c r="A18" s="165">
        <v>4</v>
      </c>
      <c r="B18" s="166" t="s">
        <v>153</v>
      </c>
      <c r="C18" s="175" t="s">
        <v>154</v>
      </c>
      <c r="D18" s="167" t="s">
        <v>145</v>
      </c>
      <c r="E18" s="168">
        <v>96</v>
      </c>
      <c r="F18" s="169"/>
      <c r="G18" s="170">
        <f>ROUND(E18*F18,2)</f>
        <v>0</v>
      </c>
      <c r="H18" s="169"/>
      <c r="I18" s="170">
        <f>ROUND(E18*H18,2)</f>
        <v>0</v>
      </c>
      <c r="J18" s="169"/>
      <c r="K18" s="170">
        <f>ROUND(E18*J18,2)</f>
        <v>0</v>
      </c>
      <c r="L18" s="170">
        <v>21</v>
      </c>
      <c r="M18" s="170">
        <f>G18*(1+L18/100)</f>
        <v>0</v>
      </c>
      <c r="N18" s="170">
        <v>0</v>
      </c>
      <c r="O18" s="170">
        <f>ROUND(E18*N18,2)</f>
        <v>0</v>
      </c>
      <c r="P18" s="170">
        <v>0</v>
      </c>
      <c r="Q18" s="170">
        <f>ROUND(E18*P18,2)</f>
        <v>0</v>
      </c>
      <c r="R18" s="170" t="s">
        <v>146</v>
      </c>
      <c r="S18" s="170" t="s">
        <v>135</v>
      </c>
      <c r="T18" s="171" t="s">
        <v>136</v>
      </c>
      <c r="U18" s="155">
        <v>0</v>
      </c>
      <c r="V18" s="155">
        <f>ROUND(E18*U18,2)</f>
        <v>0</v>
      </c>
      <c r="W18" s="155"/>
      <c r="X18" s="155" t="s">
        <v>137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138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>
      <c r="A19" s="153"/>
      <c r="B19" s="154"/>
      <c r="C19" s="241" t="s">
        <v>151</v>
      </c>
      <c r="D19" s="242"/>
      <c r="E19" s="242"/>
      <c r="F19" s="242"/>
      <c r="G19" s="242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46"/>
      <c r="Z19" s="146"/>
      <c r="AA19" s="146"/>
      <c r="AB19" s="146"/>
      <c r="AC19" s="146"/>
      <c r="AD19" s="146"/>
      <c r="AE19" s="146"/>
      <c r="AF19" s="146"/>
      <c r="AG19" s="146" t="s">
        <v>140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153"/>
      <c r="B20" s="154"/>
      <c r="C20" s="176" t="s">
        <v>155</v>
      </c>
      <c r="D20" s="156"/>
      <c r="E20" s="157">
        <v>96</v>
      </c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46"/>
      <c r="Z20" s="146"/>
      <c r="AA20" s="146"/>
      <c r="AB20" s="146"/>
      <c r="AC20" s="146"/>
      <c r="AD20" s="146"/>
      <c r="AE20" s="146"/>
      <c r="AF20" s="146"/>
      <c r="AG20" s="146" t="s">
        <v>142</v>
      </c>
      <c r="AH20" s="146">
        <v>0</v>
      </c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ht="20.6" outlineLevel="1">
      <c r="A21" s="165">
        <v>5</v>
      </c>
      <c r="B21" s="166" t="s">
        <v>156</v>
      </c>
      <c r="C21" s="175" t="s">
        <v>157</v>
      </c>
      <c r="D21" s="167" t="s">
        <v>145</v>
      </c>
      <c r="E21" s="168">
        <v>19.68</v>
      </c>
      <c r="F21" s="169"/>
      <c r="G21" s="170">
        <f>ROUND(E21*F21,2)</f>
        <v>0</v>
      </c>
      <c r="H21" s="169"/>
      <c r="I21" s="170">
        <f>ROUND(E21*H21,2)</f>
        <v>0</v>
      </c>
      <c r="J21" s="169"/>
      <c r="K21" s="170">
        <f>ROUND(E21*J21,2)</f>
        <v>0</v>
      </c>
      <c r="L21" s="170">
        <v>21</v>
      </c>
      <c r="M21" s="170">
        <f>G21*(1+L21/100)</f>
        <v>0</v>
      </c>
      <c r="N21" s="170">
        <v>0</v>
      </c>
      <c r="O21" s="170">
        <f>ROUND(E21*N21,2)</f>
        <v>0</v>
      </c>
      <c r="P21" s="170">
        <v>0</v>
      </c>
      <c r="Q21" s="170">
        <f>ROUND(E21*P21,2)</f>
        <v>0</v>
      </c>
      <c r="R21" s="170" t="s">
        <v>146</v>
      </c>
      <c r="S21" s="170" t="s">
        <v>135</v>
      </c>
      <c r="T21" s="171" t="s">
        <v>136</v>
      </c>
      <c r="U21" s="155">
        <v>1.1499999999999999</v>
      </c>
      <c r="V21" s="155">
        <f>ROUND(E21*U21,2)</f>
        <v>22.63</v>
      </c>
      <c r="W21" s="155"/>
      <c r="X21" s="155" t="s">
        <v>137</v>
      </c>
      <c r="Y21" s="146"/>
      <c r="Z21" s="146"/>
      <c r="AA21" s="146"/>
      <c r="AB21" s="146"/>
      <c r="AC21" s="146"/>
      <c r="AD21" s="146"/>
      <c r="AE21" s="146"/>
      <c r="AF21" s="146"/>
      <c r="AG21" s="146" t="s">
        <v>138</v>
      </c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>
      <c r="A22" s="153"/>
      <c r="B22" s="154"/>
      <c r="C22" s="241" t="s">
        <v>158</v>
      </c>
      <c r="D22" s="242"/>
      <c r="E22" s="242"/>
      <c r="F22" s="242"/>
      <c r="G22" s="242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46"/>
      <c r="Z22" s="146"/>
      <c r="AA22" s="146"/>
      <c r="AB22" s="146"/>
      <c r="AC22" s="146"/>
      <c r="AD22" s="146"/>
      <c r="AE22" s="146"/>
      <c r="AF22" s="146"/>
      <c r="AG22" s="146" t="s">
        <v>140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>
      <c r="A23" s="153"/>
      <c r="B23" s="154"/>
      <c r="C23" s="176" t="s">
        <v>159</v>
      </c>
      <c r="D23" s="156"/>
      <c r="E23" s="157">
        <v>19.68</v>
      </c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46"/>
      <c r="Z23" s="146"/>
      <c r="AA23" s="146"/>
      <c r="AB23" s="146"/>
      <c r="AC23" s="146"/>
      <c r="AD23" s="146"/>
      <c r="AE23" s="146"/>
      <c r="AF23" s="146"/>
      <c r="AG23" s="146" t="s">
        <v>142</v>
      </c>
      <c r="AH23" s="146">
        <v>0</v>
      </c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outlineLevel="1">
      <c r="A24" s="165">
        <v>6</v>
      </c>
      <c r="B24" s="166" t="s">
        <v>160</v>
      </c>
      <c r="C24" s="175" t="s">
        <v>161</v>
      </c>
      <c r="D24" s="167" t="s">
        <v>145</v>
      </c>
      <c r="E24" s="168">
        <v>17.28</v>
      </c>
      <c r="F24" s="169"/>
      <c r="G24" s="170">
        <f>ROUND(E24*F24,2)</f>
        <v>0</v>
      </c>
      <c r="H24" s="169"/>
      <c r="I24" s="170">
        <f>ROUND(E24*H24,2)</f>
        <v>0</v>
      </c>
      <c r="J24" s="169"/>
      <c r="K24" s="170">
        <f>ROUND(E24*J24,2)</f>
        <v>0</v>
      </c>
      <c r="L24" s="170">
        <v>21</v>
      </c>
      <c r="M24" s="170">
        <f>G24*(1+L24/100)</f>
        <v>0</v>
      </c>
      <c r="N24" s="170">
        <v>0</v>
      </c>
      <c r="O24" s="170">
        <f>ROUND(E24*N24,2)</f>
        <v>0</v>
      </c>
      <c r="P24" s="170">
        <v>0</v>
      </c>
      <c r="Q24" s="170">
        <f>ROUND(E24*P24,2)</f>
        <v>0</v>
      </c>
      <c r="R24" s="170" t="s">
        <v>146</v>
      </c>
      <c r="S24" s="170" t="s">
        <v>135</v>
      </c>
      <c r="T24" s="171" t="s">
        <v>136</v>
      </c>
      <c r="U24" s="155">
        <v>0</v>
      </c>
      <c r="V24" s="155">
        <f>ROUND(E24*U24,2)</f>
        <v>0</v>
      </c>
      <c r="W24" s="155"/>
      <c r="X24" s="155" t="s">
        <v>137</v>
      </c>
      <c r="Y24" s="146"/>
      <c r="Z24" s="146"/>
      <c r="AA24" s="146"/>
      <c r="AB24" s="146"/>
      <c r="AC24" s="146"/>
      <c r="AD24" s="146"/>
      <c r="AE24" s="146"/>
      <c r="AF24" s="146"/>
      <c r="AG24" s="146" t="s">
        <v>138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>
      <c r="A25" s="153"/>
      <c r="B25" s="154"/>
      <c r="C25" s="176" t="s">
        <v>162</v>
      </c>
      <c r="D25" s="156"/>
      <c r="E25" s="157">
        <v>17.28</v>
      </c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46"/>
      <c r="Z25" s="146"/>
      <c r="AA25" s="146"/>
      <c r="AB25" s="146"/>
      <c r="AC25" s="146"/>
      <c r="AD25" s="146"/>
      <c r="AE25" s="146"/>
      <c r="AF25" s="146"/>
      <c r="AG25" s="146" t="s">
        <v>142</v>
      </c>
      <c r="AH25" s="146">
        <v>0</v>
      </c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>
      <c r="A26" s="149" t="s">
        <v>129</v>
      </c>
      <c r="B26" s="150" t="s">
        <v>60</v>
      </c>
      <c r="C26" s="174" t="s">
        <v>61</v>
      </c>
      <c r="D26" s="161"/>
      <c r="E26" s="162"/>
      <c r="F26" s="163"/>
      <c r="G26" s="163">
        <f>SUMIF(AG27:AG34,"&lt;&gt;NOR",G27:G34)</f>
        <v>0</v>
      </c>
      <c r="H26" s="163"/>
      <c r="I26" s="163">
        <f>SUM(I27:I34)</f>
        <v>0</v>
      </c>
      <c r="J26" s="163"/>
      <c r="K26" s="163">
        <f>SUM(K27:K34)</f>
        <v>0</v>
      </c>
      <c r="L26" s="163"/>
      <c r="M26" s="163">
        <f>SUM(M27:M34)</f>
        <v>0</v>
      </c>
      <c r="N26" s="163"/>
      <c r="O26" s="163">
        <f>SUM(O27:O34)</f>
        <v>16.59</v>
      </c>
      <c r="P26" s="163"/>
      <c r="Q26" s="163">
        <f>SUM(Q27:Q34)</f>
        <v>0</v>
      </c>
      <c r="R26" s="163"/>
      <c r="S26" s="163"/>
      <c r="T26" s="164"/>
      <c r="U26" s="160"/>
      <c r="V26" s="160">
        <f>SUM(V27:V34)</f>
        <v>57.2</v>
      </c>
      <c r="W26" s="160"/>
      <c r="X26" s="160"/>
      <c r="AG26" t="s">
        <v>130</v>
      </c>
    </row>
    <row r="27" spans="1:60" ht="30.9" outlineLevel="1">
      <c r="A27" s="165">
        <v>7</v>
      </c>
      <c r="B27" s="166" t="s">
        <v>163</v>
      </c>
      <c r="C27" s="175" t="s">
        <v>164</v>
      </c>
      <c r="D27" s="167" t="s">
        <v>133</v>
      </c>
      <c r="E27" s="168">
        <v>63</v>
      </c>
      <c r="F27" s="169"/>
      <c r="G27" s="170">
        <f>ROUND(E27*F27,2)</f>
        <v>0</v>
      </c>
      <c r="H27" s="169"/>
      <c r="I27" s="170">
        <f>ROUND(E27*H27,2)</f>
        <v>0</v>
      </c>
      <c r="J27" s="169"/>
      <c r="K27" s="170">
        <f>ROUND(E27*J27,2)</f>
        <v>0</v>
      </c>
      <c r="L27" s="170">
        <v>21</v>
      </c>
      <c r="M27" s="170">
        <f>G27*(1+L27/100)</f>
        <v>0</v>
      </c>
      <c r="N27" s="170">
        <v>0.24951000000000001</v>
      </c>
      <c r="O27" s="170">
        <f>ROUND(E27*N27,2)</f>
        <v>15.72</v>
      </c>
      <c r="P27" s="170">
        <v>0</v>
      </c>
      <c r="Q27" s="170">
        <f>ROUND(E27*P27,2)</f>
        <v>0</v>
      </c>
      <c r="R27" s="170" t="s">
        <v>165</v>
      </c>
      <c r="S27" s="170" t="s">
        <v>135</v>
      </c>
      <c r="T27" s="171" t="s">
        <v>136</v>
      </c>
      <c r="U27" s="155">
        <v>0.81</v>
      </c>
      <c r="V27" s="155">
        <f>ROUND(E27*U27,2)</f>
        <v>51.03</v>
      </c>
      <c r="W27" s="155"/>
      <c r="X27" s="155" t="s">
        <v>137</v>
      </c>
      <c r="Y27" s="146"/>
      <c r="Z27" s="146"/>
      <c r="AA27" s="146"/>
      <c r="AB27" s="146"/>
      <c r="AC27" s="146"/>
      <c r="AD27" s="146"/>
      <c r="AE27" s="146"/>
      <c r="AF27" s="146"/>
      <c r="AG27" s="146" t="s">
        <v>138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>
      <c r="A28" s="153"/>
      <c r="B28" s="154"/>
      <c r="C28" s="177" t="s">
        <v>166</v>
      </c>
      <c r="D28" s="158"/>
      <c r="E28" s="159"/>
      <c r="F28" s="155"/>
      <c r="G28" s="155"/>
      <c r="H28" s="155"/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46"/>
      <c r="Z28" s="146"/>
      <c r="AA28" s="146"/>
      <c r="AB28" s="146"/>
      <c r="AC28" s="146"/>
      <c r="AD28" s="146"/>
      <c r="AE28" s="146"/>
      <c r="AF28" s="146"/>
      <c r="AG28" s="146" t="s">
        <v>142</v>
      </c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outlineLevel="1">
      <c r="A29" s="153"/>
      <c r="B29" s="154"/>
      <c r="C29" s="178" t="s">
        <v>167</v>
      </c>
      <c r="D29" s="158"/>
      <c r="E29" s="159">
        <v>126</v>
      </c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46"/>
      <c r="Z29" s="146"/>
      <c r="AA29" s="146"/>
      <c r="AB29" s="146"/>
      <c r="AC29" s="146"/>
      <c r="AD29" s="146"/>
      <c r="AE29" s="146"/>
      <c r="AF29" s="146"/>
      <c r="AG29" s="146" t="s">
        <v>142</v>
      </c>
      <c r="AH29" s="146">
        <v>2</v>
      </c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outlineLevel="1">
      <c r="A30" s="153"/>
      <c r="B30" s="154"/>
      <c r="C30" s="177" t="s">
        <v>168</v>
      </c>
      <c r="D30" s="158"/>
      <c r="E30" s="159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46"/>
      <c r="Z30" s="146"/>
      <c r="AA30" s="146"/>
      <c r="AB30" s="146"/>
      <c r="AC30" s="146"/>
      <c r="AD30" s="146"/>
      <c r="AE30" s="146"/>
      <c r="AF30" s="146"/>
      <c r="AG30" s="146" t="s">
        <v>142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outlineLevel="1">
      <c r="A31" s="153"/>
      <c r="B31" s="154"/>
      <c r="C31" s="176" t="s">
        <v>169</v>
      </c>
      <c r="D31" s="156"/>
      <c r="E31" s="157">
        <v>63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  <c r="X31" s="155"/>
      <c r="Y31" s="146"/>
      <c r="Z31" s="146"/>
      <c r="AA31" s="146"/>
      <c r="AB31" s="146"/>
      <c r="AC31" s="146"/>
      <c r="AD31" s="146"/>
      <c r="AE31" s="146"/>
      <c r="AF31" s="146"/>
      <c r="AG31" s="146" t="s">
        <v>142</v>
      </c>
      <c r="AH31" s="146">
        <v>0</v>
      </c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outlineLevel="1">
      <c r="A32" s="165">
        <v>8</v>
      </c>
      <c r="B32" s="166" t="s">
        <v>170</v>
      </c>
      <c r="C32" s="175" t="s">
        <v>171</v>
      </c>
      <c r="D32" s="167" t="s">
        <v>133</v>
      </c>
      <c r="E32" s="168">
        <v>11.654999999999999</v>
      </c>
      <c r="F32" s="169"/>
      <c r="G32" s="170">
        <f>ROUND(E32*F32,2)</f>
        <v>0</v>
      </c>
      <c r="H32" s="169"/>
      <c r="I32" s="170">
        <f>ROUND(E32*H32,2)</f>
        <v>0</v>
      </c>
      <c r="J32" s="169"/>
      <c r="K32" s="170">
        <f>ROUND(E32*J32,2)</f>
        <v>0</v>
      </c>
      <c r="L32" s="170">
        <v>21</v>
      </c>
      <c r="M32" s="170">
        <f>G32*(1+L32/100)</f>
        <v>0</v>
      </c>
      <c r="N32" s="170">
        <v>7.4709999999999999E-2</v>
      </c>
      <c r="O32" s="170">
        <f>ROUND(E32*N32,2)</f>
        <v>0.87</v>
      </c>
      <c r="P32" s="170">
        <v>0</v>
      </c>
      <c r="Q32" s="170">
        <f>ROUND(E32*P32,2)</f>
        <v>0</v>
      </c>
      <c r="R32" s="170" t="s">
        <v>165</v>
      </c>
      <c r="S32" s="170" t="s">
        <v>135</v>
      </c>
      <c r="T32" s="171" t="s">
        <v>136</v>
      </c>
      <c r="U32" s="155">
        <v>0.52915000000000001</v>
      </c>
      <c r="V32" s="155">
        <f>ROUND(E32*U32,2)</f>
        <v>6.17</v>
      </c>
      <c r="W32" s="155"/>
      <c r="X32" s="155" t="s">
        <v>137</v>
      </c>
      <c r="Y32" s="146"/>
      <c r="Z32" s="146"/>
      <c r="AA32" s="146"/>
      <c r="AB32" s="146"/>
      <c r="AC32" s="146"/>
      <c r="AD32" s="146"/>
      <c r="AE32" s="146"/>
      <c r="AF32" s="146"/>
      <c r="AG32" s="146" t="s">
        <v>138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outlineLevel="1">
      <c r="A33" s="153"/>
      <c r="B33" s="154"/>
      <c r="C33" s="241" t="s">
        <v>172</v>
      </c>
      <c r="D33" s="242"/>
      <c r="E33" s="242"/>
      <c r="F33" s="242"/>
      <c r="G33" s="242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46"/>
      <c r="Z33" s="146"/>
      <c r="AA33" s="146"/>
      <c r="AB33" s="146"/>
      <c r="AC33" s="146"/>
      <c r="AD33" s="146"/>
      <c r="AE33" s="146"/>
      <c r="AF33" s="146"/>
      <c r="AG33" s="146" t="s">
        <v>140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outlineLevel="1">
      <c r="A34" s="153"/>
      <c r="B34" s="154"/>
      <c r="C34" s="176" t="s">
        <v>173</v>
      </c>
      <c r="D34" s="156"/>
      <c r="E34" s="157">
        <v>11.654999999999999</v>
      </c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46"/>
      <c r="Z34" s="146"/>
      <c r="AA34" s="146"/>
      <c r="AB34" s="146"/>
      <c r="AC34" s="146"/>
      <c r="AD34" s="146"/>
      <c r="AE34" s="146"/>
      <c r="AF34" s="146"/>
      <c r="AG34" s="146" t="s">
        <v>142</v>
      </c>
      <c r="AH34" s="146">
        <v>0</v>
      </c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</row>
    <row r="35" spans="1:60">
      <c r="A35" s="149" t="s">
        <v>129</v>
      </c>
      <c r="B35" s="150" t="s">
        <v>62</v>
      </c>
      <c r="C35" s="174" t="s">
        <v>63</v>
      </c>
      <c r="D35" s="161"/>
      <c r="E35" s="162"/>
      <c r="F35" s="163"/>
      <c r="G35" s="163">
        <f>SUMIF(AG36:AG38,"&lt;&gt;NOR",G36:G38)</f>
        <v>0</v>
      </c>
      <c r="H35" s="163"/>
      <c r="I35" s="163">
        <f>SUM(I36:I38)</f>
        <v>0</v>
      </c>
      <c r="J35" s="163"/>
      <c r="K35" s="163">
        <f>SUM(K36:K38)</f>
        <v>0</v>
      </c>
      <c r="L35" s="163"/>
      <c r="M35" s="163">
        <f>SUM(M36:M38)</f>
        <v>0</v>
      </c>
      <c r="N35" s="163"/>
      <c r="O35" s="163">
        <f>SUM(O36:O38)</f>
        <v>26.450000000000003</v>
      </c>
      <c r="P35" s="163"/>
      <c r="Q35" s="163">
        <f>SUM(Q36:Q38)</f>
        <v>0</v>
      </c>
      <c r="R35" s="163"/>
      <c r="S35" s="163"/>
      <c r="T35" s="164"/>
      <c r="U35" s="160"/>
      <c r="V35" s="160">
        <f>SUM(V36:V38)</f>
        <v>55.919999999999995</v>
      </c>
      <c r="W35" s="160"/>
      <c r="X35" s="160"/>
      <c r="AG35" t="s">
        <v>130</v>
      </c>
    </row>
    <row r="36" spans="1:60" ht="20.6" outlineLevel="1">
      <c r="A36" s="165">
        <v>9</v>
      </c>
      <c r="B36" s="166" t="s">
        <v>174</v>
      </c>
      <c r="C36" s="175" t="s">
        <v>175</v>
      </c>
      <c r="D36" s="167" t="s">
        <v>133</v>
      </c>
      <c r="E36" s="168">
        <v>48</v>
      </c>
      <c r="F36" s="169"/>
      <c r="G36" s="170">
        <f>ROUND(E36*F36,2)</f>
        <v>0</v>
      </c>
      <c r="H36" s="169"/>
      <c r="I36" s="170">
        <f>ROUND(E36*H36,2)</f>
        <v>0</v>
      </c>
      <c r="J36" s="169"/>
      <c r="K36" s="170">
        <f>ROUND(E36*J36,2)</f>
        <v>0</v>
      </c>
      <c r="L36" s="170">
        <v>21</v>
      </c>
      <c r="M36" s="170">
        <f>G36*(1+L36/100)</f>
        <v>0</v>
      </c>
      <c r="N36" s="170">
        <v>0.441</v>
      </c>
      <c r="O36" s="170">
        <f>ROUND(E36*N36,2)</f>
        <v>21.17</v>
      </c>
      <c r="P36" s="170">
        <v>0</v>
      </c>
      <c r="Q36" s="170">
        <f>ROUND(E36*P36,2)</f>
        <v>0</v>
      </c>
      <c r="R36" s="170" t="s">
        <v>134</v>
      </c>
      <c r="S36" s="170" t="s">
        <v>135</v>
      </c>
      <c r="T36" s="171" t="s">
        <v>176</v>
      </c>
      <c r="U36" s="155">
        <v>0.03</v>
      </c>
      <c r="V36" s="155">
        <f>ROUND(E36*U36,2)</f>
        <v>1.44</v>
      </c>
      <c r="W36" s="155"/>
      <c r="X36" s="155" t="s">
        <v>137</v>
      </c>
      <c r="Y36" s="146"/>
      <c r="Z36" s="146"/>
      <c r="AA36" s="146"/>
      <c r="AB36" s="146"/>
      <c r="AC36" s="146"/>
      <c r="AD36" s="146"/>
      <c r="AE36" s="146"/>
      <c r="AF36" s="146"/>
      <c r="AG36" s="146" t="s">
        <v>177</v>
      </c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</row>
    <row r="37" spans="1:60" outlineLevel="1">
      <c r="A37" s="165">
        <v>10</v>
      </c>
      <c r="B37" s="166" t="s">
        <v>178</v>
      </c>
      <c r="C37" s="175" t="s">
        <v>179</v>
      </c>
      <c r="D37" s="167" t="s">
        <v>133</v>
      </c>
      <c r="E37" s="168">
        <v>48</v>
      </c>
      <c r="F37" s="169"/>
      <c r="G37" s="170">
        <f>ROUND(E37*F37,2)</f>
        <v>0</v>
      </c>
      <c r="H37" s="169"/>
      <c r="I37" s="170">
        <f>ROUND(E37*H37,2)</f>
        <v>0</v>
      </c>
      <c r="J37" s="169"/>
      <c r="K37" s="170">
        <f>ROUND(E37*J37,2)</f>
        <v>0</v>
      </c>
      <c r="L37" s="170">
        <v>21</v>
      </c>
      <c r="M37" s="170">
        <f>G37*(1+L37/100)</f>
        <v>0</v>
      </c>
      <c r="N37" s="170">
        <v>0.11</v>
      </c>
      <c r="O37" s="170">
        <f>ROUND(E37*N37,2)</f>
        <v>5.28</v>
      </c>
      <c r="P37" s="170">
        <v>0</v>
      </c>
      <c r="Q37" s="170">
        <f>ROUND(E37*P37,2)</f>
        <v>0</v>
      </c>
      <c r="R37" s="170" t="s">
        <v>134</v>
      </c>
      <c r="S37" s="170" t="s">
        <v>135</v>
      </c>
      <c r="T37" s="171" t="s">
        <v>136</v>
      </c>
      <c r="U37" s="155">
        <v>1.135</v>
      </c>
      <c r="V37" s="155">
        <f>ROUND(E37*U37,2)</f>
        <v>54.48</v>
      </c>
      <c r="W37" s="155"/>
      <c r="X37" s="155" t="s">
        <v>137</v>
      </c>
      <c r="Y37" s="146"/>
      <c r="Z37" s="146"/>
      <c r="AA37" s="146"/>
      <c r="AB37" s="146"/>
      <c r="AC37" s="146"/>
      <c r="AD37" s="146"/>
      <c r="AE37" s="146"/>
      <c r="AF37" s="146"/>
      <c r="AG37" s="146" t="s">
        <v>138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outlineLevel="1">
      <c r="A38" s="153"/>
      <c r="B38" s="154"/>
      <c r="C38" s="241" t="s">
        <v>180</v>
      </c>
      <c r="D38" s="242"/>
      <c r="E38" s="242"/>
      <c r="F38" s="242"/>
      <c r="G38" s="242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46"/>
      <c r="Z38" s="146"/>
      <c r="AA38" s="146"/>
      <c r="AB38" s="146"/>
      <c r="AC38" s="146"/>
      <c r="AD38" s="146"/>
      <c r="AE38" s="146"/>
      <c r="AF38" s="146"/>
      <c r="AG38" s="146" t="s">
        <v>140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72" t="str">
        <f>C38</f>
        <v>s provedením lože do 50 mm, s vyplněním spár, s dvojím beraněním a se smetením přebytečného materiálu na krajnici</v>
      </c>
      <c r="BB38" s="146"/>
      <c r="BC38" s="146"/>
      <c r="BD38" s="146"/>
      <c r="BE38" s="146"/>
      <c r="BF38" s="146"/>
      <c r="BG38" s="146"/>
      <c r="BH38" s="146"/>
    </row>
    <row r="39" spans="1:60">
      <c r="A39" s="149" t="s">
        <v>129</v>
      </c>
      <c r="B39" s="150" t="s">
        <v>64</v>
      </c>
      <c r="C39" s="174" t="s">
        <v>65</v>
      </c>
      <c r="D39" s="161"/>
      <c r="E39" s="162"/>
      <c r="F39" s="163"/>
      <c r="G39" s="163">
        <f>SUMIF(AG40:AG41,"&lt;&gt;NOR",G40:G41)</f>
        <v>0</v>
      </c>
      <c r="H39" s="163"/>
      <c r="I39" s="163">
        <f>SUM(I40:I41)</f>
        <v>0</v>
      </c>
      <c r="J39" s="163"/>
      <c r="K39" s="163">
        <f>SUM(K40:K41)</f>
        <v>0</v>
      </c>
      <c r="L39" s="163"/>
      <c r="M39" s="163">
        <f>SUM(M40:M41)</f>
        <v>0</v>
      </c>
      <c r="N39" s="163"/>
      <c r="O39" s="163">
        <f>SUM(O40:O41)</f>
        <v>0.03</v>
      </c>
      <c r="P39" s="163"/>
      <c r="Q39" s="163">
        <f>SUM(Q40:Q41)</f>
        <v>0</v>
      </c>
      <c r="R39" s="163"/>
      <c r="S39" s="163"/>
      <c r="T39" s="164"/>
      <c r="U39" s="160"/>
      <c r="V39" s="160">
        <f>SUM(V40:V41)</f>
        <v>2.52</v>
      </c>
      <c r="W39" s="160"/>
      <c r="X39" s="160"/>
      <c r="AG39" t="s">
        <v>130</v>
      </c>
    </row>
    <row r="40" spans="1:60" outlineLevel="1">
      <c r="A40" s="165">
        <v>11</v>
      </c>
      <c r="B40" s="166" t="s">
        <v>181</v>
      </c>
      <c r="C40" s="175" t="s">
        <v>182</v>
      </c>
      <c r="D40" s="167" t="s">
        <v>133</v>
      </c>
      <c r="E40" s="168">
        <v>7</v>
      </c>
      <c r="F40" s="169"/>
      <c r="G40" s="170">
        <f>ROUND(E40*F40,2)</f>
        <v>0</v>
      </c>
      <c r="H40" s="169"/>
      <c r="I40" s="170">
        <f>ROUND(E40*H40,2)</f>
        <v>0</v>
      </c>
      <c r="J40" s="169"/>
      <c r="K40" s="170">
        <f>ROUND(E40*J40,2)</f>
        <v>0</v>
      </c>
      <c r="L40" s="170">
        <v>21</v>
      </c>
      <c r="M40" s="170">
        <f>G40*(1+L40/100)</f>
        <v>0</v>
      </c>
      <c r="N40" s="170">
        <v>4.7299999999999998E-3</v>
      </c>
      <c r="O40" s="170">
        <f>ROUND(E40*N40,2)</f>
        <v>0.03</v>
      </c>
      <c r="P40" s="170">
        <v>0</v>
      </c>
      <c r="Q40" s="170">
        <f>ROUND(E40*P40,2)</f>
        <v>0</v>
      </c>
      <c r="R40" s="170" t="s">
        <v>165</v>
      </c>
      <c r="S40" s="170" t="s">
        <v>135</v>
      </c>
      <c r="T40" s="171" t="s">
        <v>136</v>
      </c>
      <c r="U40" s="155">
        <v>0.36</v>
      </c>
      <c r="V40" s="155">
        <f>ROUND(E40*U40,2)</f>
        <v>2.52</v>
      </c>
      <c r="W40" s="155"/>
      <c r="X40" s="155" t="s">
        <v>137</v>
      </c>
      <c r="Y40" s="146"/>
      <c r="Z40" s="146"/>
      <c r="AA40" s="146"/>
      <c r="AB40" s="146"/>
      <c r="AC40" s="146"/>
      <c r="AD40" s="146"/>
      <c r="AE40" s="146"/>
      <c r="AF40" s="146"/>
      <c r="AG40" s="146" t="s">
        <v>138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outlineLevel="1">
      <c r="A41" s="153"/>
      <c r="B41" s="154"/>
      <c r="C41" s="241" t="s">
        <v>183</v>
      </c>
      <c r="D41" s="242"/>
      <c r="E41" s="242"/>
      <c r="F41" s="242"/>
      <c r="G41" s="242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46"/>
      <c r="Z41" s="146"/>
      <c r="AA41" s="146"/>
      <c r="AB41" s="146"/>
      <c r="AC41" s="146"/>
      <c r="AD41" s="146"/>
      <c r="AE41" s="146"/>
      <c r="AF41" s="146"/>
      <c r="AG41" s="146" t="s">
        <v>140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>
      <c r="A42" s="149" t="s">
        <v>129</v>
      </c>
      <c r="B42" s="150" t="s">
        <v>66</v>
      </c>
      <c r="C42" s="174" t="s">
        <v>67</v>
      </c>
      <c r="D42" s="161"/>
      <c r="E42" s="162"/>
      <c r="F42" s="163"/>
      <c r="G42" s="163">
        <f>SUMIF(AG43:AG79,"&lt;&gt;NOR",G43:G79)</f>
        <v>0</v>
      </c>
      <c r="H42" s="163"/>
      <c r="I42" s="163">
        <f>SUM(I43:I79)</f>
        <v>0</v>
      </c>
      <c r="J42" s="163"/>
      <c r="K42" s="163">
        <f>SUM(K43:K79)</f>
        <v>0</v>
      </c>
      <c r="L42" s="163"/>
      <c r="M42" s="163">
        <f>SUM(M43:M79)</f>
        <v>0</v>
      </c>
      <c r="N42" s="163"/>
      <c r="O42" s="163">
        <f>SUM(O43:O79)</f>
        <v>4.9399999999999995</v>
      </c>
      <c r="P42" s="163"/>
      <c r="Q42" s="163">
        <f>SUM(Q43:Q79)</f>
        <v>0</v>
      </c>
      <c r="R42" s="163"/>
      <c r="S42" s="163"/>
      <c r="T42" s="164"/>
      <c r="U42" s="160"/>
      <c r="V42" s="160">
        <f>SUM(V43:V79)</f>
        <v>119.68</v>
      </c>
      <c r="W42" s="160"/>
      <c r="X42" s="160"/>
      <c r="AG42" t="s">
        <v>130</v>
      </c>
    </row>
    <row r="43" spans="1:60" outlineLevel="1">
      <c r="A43" s="165">
        <v>12</v>
      </c>
      <c r="B43" s="166" t="s">
        <v>184</v>
      </c>
      <c r="C43" s="175" t="s">
        <v>185</v>
      </c>
      <c r="D43" s="167" t="s">
        <v>133</v>
      </c>
      <c r="E43" s="168">
        <v>149.214</v>
      </c>
      <c r="F43" s="169"/>
      <c r="G43" s="170">
        <f>ROUND(E43*F43,2)</f>
        <v>0</v>
      </c>
      <c r="H43" s="169"/>
      <c r="I43" s="170">
        <f>ROUND(E43*H43,2)</f>
        <v>0</v>
      </c>
      <c r="J43" s="169"/>
      <c r="K43" s="170">
        <f>ROUND(E43*J43,2)</f>
        <v>0</v>
      </c>
      <c r="L43" s="170">
        <v>21</v>
      </c>
      <c r="M43" s="170">
        <f>G43*(1+L43/100)</f>
        <v>0</v>
      </c>
      <c r="N43" s="170">
        <v>4.0000000000000003E-5</v>
      </c>
      <c r="O43" s="170">
        <f>ROUND(E43*N43,2)</f>
        <v>0.01</v>
      </c>
      <c r="P43" s="170">
        <v>0</v>
      </c>
      <c r="Q43" s="170">
        <f>ROUND(E43*P43,2)</f>
        <v>0</v>
      </c>
      <c r="R43" s="170" t="s">
        <v>165</v>
      </c>
      <c r="S43" s="170" t="s">
        <v>135</v>
      </c>
      <c r="T43" s="171" t="s">
        <v>136</v>
      </c>
      <c r="U43" s="155">
        <v>7.8E-2</v>
      </c>
      <c r="V43" s="155">
        <f>ROUND(E43*U43,2)</f>
        <v>11.64</v>
      </c>
      <c r="W43" s="155"/>
      <c r="X43" s="155" t="s">
        <v>137</v>
      </c>
      <c r="Y43" s="146"/>
      <c r="Z43" s="146"/>
      <c r="AA43" s="146"/>
      <c r="AB43" s="146"/>
      <c r="AC43" s="146"/>
      <c r="AD43" s="146"/>
      <c r="AE43" s="146"/>
      <c r="AF43" s="146"/>
      <c r="AG43" s="146" t="s">
        <v>138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ht="21" outlineLevel="1">
      <c r="A44" s="153"/>
      <c r="B44" s="154"/>
      <c r="C44" s="241" t="s">
        <v>186</v>
      </c>
      <c r="D44" s="242"/>
      <c r="E44" s="242"/>
      <c r="F44" s="242"/>
      <c r="G44" s="242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  <c r="Y44" s="146"/>
      <c r="Z44" s="146"/>
      <c r="AA44" s="146"/>
      <c r="AB44" s="146"/>
      <c r="AC44" s="146"/>
      <c r="AD44" s="146"/>
      <c r="AE44" s="146"/>
      <c r="AF44" s="146"/>
      <c r="AG44" s="146" t="s">
        <v>140</v>
      </c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72" t="str">
        <f>C44</f>
        <v>které se zřizují před úpravami povrchu, a obalení osazených dveřních zárubní před znečištěním při úpravách povrchu nástřikem plastických maltovin včetně pozdějšího odkrytí,</v>
      </c>
      <c r="BB44" s="146"/>
      <c r="BC44" s="146"/>
      <c r="BD44" s="146"/>
      <c r="BE44" s="146"/>
      <c r="BF44" s="146"/>
      <c r="BG44" s="146"/>
      <c r="BH44" s="146"/>
    </row>
    <row r="45" spans="1:60" outlineLevel="1">
      <c r="A45" s="153"/>
      <c r="B45" s="154"/>
      <c r="C45" s="176" t="s">
        <v>187</v>
      </c>
      <c r="D45" s="156"/>
      <c r="E45" s="157">
        <v>75.599999999999994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46"/>
      <c r="Z45" s="146"/>
      <c r="AA45" s="146"/>
      <c r="AB45" s="146"/>
      <c r="AC45" s="146"/>
      <c r="AD45" s="146"/>
      <c r="AE45" s="146"/>
      <c r="AF45" s="146"/>
      <c r="AG45" s="146" t="s">
        <v>142</v>
      </c>
      <c r="AH45" s="146">
        <v>0</v>
      </c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outlineLevel="1">
      <c r="A46" s="153"/>
      <c r="B46" s="154"/>
      <c r="C46" s="176" t="s">
        <v>188</v>
      </c>
      <c r="D46" s="156"/>
      <c r="E46" s="157">
        <v>12.6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46"/>
      <c r="Z46" s="146"/>
      <c r="AA46" s="146"/>
      <c r="AB46" s="146"/>
      <c r="AC46" s="146"/>
      <c r="AD46" s="146"/>
      <c r="AE46" s="146"/>
      <c r="AF46" s="146"/>
      <c r="AG46" s="146" t="s">
        <v>142</v>
      </c>
      <c r="AH46" s="146">
        <v>0</v>
      </c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</row>
    <row r="47" spans="1:60" outlineLevel="1">
      <c r="A47" s="153"/>
      <c r="B47" s="154"/>
      <c r="C47" s="176" t="s">
        <v>189</v>
      </c>
      <c r="D47" s="156"/>
      <c r="E47" s="157">
        <v>4.08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46"/>
      <c r="Z47" s="146"/>
      <c r="AA47" s="146"/>
      <c r="AB47" s="146"/>
      <c r="AC47" s="146"/>
      <c r="AD47" s="146"/>
      <c r="AE47" s="146"/>
      <c r="AF47" s="146"/>
      <c r="AG47" s="146" t="s">
        <v>142</v>
      </c>
      <c r="AH47" s="146">
        <v>0</v>
      </c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outlineLevel="1">
      <c r="A48" s="153"/>
      <c r="B48" s="154"/>
      <c r="C48" s="176" t="s">
        <v>190</v>
      </c>
      <c r="D48" s="156"/>
      <c r="E48" s="157">
        <v>4.32</v>
      </c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46"/>
      <c r="Z48" s="146"/>
      <c r="AA48" s="146"/>
      <c r="AB48" s="146"/>
      <c r="AC48" s="146"/>
      <c r="AD48" s="146"/>
      <c r="AE48" s="146"/>
      <c r="AF48" s="146"/>
      <c r="AG48" s="146" t="s">
        <v>142</v>
      </c>
      <c r="AH48" s="146">
        <v>0</v>
      </c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>
      <c r="A49" s="153"/>
      <c r="B49" s="154"/>
      <c r="C49" s="176" t="s">
        <v>191</v>
      </c>
      <c r="D49" s="156"/>
      <c r="E49" s="157">
        <v>3.36</v>
      </c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46"/>
      <c r="Z49" s="146"/>
      <c r="AA49" s="146"/>
      <c r="AB49" s="146"/>
      <c r="AC49" s="146"/>
      <c r="AD49" s="146"/>
      <c r="AE49" s="146"/>
      <c r="AF49" s="146"/>
      <c r="AG49" s="146" t="s">
        <v>142</v>
      </c>
      <c r="AH49" s="146">
        <v>0</v>
      </c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outlineLevel="1">
      <c r="A50" s="153"/>
      <c r="B50" s="154"/>
      <c r="C50" s="176" t="s">
        <v>192</v>
      </c>
      <c r="D50" s="156"/>
      <c r="E50" s="157">
        <v>5.07</v>
      </c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46"/>
      <c r="Z50" s="146"/>
      <c r="AA50" s="146"/>
      <c r="AB50" s="146"/>
      <c r="AC50" s="146"/>
      <c r="AD50" s="146"/>
      <c r="AE50" s="146"/>
      <c r="AF50" s="146"/>
      <c r="AG50" s="146" t="s">
        <v>142</v>
      </c>
      <c r="AH50" s="146">
        <v>0</v>
      </c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>
      <c r="A51" s="153"/>
      <c r="B51" s="154"/>
      <c r="C51" s="176" t="s">
        <v>193</v>
      </c>
      <c r="D51" s="156"/>
      <c r="E51" s="157">
        <v>17.28</v>
      </c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46"/>
      <c r="Z51" s="146"/>
      <c r="AA51" s="146"/>
      <c r="AB51" s="146"/>
      <c r="AC51" s="146"/>
      <c r="AD51" s="146"/>
      <c r="AE51" s="146"/>
      <c r="AF51" s="146"/>
      <c r="AG51" s="146" t="s">
        <v>142</v>
      </c>
      <c r="AH51" s="146">
        <v>0</v>
      </c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>
      <c r="A52" s="153"/>
      <c r="B52" s="154"/>
      <c r="C52" s="176" t="s">
        <v>194</v>
      </c>
      <c r="D52" s="156"/>
      <c r="E52" s="157">
        <v>6.3360000000000003</v>
      </c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46"/>
      <c r="Z52" s="146"/>
      <c r="AA52" s="146"/>
      <c r="AB52" s="146"/>
      <c r="AC52" s="146"/>
      <c r="AD52" s="146"/>
      <c r="AE52" s="146"/>
      <c r="AF52" s="146"/>
      <c r="AG52" s="146" t="s">
        <v>142</v>
      </c>
      <c r="AH52" s="146">
        <v>0</v>
      </c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outlineLevel="1">
      <c r="A53" s="153"/>
      <c r="B53" s="154"/>
      <c r="C53" s="176" t="s">
        <v>195</v>
      </c>
      <c r="D53" s="156"/>
      <c r="E53" s="157">
        <v>2.3490000000000002</v>
      </c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46"/>
      <c r="Z53" s="146"/>
      <c r="AA53" s="146"/>
      <c r="AB53" s="146"/>
      <c r="AC53" s="146"/>
      <c r="AD53" s="146"/>
      <c r="AE53" s="146"/>
      <c r="AF53" s="146"/>
      <c r="AG53" s="146" t="s">
        <v>142</v>
      </c>
      <c r="AH53" s="146">
        <v>0</v>
      </c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</row>
    <row r="54" spans="1:60" outlineLevel="1">
      <c r="A54" s="153"/>
      <c r="B54" s="154"/>
      <c r="C54" s="176" t="s">
        <v>196</v>
      </c>
      <c r="D54" s="156"/>
      <c r="E54" s="157">
        <v>2.343</v>
      </c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46"/>
      <c r="Z54" s="146"/>
      <c r="AA54" s="146"/>
      <c r="AB54" s="146"/>
      <c r="AC54" s="146"/>
      <c r="AD54" s="146"/>
      <c r="AE54" s="146"/>
      <c r="AF54" s="146"/>
      <c r="AG54" s="146" t="s">
        <v>142</v>
      </c>
      <c r="AH54" s="146">
        <v>0</v>
      </c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>
      <c r="A55" s="153"/>
      <c r="B55" s="154"/>
      <c r="C55" s="176" t="s">
        <v>197</v>
      </c>
      <c r="D55" s="156"/>
      <c r="E55" s="157">
        <v>6.25</v>
      </c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46"/>
      <c r="Z55" s="146"/>
      <c r="AA55" s="146"/>
      <c r="AB55" s="146"/>
      <c r="AC55" s="146"/>
      <c r="AD55" s="146"/>
      <c r="AE55" s="146"/>
      <c r="AF55" s="146"/>
      <c r="AG55" s="146" t="s">
        <v>142</v>
      </c>
      <c r="AH55" s="146">
        <v>0</v>
      </c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>
      <c r="A56" s="153"/>
      <c r="B56" s="154"/>
      <c r="C56" s="176" t="s">
        <v>198</v>
      </c>
      <c r="D56" s="156"/>
      <c r="E56" s="157">
        <v>2.556</v>
      </c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46"/>
      <c r="Z56" s="146"/>
      <c r="AA56" s="146"/>
      <c r="AB56" s="146"/>
      <c r="AC56" s="146"/>
      <c r="AD56" s="146"/>
      <c r="AE56" s="146"/>
      <c r="AF56" s="146"/>
      <c r="AG56" s="146" t="s">
        <v>142</v>
      </c>
      <c r="AH56" s="146">
        <v>0</v>
      </c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outlineLevel="1">
      <c r="A57" s="153"/>
      <c r="B57" s="154"/>
      <c r="C57" s="176" t="s">
        <v>199</v>
      </c>
      <c r="D57" s="156"/>
      <c r="E57" s="157">
        <v>2.02</v>
      </c>
      <c r="F57" s="155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46"/>
      <c r="Z57" s="146"/>
      <c r="AA57" s="146"/>
      <c r="AB57" s="146"/>
      <c r="AC57" s="146"/>
      <c r="AD57" s="146"/>
      <c r="AE57" s="146"/>
      <c r="AF57" s="146"/>
      <c r="AG57" s="146" t="s">
        <v>142</v>
      </c>
      <c r="AH57" s="146">
        <v>0</v>
      </c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</row>
    <row r="58" spans="1:60" outlineLevel="1">
      <c r="A58" s="153"/>
      <c r="B58" s="154"/>
      <c r="C58" s="176" t="s">
        <v>200</v>
      </c>
      <c r="D58" s="156"/>
      <c r="E58" s="157">
        <v>2.8279999999999998</v>
      </c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46"/>
      <c r="Z58" s="146"/>
      <c r="AA58" s="146"/>
      <c r="AB58" s="146"/>
      <c r="AC58" s="146"/>
      <c r="AD58" s="146"/>
      <c r="AE58" s="146"/>
      <c r="AF58" s="146"/>
      <c r="AG58" s="146" t="s">
        <v>142</v>
      </c>
      <c r="AH58" s="146">
        <v>0</v>
      </c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>
      <c r="A59" s="153"/>
      <c r="B59" s="154"/>
      <c r="C59" s="176" t="s">
        <v>201</v>
      </c>
      <c r="D59" s="156"/>
      <c r="E59" s="157">
        <v>2.222</v>
      </c>
      <c r="F59" s="155"/>
      <c r="G59" s="155"/>
      <c r="H59" s="155"/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46"/>
      <c r="Z59" s="146"/>
      <c r="AA59" s="146"/>
      <c r="AB59" s="146"/>
      <c r="AC59" s="146"/>
      <c r="AD59" s="146"/>
      <c r="AE59" s="146"/>
      <c r="AF59" s="146"/>
      <c r="AG59" s="146" t="s">
        <v>142</v>
      </c>
      <c r="AH59" s="146">
        <v>0</v>
      </c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>
      <c r="A60" s="165">
        <v>13</v>
      </c>
      <c r="B60" s="166" t="s">
        <v>202</v>
      </c>
      <c r="C60" s="175" t="s">
        <v>203</v>
      </c>
      <c r="D60" s="167" t="s">
        <v>133</v>
      </c>
      <c r="E60" s="168">
        <v>91.781999999999996</v>
      </c>
      <c r="F60" s="169"/>
      <c r="G60" s="170">
        <f>ROUND(E60*F60,2)</f>
        <v>0</v>
      </c>
      <c r="H60" s="169"/>
      <c r="I60" s="170">
        <f>ROUND(E60*H60,2)</f>
        <v>0</v>
      </c>
      <c r="J60" s="169"/>
      <c r="K60" s="170">
        <f>ROUND(E60*J60,2)</f>
        <v>0</v>
      </c>
      <c r="L60" s="170">
        <v>21</v>
      </c>
      <c r="M60" s="170">
        <f>G60*(1+L60/100)</f>
        <v>0</v>
      </c>
      <c r="N60" s="170">
        <v>5.3690000000000002E-2</v>
      </c>
      <c r="O60" s="170">
        <f>ROUND(E60*N60,2)</f>
        <v>4.93</v>
      </c>
      <c r="P60" s="170">
        <v>0</v>
      </c>
      <c r="Q60" s="170">
        <f>ROUND(E60*P60,2)</f>
        <v>0</v>
      </c>
      <c r="R60" s="170" t="s">
        <v>204</v>
      </c>
      <c r="S60" s="170" t="s">
        <v>135</v>
      </c>
      <c r="T60" s="171" t="s">
        <v>136</v>
      </c>
      <c r="U60" s="155">
        <v>1.17717</v>
      </c>
      <c r="V60" s="155">
        <f>ROUND(E60*U60,2)</f>
        <v>108.04</v>
      </c>
      <c r="W60" s="155"/>
      <c r="X60" s="155" t="s">
        <v>137</v>
      </c>
      <c r="Y60" s="146"/>
      <c r="Z60" s="146"/>
      <c r="AA60" s="146"/>
      <c r="AB60" s="146"/>
      <c r="AC60" s="146"/>
      <c r="AD60" s="146"/>
      <c r="AE60" s="146"/>
      <c r="AF60" s="146"/>
      <c r="AG60" s="146" t="s">
        <v>138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>
      <c r="A61" s="153"/>
      <c r="B61" s="154"/>
      <c r="C61" s="241" t="s">
        <v>205</v>
      </c>
      <c r="D61" s="242"/>
      <c r="E61" s="242"/>
      <c r="F61" s="242"/>
      <c r="G61" s="242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46"/>
      <c r="Z61" s="146"/>
      <c r="AA61" s="146"/>
      <c r="AB61" s="146"/>
      <c r="AC61" s="146"/>
      <c r="AD61" s="146"/>
      <c r="AE61" s="146"/>
      <c r="AF61" s="146"/>
      <c r="AG61" s="146" t="s">
        <v>140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72" t="str">
        <f>C61</f>
        <v>okenního nebo dveřního, z pomocného pracovního lešení o výšce podlahy do 1900 mm a pro zatížení do 1,5 kPa,</v>
      </c>
      <c r="BB61" s="146"/>
      <c r="BC61" s="146"/>
      <c r="BD61" s="146"/>
      <c r="BE61" s="146"/>
      <c r="BF61" s="146"/>
      <c r="BG61" s="146"/>
      <c r="BH61" s="146"/>
    </row>
    <row r="62" spans="1:60" outlineLevel="1">
      <c r="A62" s="153"/>
      <c r="B62" s="154"/>
      <c r="C62" s="177" t="s">
        <v>166</v>
      </c>
      <c r="D62" s="158"/>
      <c r="E62" s="159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  <c r="X62" s="155"/>
      <c r="Y62" s="146"/>
      <c r="Z62" s="146"/>
      <c r="AA62" s="146"/>
      <c r="AB62" s="146"/>
      <c r="AC62" s="146"/>
      <c r="AD62" s="146"/>
      <c r="AE62" s="146"/>
      <c r="AF62" s="146"/>
      <c r="AG62" s="146" t="s">
        <v>142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>
      <c r="A63" s="153"/>
      <c r="B63" s="154"/>
      <c r="C63" s="178" t="s">
        <v>206</v>
      </c>
      <c r="D63" s="158"/>
      <c r="E63" s="159">
        <v>114</v>
      </c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46"/>
      <c r="Z63" s="146"/>
      <c r="AA63" s="146"/>
      <c r="AB63" s="146"/>
      <c r="AC63" s="146"/>
      <c r="AD63" s="146"/>
      <c r="AE63" s="146"/>
      <c r="AF63" s="146"/>
      <c r="AG63" s="146" t="s">
        <v>142</v>
      </c>
      <c r="AH63" s="146">
        <v>2</v>
      </c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>
      <c r="A64" s="153"/>
      <c r="B64" s="154"/>
      <c r="C64" s="178" t="s">
        <v>207</v>
      </c>
      <c r="D64" s="158"/>
      <c r="E64" s="159">
        <v>24.9</v>
      </c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  <c r="X64" s="155"/>
      <c r="Y64" s="146"/>
      <c r="Z64" s="146"/>
      <c r="AA64" s="146"/>
      <c r="AB64" s="146"/>
      <c r="AC64" s="146"/>
      <c r="AD64" s="146"/>
      <c r="AE64" s="146"/>
      <c r="AF64" s="146"/>
      <c r="AG64" s="146" t="s">
        <v>142</v>
      </c>
      <c r="AH64" s="146">
        <v>2</v>
      </c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>
      <c r="A65" s="153"/>
      <c r="B65" s="154"/>
      <c r="C65" s="178" t="s">
        <v>208</v>
      </c>
      <c r="D65" s="158"/>
      <c r="E65" s="159">
        <v>13</v>
      </c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46"/>
      <c r="Z65" s="146"/>
      <c r="AA65" s="146"/>
      <c r="AB65" s="146"/>
      <c r="AC65" s="146"/>
      <c r="AD65" s="146"/>
      <c r="AE65" s="146"/>
      <c r="AF65" s="146"/>
      <c r="AG65" s="146" t="s">
        <v>142</v>
      </c>
      <c r="AH65" s="146">
        <v>2</v>
      </c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outlineLevel="1">
      <c r="A66" s="153"/>
      <c r="B66" s="154"/>
      <c r="C66" s="178" t="s">
        <v>209</v>
      </c>
      <c r="D66" s="158"/>
      <c r="E66" s="159">
        <v>6</v>
      </c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46"/>
      <c r="Z66" s="146"/>
      <c r="AA66" s="146"/>
      <c r="AB66" s="146"/>
      <c r="AC66" s="146"/>
      <c r="AD66" s="146"/>
      <c r="AE66" s="146"/>
      <c r="AF66" s="146"/>
      <c r="AG66" s="146" t="s">
        <v>142</v>
      </c>
      <c r="AH66" s="146">
        <v>2</v>
      </c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</row>
    <row r="67" spans="1:60" outlineLevel="1">
      <c r="A67" s="153"/>
      <c r="B67" s="154"/>
      <c r="C67" s="178" t="s">
        <v>210</v>
      </c>
      <c r="D67" s="158"/>
      <c r="E67" s="159">
        <v>8</v>
      </c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46"/>
      <c r="Z67" s="146"/>
      <c r="AA67" s="146"/>
      <c r="AB67" s="146"/>
      <c r="AC67" s="146"/>
      <c r="AD67" s="146"/>
      <c r="AE67" s="146"/>
      <c r="AF67" s="146"/>
      <c r="AG67" s="146" t="s">
        <v>142</v>
      </c>
      <c r="AH67" s="146">
        <v>2</v>
      </c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>
      <c r="A68" s="153"/>
      <c r="B68" s="154"/>
      <c r="C68" s="178" t="s">
        <v>211</v>
      </c>
      <c r="D68" s="158"/>
      <c r="E68" s="159">
        <v>11.7</v>
      </c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46"/>
      <c r="Z68" s="146"/>
      <c r="AA68" s="146"/>
      <c r="AB68" s="146"/>
      <c r="AC68" s="146"/>
      <c r="AD68" s="146"/>
      <c r="AE68" s="146"/>
      <c r="AF68" s="146"/>
      <c r="AG68" s="146" t="s">
        <v>142</v>
      </c>
      <c r="AH68" s="146">
        <v>2</v>
      </c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outlineLevel="1">
      <c r="A69" s="153"/>
      <c r="B69" s="154"/>
      <c r="C69" s="178" t="s">
        <v>212</v>
      </c>
      <c r="D69" s="158"/>
      <c r="E69" s="159">
        <v>28.8</v>
      </c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46"/>
      <c r="Z69" s="146"/>
      <c r="AA69" s="146"/>
      <c r="AB69" s="146"/>
      <c r="AC69" s="146"/>
      <c r="AD69" s="146"/>
      <c r="AE69" s="146"/>
      <c r="AF69" s="146"/>
      <c r="AG69" s="146" t="s">
        <v>142</v>
      </c>
      <c r="AH69" s="146">
        <v>2</v>
      </c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>
      <c r="A70" s="153"/>
      <c r="B70" s="154"/>
      <c r="C70" s="177" t="s">
        <v>168</v>
      </c>
      <c r="D70" s="158"/>
      <c r="E70" s="159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46"/>
      <c r="Z70" s="146"/>
      <c r="AA70" s="146"/>
      <c r="AB70" s="146"/>
      <c r="AC70" s="146"/>
      <c r="AD70" s="146"/>
      <c r="AE70" s="146"/>
      <c r="AF70" s="146"/>
      <c r="AG70" s="146" t="s">
        <v>142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outlineLevel="1">
      <c r="A71" s="153"/>
      <c r="B71" s="154"/>
      <c r="C71" s="176" t="s">
        <v>213</v>
      </c>
      <c r="D71" s="156"/>
      <c r="E71" s="157">
        <v>72.239999999999995</v>
      </c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46"/>
      <c r="Z71" s="146"/>
      <c r="AA71" s="146"/>
      <c r="AB71" s="146"/>
      <c r="AC71" s="146"/>
      <c r="AD71" s="146"/>
      <c r="AE71" s="146"/>
      <c r="AF71" s="146"/>
      <c r="AG71" s="146" t="s">
        <v>142</v>
      </c>
      <c r="AH71" s="146">
        <v>0</v>
      </c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outlineLevel="1">
      <c r="A72" s="153"/>
      <c r="B72" s="154"/>
      <c r="C72" s="176" t="s">
        <v>214</v>
      </c>
      <c r="D72" s="156"/>
      <c r="E72" s="157">
        <v>2.73</v>
      </c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46"/>
      <c r="Z72" s="146"/>
      <c r="AA72" s="146"/>
      <c r="AB72" s="146"/>
      <c r="AC72" s="146"/>
      <c r="AD72" s="146"/>
      <c r="AE72" s="146"/>
      <c r="AF72" s="146"/>
      <c r="AG72" s="146" t="s">
        <v>142</v>
      </c>
      <c r="AH72" s="146">
        <v>0</v>
      </c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>
      <c r="A73" s="153"/>
      <c r="B73" s="154"/>
      <c r="C73" s="176" t="s">
        <v>215</v>
      </c>
      <c r="D73" s="156"/>
      <c r="E73" s="157">
        <v>2.2000000000000002</v>
      </c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46"/>
      <c r="Z73" s="146"/>
      <c r="AA73" s="146"/>
      <c r="AB73" s="146"/>
      <c r="AC73" s="146"/>
      <c r="AD73" s="146"/>
      <c r="AE73" s="146"/>
      <c r="AF73" s="146"/>
      <c r="AG73" s="146" t="s">
        <v>142</v>
      </c>
      <c r="AH73" s="146">
        <v>0</v>
      </c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outlineLevel="1">
      <c r="A74" s="153"/>
      <c r="B74" s="154"/>
      <c r="C74" s="176" t="s">
        <v>216</v>
      </c>
      <c r="D74" s="156"/>
      <c r="E74" s="157">
        <v>2.1440000000000001</v>
      </c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46"/>
      <c r="Z74" s="146"/>
      <c r="AA74" s="146"/>
      <c r="AB74" s="146"/>
      <c r="AC74" s="146"/>
      <c r="AD74" s="146"/>
      <c r="AE74" s="146"/>
      <c r="AF74" s="146"/>
      <c r="AG74" s="146" t="s">
        <v>142</v>
      </c>
      <c r="AH74" s="146">
        <v>0</v>
      </c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</row>
    <row r="75" spans="1:60" outlineLevel="1">
      <c r="A75" s="153"/>
      <c r="B75" s="154"/>
      <c r="C75" s="176" t="s">
        <v>217</v>
      </c>
      <c r="D75" s="156"/>
      <c r="E75" s="157">
        <v>3</v>
      </c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46"/>
      <c r="Z75" s="146"/>
      <c r="AA75" s="146"/>
      <c r="AB75" s="146"/>
      <c r="AC75" s="146"/>
      <c r="AD75" s="146"/>
      <c r="AE75" s="146"/>
      <c r="AF75" s="146"/>
      <c r="AG75" s="146" t="s">
        <v>142</v>
      </c>
      <c r="AH75" s="146">
        <v>0</v>
      </c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>
      <c r="A76" s="153"/>
      <c r="B76" s="154"/>
      <c r="C76" s="176" t="s">
        <v>218</v>
      </c>
      <c r="D76" s="156"/>
      <c r="E76" s="157">
        <v>3.0030000000000001</v>
      </c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46"/>
      <c r="Z76" s="146"/>
      <c r="AA76" s="146"/>
      <c r="AB76" s="146"/>
      <c r="AC76" s="146"/>
      <c r="AD76" s="146"/>
      <c r="AE76" s="146"/>
      <c r="AF76" s="146"/>
      <c r="AG76" s="146" t="s">
        <v>142</v>
      </c>
      <c r="AH76" s="146">
        <v>0</v>
      </c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>
      <c r="A77" s="153"/>
      <c r="B77" s="154"/>
      <c r="C77" s="176" t="s">
        <v>219</v>
      </c>
      <c r="D77" s="156"/>
      <c r="E77" s="157">
        <v>2.25</v>
      </c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46"/>
      <c r="Z77" s="146"/>
      <c r="AA77" s="146"/>
      <c r="AB77" s="146"/>
      <c r="AC77" s="146"/>
      <c r="AD77" s="146"/>
      <c r="AE77" s="146"/>
      <c r="AF77" s="146"/>
      <c r="AG77" s="146" t="s">
        <v>142</v>
      </c>
      <c r="AH77" s="146">
        <v>0</v>
      </c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>
      <c r="A78" s="153"/>
      <c r="B78" s="154"/>
      <c r="C78" s="176" t="s">
        <v>220</v>
      </c>
      <c r="D78" s="156"/>
      <c r="E78" s="157">
        <v>2.4300000000000002</v>
      </c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46"/>
      <c r="Z78" s="146"/>
      <c r="AA78" s="146"/>
      <c r="AB78" s="146"/>
      <c r="AC78" s="146"/>
      <c r="AD78" s="146"/>
      <c r="AE78" s="146"/>
      <c r="AF78" s="146"/>
      <c r="AG78" s="146" t="s">
        <v>142</v>
      </c>
      <c r="AH78" s="146">
        <v>0</v>
      </c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>
      <c r="A79" s="153"/>
      <c r="B79" s="154"/>
      <c r="C79" s="176" t="s">
        <v>221</v>
      </c>
      <c r="D79" s="156"/>
      <c r="E79" s="157">
        <v>1.7849999999999999</v>
      </c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46"/>
      <c r="Z79" s="146"/>
      <c r="AA79" s="146"/>
      <c r="AB79" s="146"/>
      <c r="AC79" s="146"/>
      <c r="AD79" s="146"/>
      <c r="AE79" s="146"/>
      <c r="AF79" s="146"/>
      <c r="AG79" s="146" t="s">
        <v>142</v>
      </c>
      <c r="AH79" s="146">
        <v>0</v>
      </c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>
      <c r="A80" s="149" t="s">
        <v>129</v>
      </c>
      <c r="B80" s="150" t="s">
        <v>68</v>
      </c>
      <c r="C80" s="174" t="s">
        <v>69</v>
      </c>
      <c r="D80" s="161"/>
      <c r="E80" s="162"/>
      <c r="F80" s="163"/>
      <c r="G80" s="163">
        <f>SUMIF(AG81:AG152,"&lt;&gt;NOR",G81:G152)</f>
        <v>0</v>
      </c>
      <c r="H80" s="163"/>
      <c r="I80" s="163">
        <f>SUM(I81:I152)</f>
        <v>0</v>
      </c>
      <c r="J80" s="163"/>
      <c r="K80" s="163">
        <f>SUM(K81:K152)</f>
        <v>0</v>
      </c>
      <c r="L80" s="163"/>
      <c r="M80" s="163">
        <f>SUM(M81:M152)</f>
        <v>0</v>
      </c>
      <c r="N80" s="163"/>
      <c r="O80" s="163">
        <f>SUM(O81:O152)</f>
        <v>37.770000000000003</v>
      </c>
      <c r="P80" s="163"/>
      <c r="Q80" s="163">
        <f>SUM(Q81:Q152)</f>
        <v>0</v>
      </c>
      <c r="R80" s="163"/>
      <c r="S80" s="163"/>
      <c r="T80" s="164"/>
      <c r="U80" s="160"/>
      <c r="V80" s="160">
        <f>SUM(V81:V152)</f>
        <v>1840.72</v>
      </c>
      <c r="W80" s="160"/>
      <c r="X80" s="160"/>
      <c r="AG80" t="s">
        <v>130</v>
      </c>
    </row>
    <row r="81" spans="1:60" outlineLevel="1">
      <c r="A81" s="165">
        <v>14</v>
      </c>
      <c r="B81" s="166" t="s">
        <v>222</v>
      </c>
      <c r="C81" s="175" t="s">
        <v>223</v>
      </c>
      <c r="D81" s="167" t="s">
        <v>133</v>
      </c>
      <c r="E81" s="168">
        <v>149.214</v>
      </c>
      <c r="F81" s="169"/>
      <c r="G81" s="170">
        <f>ROUND(E81*F81,2)</f>
        <v>0</v>
      </c>
      <c r="H81" s="169"/>
      <c r="I81" s="170">
        <f>ROUND(E81*H81,2)</f>
        <v>0</v>
      </c>
      <c r="J81" s="169"/>
      <c r="K81" s="170">
        <f>ROUND(E81*J81,2)</f>
        <v>0</v>
      </c>
      <c r="L81" s="170">
        <v>21</v>
      </c>
      <c r="M81" s="170">
        <f>G81*(1+L81/100)</f>
        <v>0</v>
      </c>
      <c r="N81" s="170">
        <v>4.0000000000000003E-5</v>
      </c>
      <c r="O81" s="170">
        <f>ROUND(E81*N81,2)</f>
        <v>0.01</v>
      </c>
      <c r="P81" s="170">
        <v>0</v>
      </c>
      <c r="Q81" s="170">
        <f>ROUND(E81*P81,2)</f>
        <v>0</v>
      </c>
      <c r="R81" s="170" t="s">
        <v>165</v>
      </c>
      <c r="S81" s="170" t="s">
        <v>135</v>
      </c>
      <c r="T81" s="171" t="s">
        <v>136</v>
      </c>
      <c r="U81" s="155">
        <v>7.8E-2</v>
      </c>
      <c r="V81" s="155">
        <f>ROUND(E81*U81,2)</f>
        <v>11.64</v>
      </c>
      <c r="W81" s="155"/>
      <c r="X81" s="155" t="s">
        <v>137</v>
      </c>
      <c r="Y81" s="146"/>
      <c r="Z81" s="146"/>
      <c r="AA81" s="146"/>
      <c r="AB81" s="146"/>
      <c r="AC81" s="146"/>
      <c r="AD81" s="146"/>
      <c r="AE81" s="146"/>
      <c r="AF81" s="146"/>
      <c r="AG81" s="146" t="s">
        <v>138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ht="21" outlineLevel="1">
      <c r="A82" s="153"/>
      <c r="B82" s="154"/>
      <c r="C82" s="241" t="s">
        <v>224</v>
      </c>
      <c r="D82" s="242"/>
      <c r="E82" s="242"/>
      <c r="F82" s="242"/>
      <c r="G82" s="242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  <c r="X82" s="155"/>
      <c r="Y82" s="146"/>
      <c r="Z82" s="146"/>
      <c r="AA82" s="146"/>
      <c r="AB82" s="146"/>
      <c r="AC82" s="146"/>
      <c r="AD82" s="146"/>
      <c r="AE82" s="146"/>
      <c r="AF82" s="146"/>
      <c r="AG82" s="146" t="s">
        <v>140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72" t="str">
        <f>C82</f>
        <v>s rámy a zárubněmi, zábradlí, předmětů oplechování apod., které se zřizují ještě před úpravami povrchu, před jejich znečištěním při úpravách povrchu nástřikem plastických (lepivých) maltovin</v>
      </c>
      <c r="BB82" s="146"/>
      <c r="BC82" s="146"/>
      <c r="BD82" s="146"/>
      <c r="BE82" s="146"/>
      <c r="BF82" s="146"/>
      <c r="BG82" s="146"/>
      <c r="BH82" s="146"/>
    </row>
    <row r="83" spans="1:60" outlineLevel="1">
      <c r="A83" s="153"/>
      <c r="B83" s="154"/>
      <c r="C83" s="176" t="s">
        <v>187</v>
      </c>
      <c r="D83" s="156"/>
      <c r="E83" s="157">
        <v>75.599999999999994</v>
      </c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46"/>
      <c r="Z83" s="146"/>
      <c r="AA83" s="146"/>
      <c r="AB83" s="146"/>
      <c r="AC83" s="146"/>
      <c r="AD83" s="146"/>
      <c r="AE83" s="146"/>
      <c r="AF83" s="146"/>
      <c r="AG83" s="146" t="s">
        <v>142</v>
      </c>
      <c r="AH83" s="146">
        <v>0</v>
      </c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>
      <c r="A84" s="153"/>
      <c r="B84" s="154"/>
      <c r="C84" s="176" t="s">
        <v>188</v>
      </c>
      <c r="D84" s="156"/>
      <c r="E84" s="157">
        <v>12.6</v>
      </c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  <c r="X84" s="155"/>
      <c r="Y84" s="146"/>
      <c r="Z84" s="146"/>
      <c r="AA84" s="146"/>
      <c r="AB84" s="146"/>
      <c r="AC84" s="146"/>
      <c r="AD84" s="146"/>
      <c r="AE84" s="146"/>
      <c r="AF84" s="146"/>
      <c r="AG84" s="146" t="s">
        <v>142</v>
      </c>
      <c r="AH84" s="146">
        <v>0</v>
      </c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>
      <c r="A85" s="153"/>
      <c r="B85" s="154"/>
      <c r="C85" s="176" t="s">
        <v>189</v>
      </c>
      <c r="D85" s="156"/>
      <c r="E85" s="157">
        <v>4.08</v>
      </c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  <c r="X85" s="155"/>
      <c r="Y85" s="146"/>
      <c r="Z85" s="146"/>
      <c r="AA85" s="146"/>
      <c r="AB85" s="146"/>
      <c r="AC85" s="146"/>
      <c r="AD85" s="146"/>
      <c r="AE85" s="146"/>
      <c r="AF85" s="146"/>
      <c r="AG85" s="146" t="s">
        <v>142</v>
      </c>
      <c r="AH85" s="146">
        <v>0</v>
      </c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>
      <c r="A86" s="153"/>
      <c r="B86" s="154"/>
      <c r="C86" s="176" t="s">
        <v>190</v>
      </c>
      <c r="D86" s="156"/>
      <c r="E86" s="157">
        <v>4.32</v>
      </c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  <c r="X86" s="155"/>
      <c r="Y86" s="146"/>
      <c r="Z86" s="146"/>
      <c r="AA86" s="146"/>
      <c r="AB86" s="146"/>
      <c r="AC86" s="146"/>
      <c r="AD86" s="146"/>
      <c r="AE86" s="146"/>
      <c r="AF86" s="146"/>
      <c r="AG86" s="146" t="s">
        <v>142</v>
      </c>
      <c r="AH86" s="146">
        <v>0</v>
      </c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outlineLevel="1">
      <c r="A87" s="153"/>
      <c r="B87" s="154"/>
      <c r="C87" s="176" t="s">
        <v>191</v>
      </c>
      <c r="D87" s="156"/>
      <c r="E87" s="157">
        <v>3.36</v>
      </c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  <c r="X87" s="155"/>
      <c r="Y87" s="146"/>
      <c r="Z87" s="146"/>
      <c r="AA87" s="146"/>
      <c r="AB87" s="146"/>
      <c r="AC87" s="146"/>
      <c r="AD87" s="146"/>
      <c r="AE87" s="146"/>
      <c r="AF87" s="146"/>
      <c r="AG87" s="146" t="s">
        <v>142</v>
      </c>
      <c r="AH87" s="146">
        <v>0</v>
      </c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outlineLevel="1">
      <c r="A88" s="153"/>
      <c r="B88" s="154"/>
      <c r="C88" s="176" t="s">
        <v>192</v>
      </c>
      <c r="D88" s="156"/>
      <c r="E88" s="157">
        <v>5.07</v>
      </c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46"/>
      <c r="Z88" s="146"/>
      <c r="AA88" s="146"/>
      <c r="AB88" s="146"/>
      <c r="AC88" s="146"/>
      <c r="AD88" s="146"/>
      <c r="AE88" s="146"/>
      <c r="AF88" s="146"/>
      <c r="AG88" s="146" t="s">
        <v>142</v>
      </c>
      <c r="AH88" s="146">
        <v>0</v>
      </c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outlineLevel="1">
      <c r="A89" s="153"/>
      <c r="B89" s="154"/>
      <c r="C89" s="176" t="s">
        <v>193</v>
      </c>
      <c r="D89" s="156"/>
      <c r="E89" s="157">
        <v>17.28</v>
      </c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  <c r="X89" s="155"/>
      <c r="Y89" s="146"/>
      <c r="Z89" s="146"/>
      <c r="AA89" s="146"/>
      <c r="AB89" s="146"/>
      <c r="AC89" s="146"/>
      <c r="AD89" s="146"/>
      <c r="AE89" s="146"/>
      <c r="AF89" s="146"/>
      <c r="AG89" s="146" t="s">
        <v>142</v>
      </c>
      <c r="AH89" s="146">
        <v>0</v>
      </c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outlineLevel="1">
      <c r="A90" s="153"/>
      <c r="B90" s="154"/>
      <c r="C90" s="176" t="s">
        <v>194</v>
      </c>
      <c r="D90" s="156"/>
      <c r="E90" s="157">
        <v>6.3360000000000003</v>
      </c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46"/>
      <c r="Z90" s="146"/>
      <c r="AA90" s="146"/>
      <c r="AB90" s="146"/>
      <c r="AC90" s="146"/>
      <c r="AD90" s="146"/>
      <c r="AE90" s="146"/>
      <c r="AF90" s="146"/>
      <c r="AG90" s="146" t="s">
        <v>142</v>
      </c>
      <c r="AH90" s="146">
        <v>0</v>
      </c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outlineLevel="1">
      <c r="A91" s="153"/>
      <c r="B91" s="154"/>
      <c r="C91" s="176" t="s">
        <v>195</v>
      </c>
      <c r="D91" s="156"/>
      <c r="E91" s="157">
        <v>2.3490000000000002</v>
      </c>
      <c r="F91" s="155"/>
      <c r="G91" s="155"/>
      <c r="H91" s="155"/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  <c r="X91" s="155"/>
      <c r="Y91" s="146"/>
      <c r="Z91" s="146"/>
      <c r="AA91" s="146"/>
      <c r="AB91" s="146"/>
      <c r="AC91" s="146"/>
      <c r="AD91" s="146"/>
      <c r="AE91" s="146"/>
      <c r="AF91" s="146"/>
      <c r="AG91" s="146" t="s">
        <v>142</v>
      </c>
      <c r="AH91" s="146">
        <v>0</v>
      </c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>
      <c r="A92" s="153"/>
      <c r="B92" s="154"/>
      <c r="C92" s="176" t="s">
        <v>196</v>
      </c>
      <c r="D92" s="156"/>
      <c r="E92" s="157">
        <v>2.343</v>
      </c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46"/>
      <c r="Z92" s="146"/>
      <c r="AA92" s="146"/>
      <c r="AB92" s="146"/>
      <c r="AC92" s="146"/>
      <c r="AD92" s="146"/>
      <c r="AE92" s="146"/>
      <c r="AF92" s="146"/>
      <c r="AG92" s="146" t="s">
        <v>142</v>
      </c>
      <c r="AH92" s="146">
        <v>0</v>
      </c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>
      <c r="A93" s="153"/>
      <c r="B93" s="154"/>
      <c r="C93" s="176" t="s">
        <v>197</v>
      </c>
      <c r="D93" s="156"/>
      <c r="E93" s="157">
        <v>6.25</v>
      </c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  <c r="X93" s="155"/>
      <c r="Y93" s="146"/>
      <c r="Z93" s="146"/>
      <c r="AA93" s="146"/>
      <c r="AB93" s="146"/>
      <c r="AC93" s="146"/>
      <c r="AD93" s="146"/>
      <c r="AE93" s="146"/>
      <c r="AF93" s="146"/>
      <c r="AG93" s="146" t="s">
        <v>142</v>
      </c>
      <c r="AH93" s="146">
        <v>0</v>
      </c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>
      <c r="A94" s="153"/>
      <c r="B94" s="154"/>
      <c r="C94" s="176" t="s">
        <v>198</v>
      </c>
      <c r="D94" s="156"/>
      <c r="E94" s="157">
        <v>2.556</v>
      </c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  <c r="X94" s="155"/>
      <c r="Y94" s="146"/>
      <c r="Z94" s="146"/>
      <c r="AA94" s="146"/>
      <c r="AB94" s="146"/>
      <c r="AC94" s="146"/>
      <c r="AD94" s="146"/>
      <c r="AE94" s="146"/>
      <c r="AF94" s="146"/>
      <c r="AG94" s="146" t="s">
        <v>142</v>
      </c>
      <c r="AH94" s="146">
        <v>0</v>
      </c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outlineLevel="1">
      <c r="A95" s="153"/>
      <c r="B95" s="154"/>
      <c r="C95" s="176" t="s">
        <v>199</v>
      </c>
      <c r="D95" s="156"/>
      <c r="E95" s="157">
        <v>2.02</v>
      </c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46"/>
      <c r="Z95" s="146"/>
      <c r="AA95" s="146"/>
      <c r="AB95" s="146"/>
      <c r="AC95" s="146"/>
      <c r="AD95" s="146"/>
      <c r="AE95" s="146"/>
      <c r="AF95" s="146"/>
      <c r="AG95" s="146" t="s">
        <v>142</v>
      </c>
      <c r="AH95" s="146">
        <v>0</v>
      </c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</row>
    <row r="96" spans="1:60" outlineLevel="1">
      <c r="A96" s="153"/>
      <c r="B96" s="154"/>
      <c r="C96" s="176" t="s">
        <v>200</v>
      </c>
      <c r="D96" s="156"/>
      <c r="E96" s="157">
        <v>2.8279999999999998</v>
      </c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  <c r="X96" s="155"/>
      <c r="Y96" s="146"/>
      <c r="Z96" s="146"/>
      <c r="AA96" s="146"/>
      <c r="AB96" s="146"/>
      <c r="AC96" s="146"/>
      <c r="AD96" s="146"/>
      <c r="AE96" s="146"/>
      <c r="AF96" s="146"/>
      <c r="AG96" s="146" t="s">
        <v>142</v>
      </c>
      <c r="AH96" s="146">
        <v>0</v>
      </c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>
      <c r="A97" s="153"/>
      <c r="B97" s="154"/>
      <c r="C97" s="176" t="s">
        <v>201</v>
      </c>
      <c r="D97" s="156"/>
      <c r="E97" s="157">
        <v>2.222</v>
      </c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Y97" s="146"/>
      <c r="Z97" s="146"/>
      <c r="AA97" s="146"/>
      <c r="AB97" s="146"/>
      <c r="AC97" s="146"/>
      <c r="AD97" s="146"/>
      <c r="AE97" s="146"/>
      <c r="AF97" s="146"/>
      <c r="AG97" s="146" t="s">
        <v>142</v>
      </c>
      <c r="AH97" s="146">
        <v>0</v>
      </c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ht="20.6" outlineLevel="1">
      <c r="A98" s="165">
        <v>15</v>
      </c>
      <c r="B98" s="166" t="s">
        <v>225</v>
      </c>
      <c r="C98" s="175" t="s">
        <v>226</v>
      </c>
      <c r="D98" s="167" t="s">
        <v>133</v>
      </c>
      <c r="E98" s="168">
        <v>75</v>
      </c>
      <c r="F98" s="169"/>
      <c r="G98" s="170">
        <f>ROUND(E98*F98,2)</f>
        <v>0</v>
      </c>
      <c r="H98" s="169"/>
      <c r="I98" s="170">
        <f>ROUND(E98*H98,2)</f>
        <v>0</v>
      </c>
      <c r="J98" s="169"/>
      <c r="K98" s="170">
        <f>ROUND(E98*J98,2)</f>
        <v>0</v>
      </c>
      <c r="L98" s="170">
        <v>21</v>
      </c>
      <c r="M98" s="170">
        <f>G98*(1+L98/100)</f>
        <v>0</v>
      </c>
      <c r="N98" s="170">
        <v>1.1820000000000001E-2</v>
      </c>
      <c r="O98" s="170">
        <f>ROUND(E98*N98,2)</f>
        <v>0.89</v>
      </c>
      <c r="P98" s="170">
        <v>0</v>
      </c>
      <c r="Q98" s="170">
        <f>ROUND(E98*P98,2)</f>
        <v>0</v>
      </c>
      <c r="R98" s="170" t="s">
        <v>165</v>
      </c>
      <c r="S98" s="170" t="s">
        <v>135</v>
      </c>
      <c r="T98" s="171" t="s">
        <v>136</v>
      </c>
      <c r="U98" s="155">
        <v>0.85699999999999998</v>
      </c>
      <c r="V98" s="155">
        <f>ROUND(E98*U98,2)</f>
        <v>64.28</v>
      </c>
      <c r="W98" s="155"/>
      <c r="X98" s="155" t="s">
        <v>137</v>
      </c>
      <c r="Y98" s="146"/>
      <c r="Z98" s="146"/>
      <c r="AA98" s="146"/>
      <c r="AB98" s="146"/>
      <c r="AC98" s="146"/>
      <c r="AD98" s="146"/>
      <c r="AE98" s="146"/>
      <c r="AF98" s="146"/>
      <c r="AG98" s="146" t="s">
        <v>138</v>
      </c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</row>
    <row r="99" spans="1:60" ht="21" outlineLevel="1">
      <c r="A99" s="153"/>
      <c r="B99" s="154"/>
      <c r="C99" s="241" t="s">
        <v>227</v>
      </c>
      <c r="D99" s="242"/>
      <c r="E99" s="242"/>
      <c r="F99" s="242"/>
      <c r="G99" s="242"/>
      <c r="H99" s="155"/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46"/>
      <c r="Z99" s="146"/>
      <c r="AA99" s="146"/>
      <c r="AB99" s="146"/>
      <c r="AC99" s="146"/>
      <c r="AD99" s="146"/>
      <c r="AE99" s="146"/>
      <c r="AF99" s="146"/>
      <c r="AG99" s="146" t="s">
        <v>140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72" t="str">
        <f>C99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99" s="146"/>
      <c r="BC99" s="146"/>
      <c r="BD99" s="146"/>
      <c r="BE99" s="146"/>
      <c r="BF99" s="146"/>
      <c r="BG99" s="146"/>
      <c r="BH99" s="146"/>
    </row>
    <row r="100" spans="1:60" outlineLevel="1">
      <c r="A100" s="153"/>
      <c r="B100" s="154"/>
      <c r="C100" s="176" t="s">
        <v>228</v>
      </c>
      <c r="D100" s="156"/>
      <c r="E100" s="157">
        <v>25</v>
      </c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46"/>
      <c r="Z100" s="146"/>
      <c r="AA100" s="146"/>
      <c r="AB100" s="146"/>
      <c r="AC100" s="146"/>
      <c r="AD100" s="146"/>
      <c r="AE100" s="146"/>
      <c r="AF100" s="146"/>
      <c r="AG100" s="146" t="s">
        <v>142</v>
      </c>
      <c r="AH100" s="146">
        <v>0</v>
      </c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</row>
    <row r="101" spans="1:60" outlineLevel="1">
      <c r="A101" s="153"/>
      <c r="B101" s="154"/>
      <c r="C101" s="176" t="s">
        <v>229</v>
      </c>
      <c r="D101" s="156"/>
      <c r="E101" s="157">
        <v>50</v>
      </c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46"/>
      <c r="Z101" s="146"/>
      <c r="AA101" s="146"/>
      <c r="AB101" s="146"/>
      <c r="AC101" s="146"/>
      <c r="AD101" s="146"/>
      <c r="AE101" s="146"/>
      <c r="AF101" s="146"/>
      <c r="AG101" s="146" t="s">
        <v>142</v>
      </c>
      <c r="AH101" s="146">
        <v>0</v>
      </c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ht="20.6" outlineLevel="1">
      <c r="A102" s="165">
        <v>16</v>
      </c>
      <c r="B102" s="166" t="s">
        <v>230</v>
      </c>
      <c r="C102" s="175" t="s">
        <v>231</v>
      </c>
      <c r="D102" s="167" t="s">
        <v>133</v>
      </c>
      <c r="E102" s="168">
        <v>380.25</v>
      </c>
      <c r="F102" s="169"/>
      <c r="G102" s="170">
        <f>ROUND(E102*F102,2)</f>
        <v>0</v>
      </c>
      <c r="H102" s="169"/>
      <c r="I102" s="170">
        <f>ROUND(E102*H102,2)</f>
        <v>0</v>
      </c>
      <c r="J102" s="169"/>
      <c r="K102" s="170">
        <f>ROUND(E102*J102,2)</f>
        <v>0</v>
      </c>
      <c r="L102" s="170">
        <v>21</v>
      </c>
      <c r="M102" s="170">
        <f>G102*(1+L102/100)</f>
        <v>0</v>
      </c>
      <c r="N102" s="170">
        <v>2.5559999999999999E-2</v>
      </c>
      <c r="O102" s="170">
        <f>ROUND(E102*N102,2)</f>
        <v>9.7200000000000006</v>
      </c>
      <c r="P102" s="170">
        <v>0</v>
      </c>
      <c r="Q102" s="170">
        <f>ROUND(E102*P102,2)</f>
        <v>0</v>
      </c>
      <c r="R102" s="170" t="s">
        <v>165</v>
      </c>
      <c r="S102" s="170" t="s">
        <v>135</v>
      </c>
      <c r="T102" s="171" t="s">
        <v>136</v>
      </c>
      <c r="U102" s="155">
        <v>1.4157999999999999</v>
      </c>
      <c r="V102" s="155">
        <f>ROUND(E102*U102,2)</f>
        <v>538.36</v>
      </c>
      <c r="W102" s="155"/>
      <c r="X102" s="155" t="s">
        <v>137</v>
      </c>
      <c r="Y102" s="146"/>
      <c r="Z102" s="146"/>
      <c r="AA102" s="146"/>
      <c r="AB102" s="146"/>
      <c r="AC102" s="146"/>
      <c r="AD102" s="146"/>
      <c r="AE102" s="146"/>
      <c r="AF102" s="146"/>
      <c r="AG102" s="146" t="s">
        <v>138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ht="21" outlineLevel="1">
      <c r="A103" s="153"/>
      <c r="B103" s="154"/>
      <c r="C103" s="241" t="s">
        <v>232</v>
      </c>
      <c r="D103" s="242"/>
      <c r="E103" s="242"/>
      <c r="F103" s="242"/>
      <c r="G103" s="242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46"/>
      <c r="Z103" s="146"/>
      <c r="AA103" s="146"/>
      <c r="AB103" s="146"/>
      <c r="AC103" s="146"/>
      <c r="AD103" s="146"/>
      <c r="AE103" s="146"/>
      <c r="AF103" s="146"/>
      <c r="AG103" s="146" t="s">
        <v>140</v>
      </c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72" t="str">
        <f>C103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103" s="146"/>
      <c r="BC103" s="146"/>
      <c r="BD103" s="146"/>
      <c r="BE103" s="146"/>
      <c r="BF103" s="146"/>
      <c r="BG103" s="146"/>
      <c r="BH103" s="146"/>
    </row>
    <row r="104" spans="1:60" outlineLevel="1">
      <c r="A104" s="153"/>
      <c r="B104" s="154"/>
      <c r="C104" s="243" t="s">
        <v>233</v>
      </c>
      <c r="D104" s="244"/>
      <c r="E104" s="244"/>
      <c r="F104" s="244"/>
      <c r="G104" s="244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46"/>
      <c r="Z104" s="146"/>
      <c r="AA104" s="146"/>
      <c r="AB104" s="146"/>
      <c r="AC104" s="146"/>
      <c r="AD104" s="146"/>
      <c r="AE104" s="146"/>
      <c r="AF104" s="146"/>
      <c r="AG104" s="146" t="s">
        <v>140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>
      <c r="A105" s="153"/>
      <c r="B105" s="154"/>
      <c r="C105" s="176" t="s">
        <v>234</v>
      </c>
      <c r="D105" s="156"/>
      <c r="E105" s="157">
        <v>29.25</v>
      </c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Y105" s="146"/>
      <c r="Z105" s="146"/>
      <c r="AA105" s="146"/>
      <c r="AB105" s="146"/>
      <c r="AC105" s="146"/>
      <c r="AD105" s="146"/>
      <c r="AE105" s="146"/>
      <c r="AF105" s="146"/>
      <c r="AG105" s="146" t="s">
        <v>142</v>
      </c>
      <c r="AH105" s="146">
        <v>0</v>
      </c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outlineLevel="1">
      <c r="A106" s="153"/>
      <c r="B106" s="154"/>
      <c r="C106" s="176" t="s">
        <v>235</v>
      </c>
      <c r="D106" s="156"/>
      <c r="E106" s="157">
        <v>30</v>
      </c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46"/>
      <c r="Z106" s="146"/>
      <c r="AA106" s="146"/>
      <c r="AB106" s="146"/>
      <c r="AC106" s="146"/>
      <c r="AD106" s="146"/>
      <c r="AE106" s="146"/>
      <c r="AF106" s="146"/>
      <c r="AG106" s="146" t="s">
        <v>142</v>
      </c>
      <c r="AH106" s="146">
        <v>0</v>
      </c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46"/>
      <c r="AW106" s="146"/>
      <c r="AX106" s="146"/>
      <c r="AY106" s="146"/>
      <c r="AZ106" s="146"/>
      <c r="BA106" s="146"/>
      <c r="BB106" s="146"/>
      <c r="BC106" s="146"/>
      <c r="BD106" s="146"/>
      <c r="BE106" s="146"/>
      <c r="BF106" s="146"/>
      <c r="BG106" s="146"/>
      <c r="BH106" s="146"/>
    </row>
    <row r="107" spans="1:60" outlineLevel="1">
      <c r="A107" s="153"/>
      <c r="B107" s="154"/>
      <c r="C107" s="176" t="s">
        <v>236</v>
      </c>
      <c r="D107" s="156"/>
      <c r="E107" s="157">
        <v>227.7</v>
      </c>
      <c r="F107" s="155"/>
      <c r="G107" s="155"/>
      <c r="H107" s="155"/>
      <c r="I107" s="155"/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  <c r="X107" s="155"/>
      <c r="Y107" s="146"/>
      <c r="Z107" s="146"/>
      <c r="AA107" s="146"/>
      <c r="AB107" s="146"/>
      <c r="AC107" s="146"/>
      <c r="AD107" s="146"/>
      <c r="AE107" s="146"/>
      <c r="AF107" s="146"/>
      <c r="AG107" s="146" t="s">
        <v>142</v>
      </c>
      <c r="AH107" s="146">
        <v>0</v>
      </c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>
      <c r="A108" s="153"/>
      <c r="B108" s="154"/>
      <c r="C108" s="176" t="s">
        <v>237</v>
      </c>
      <c r="D108" s="156"/>
      <c r="E108" s="157">
        <v>58.5</v>
      </c>
      <c r="F108" s="155"/>
      <c r="G108" s="155"/>
      <c r="H108" s="155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46"/>
      <c r="Z108" s="146"/>
      <c r="AA108" s="146"/>
      <c r="AB108" s="146"/>
      <c r="AC108" s="146"/>
      <c r="AD108" s="146"/>
      <c r="AE108" s="146"/>
      <c r="AF108" s="146"/>
      <c r="AG108" s="146" t="s">
        <v>142</v>
      </c>
      <c r="AH108" s="146">
        <v>0</v>
      </c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outlineLevel="1">
      <c r="A109" s="153"/>
      <c r="B109" s="154"/>
      <c r="C109" s="176" t="s">
        <v>238</v>
      </c>
      <c r="D109" s="156"/>
      <c r="E109" s="157">
        <v>22.8</v>
      </c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  <c r="X109" s="155"/>
      <c r="Y109" s="146"/>
      <c r="Z109" s="146"/>
      <c r="AA109" s="146"/>
      <c r="AB109" s="146"/>
      <c r="AC109" s="146"/>
      <c r="AD109" s="146"/>
      <c r="AE109" s="146"/>
      <c r="AF109" s="146"/>
      <c r="AG109" s="146" t="s">
        <v>142</v>
      </c>
      <c r="AH109" s="146">
        <v>0</v>
      </c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outlineLevel="1">
      <c r="A110" s="153"/>
      <c r="B110" s="154"/>
      <c r="C110" s="176" t="s">
        <v>239</v>
      </c>
      <c r="D110" s="156"/>
      <c r="E110" s="157">
        <v>12</v>
      </c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46"/>
      <c r="Z110" s="146"/>
      <c r="AA110" s="146"/>
      <c r="AB110" s="146"/>
      <c r="AC110" s="146"/>
      <c r="AD110" s="146"/>
      <c r="AE110" s="146"/>
      <c r="AF110" s="146"/>
      <c r="AG110" s="146" t="s">
        <v>142</v>
      </c>
      <c r="AH110" s="146">
        <v>0</v>
      </c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ht="20.6" outlineLevel="1">
      <c r="A111" s="165">
        <v>17</v>
      </c>
      <c r="B111" s="166" t="s">
        <v>240</v>
      </c>
      <c r="C111" s="175" t="s">
        <v>241</v>
      </c>
      <c r="D111" s="167" t="s">
        <v>133</v>
      </c>
      <c r="E111" s="168">
        <v>615</v>
      </c>
      <c r="F111" s="169"/>
      <c r="G111" s="170">
        <f>ROUND(E111*F111,2)</f>
        <v>0</v>
      </c>
      <c r="H111" s="169"/>
      <c r="I111" s="170">
        <f>ROUND(E111*H111,2)</f>
        <v>0</v>
      </c>
      <c r="J111" s="169"/>
      <c r="K111" s="170">
        <f>ROUND(E111*J111,2)</f>
        <v>0</v>
      </c>
      <c r="L111" s="170">
        <v>21</v>
      </c>
      <c r="M111" s="170">
        <f>G111*(1+L111/100)</f>
        <v>0</v>
      </c>
      <c r="N111" s="170">
        <v>3.4200000000000001E-2</v>
      </c>
      <c r="O111" s="170">
        <f>ROUND(E111*N111,2)</f>
        <v>21.03</v>
      </c>
      <c r="P111" s="170">
        <v>0</v>
      </c>
      <c r="Q111" s="170">
        <f>ROUND(E111*P111,2)</f>
        <v>0</v>
      </c>
      <c r="R111" s="170" t="s">
        <v>165</v>
      </c>
      <c r="S111" s="170" t="s">
        <v>135</v>
      </c>
      <c r="T111" s="171" t="s">
        <v>136</v>
      </c>
      <c r="U111" s="155">
        <v>1.4157999999999999</v>
      </c>
      <c r="V111" s="155">
        <f>ROUND(E111*U111,2)</f>
        <v>870.72</v>
      </c>
      <c r="W111" s="155"/>
      <c r="X111" s="155" t="s">
        <v>137</v>
      </c>
      <c r="Y111" s="146"/>
      <c r="Z111" s="146"/>
      <c r="AA111" s="146"/>
      <c r="AB111" s="146"/>
      <c r="AC111" s="146"/>
      <c r="AD111" s="146"/>
      <c r="AE111" s="146"/>
      <c r="AF111" s="146"/>
      <c r="AG111" s="146" t="s">
        <v>138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ht="21" outlineLevel="1">
      <c r="A112" s="153"/>
      <c r="B112" s="154"/>
      <c r="C112" s="241" t="s">
        <v>232</v>
      </c>
      <c r="D112" s="242"/>
      <c r="E112" s="242"/>
      <c r="F112" s="242"/>
      <c r="G112" s="242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  <c r="X112" s="155"/>
      <c r="Y112" s="146"/>
      <c r="Z112" s="146"/>
      <c r="AA112" s="146"/>
      <c r="AB112" s="146"/>
      <c r="AC112" s="146"/>
      <c r="AD112" s="146"/>
      <c r="AE112" s="146"/>
      <c r="AF112" s="146"/>
      <c r="AG112" s="146" t="s">
        <v>140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72" t="str">
        <f>C112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</v>
      </c>
      <c r="BB112" s="146"/>
      <c r="BC112" s="146"/>
      <c r="BD112" s="146"/>
      <c r="BE112" s="146"/>
      <c r="BF112" s="146"/>
      <c r="BG112" s="146"/>
      <c r="BH112" s="146"/>
    </row>
    <row r="113" spans="1:60" outlineLevel="1">
      <c r="A113" s="153"/>
      <c r="B113" s="154"/>
      <c r="C113" s="243" t="s">
        <v>233</v>
      </c>
      <c r="D113" s="244"/>
      <c r="E113" s="244"/>
      <c r="F113" s="244"/>
      <c r="G113" s="244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  <c r="X113" s="155"/>
      <c r="Y113" s="146"/>
      <c r="Z113" s="146"/>
      <c r="AA113" s="146"/>
      <c r="AB113" s="146"/>
      <c r="AC113" s="146"/>
      <c r="AD113" s="146"/>
      <c r="AE113" s="146"/>
      <c r="AF113" s="146"/>
      <c r="AG113" s="146" t="s">
        <v>140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>
      <c r="A114" s="153"/>
      <c r="B114" s="154"/>
      <c r="C114" s="176" t="s">
        <v>242</v>
      </c>
      <c r="D114" s="156"/>
      <c r="E114" s="157">
        <v>159</v>
      </c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46"/>
      <c r="Z114" s="146"/>
      <c r="AA114" s="146"/>
      <c r="AB114" s="146"/>
      <c r="AC114" s="146"/>
      <c r="AD114" s="146"/>
      <c r="AE114" s="146"/>
      <c r="AF114" s="146"/>
      <c r="AG114" s="146" t="s">
        <v>142</v>
      </c>
      <c r="AH114" s="146">
        <v>0</v>
      </c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outlineLevel="1">
      <c r="A115" s="153"/>
      <c r="B115" s="154"/>
      <c r="C115" s="176" t="s">
        <v>243</v>
      </c>
      <c r="D115" s="156"/>
      <c r="E115" s="157">
        <v>50</v>
      </c>
      <c r="F115" s="155"/>
      <c r="G115" s="155"/>
      <c r="H115" s="155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  <c r="X115" s="155"/>
      <c r="Y115" s="146"/>
      <c r="Z115" s="146"/>
      <c r="AA115" s="146"/>
      <c r="AB115" s="146"/>
      <c r="AC115" s="146"/>
      <c r="AD115" s="146"/>
      <c r="AE115" s="146"/>
      <c r="AF115" s="146"/>
      <c r="AG115" s="146" t="s">
        <v>142</v>
      </c>
      <c r="AH115" s="146">
        <v>0</v>
      </c>
      <c r="AI115" s="146"/>
      <c r="AJ115" s="146"/>
      <c r="AK115" s="146"/>
      <c r="AL115" s="146"/>
      <c r="AM115" s="146"/>
      <c r="AN115" s="146"/>
      <c r="AO115" s="146"/>
      <c r="AP115" s="146"/>
      <c r="AQ115" s="146"/>
      <c r="AR115" s="146"/>
      <c r="AS115" s="146"/>
      <c r="AT115" s="146"/>
      <c r="AU115" s="146"/>
      <c r="AV115" s="146"/>
      <c r="AW115" s="146"/>
      <c r="AX115" s="146"/>
      <c r="AY115" s="146"/>
      <c r="AZ115" s="146"/>
      <c r="BA115" s="146"/>
      <c r="BB115" s="146"/>
      <c r="BC115" s="146"/>
      <c r="BD115" s="146"/>
      <c r="BE115" s="146"/>
      <c r="BF115" s="146"/>
      <c r="BG115" s="146"/>
      <c r="BH115" s="146"/>
    </row>
    <row r="116" spans="1:60" outlineLevel="1">
      <c r="A116" s="153"/>
      <c r="B116" s="154"/>
      <c r="C116" s="176" t="s">
        <v>244</v>
      </c>
      <c r="D116" s="156"/>
      <c r="E116" s="157">
        <v>98</v>
      </c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46"/>
      <c r="Z116" s="146"/>
      <c r="AA116" s="146"/>
      <c r="AB116" s="146"/>
      <c r="AC116" s="146"/>
      <c r="AD116" s="146"/>
      <c r="AE116" s="146"/>
      <c r="AF116" s="146"/>
      <c r="AG116" s="146" t="s">
        <v>142</v>
      </c>
      <c r="AH116" s="146">
        <v>0</v>
      </c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outlineLevel="1">
      <c r="A117" s="153"/>
      <c r="B117" s="154"/>
      <c r="C117" s="176" t="s">
        <v>245</v>
      </c>
      <c r="D117" s="156"/>
      <c r="E117" s="157">
        <v>68</v>
      </c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46"/>
      <c r="Z117" s="146"/>
      <c r="AA117" s="146"/>
      <c r="AB117" s="146"/>
      <c r="AC117" s="146"/>
      <c r="AD117" s="146"/>
      <c r="AE117" s="146"/>
      <c r="AF117" s="146"/>
      <c r="AG117" s="146" t="s">
        <v>142</v>
      </c>
      <c r="AH117" s="146">
        <v>0</v>
      </c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>
      <c r="A118" s="153"/>
      <c r="B118" s="154"/>
      <c r="C118" s="176" t="s">
        <v>246</v>
      </c>
      <c r="D118" s="156"/>
      <c r="E118" s="157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46"/>
      <c r="Z118" s="146"/>
      <c r="AA118" s="146"/>
      <c r="AB118" s="146"/>
      <c r="AC118" s="146"/>
      <c r="AD118" s="146"/>
      <c r="AE118" s="146"/>
      <c r="AF118" s="146"/>
      <c r="AG118" s="146" t="s">
        <v>142</v>
      </c>
      <c r="AH118" s="146">
        <v>0</v>
      </c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>
      <c r="A119" s="153"/>
      <c r="B119" s="154"/>
      <c r="C119" s="176" t="s">
        <v>247</v>
      </c>
      <c r="D119" s="156"/>
      <c r="E119" s="157">
        <v>175</v>
      </c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46"/>
      <c r="Z119" s="146"/>
      <c r="AA119" s="146"/>
      <c r="AB119" s="146"/>
      <c r="AC119" s="146"/>
      <c r="AD119" s="146"/>
      <c r="AE119" s="146"/>
      <c r="AF119" s="146"/>
      <c r="AG119" s="146" t="s">
        <v>142</v>
      </c>
      <c r="AH119" s="146">
        <v>0</v>
      </c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outlineLevel="1">
      <c r="A120" s="153"/>
      <c r="B120" s="154"/>
      <c r="C120" s="176" t="s">
        <v>248</v>
      </c>
      <c r="D120" s="156"/>
      <c r="E120" s="157">
        <v>48</v>
      </c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46"/>
      <c r="Z120" s="146"/>
      <c r="AA120" s="146"/>
      <c r="AB120" s="146"/>
      <c r="AC120" s="146"/>
      <c r="AD120" s="146"/>
      <c r="AE120" s="146"/>
      <c r="AF120" s="146"/>
      <c r="AG120" s="146" t="s">
        <v>142</v>
      </c>
      <c r="AH120" s="146">
        <v>0</v>
      </c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>
      <c r="A121" s="153"/>
      <c r="B121" s="154"/>
      <c r="C121" s="176" t="s">
        <v>249</v>
      </c>
      <c r="D121" s="156"/>
      <c r="E121" s="157">
        <v>17</v>
      </c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46"/>
      <c r="Z121" s="146"/>
      <c r="AA121" s="146"/>
      <c r="AB121" s="146"/>
      <c r="AC121" s="146"/>
      <c r="AD121" s="146"/>
      <c r="AE121" s="146"/>
      <c r="AF121" s="146"/>
      <c r="AG121" s="146" t="s">
        <v>142</v>
      </c>
      <c r="AH121" s="146">
        <v>0</v>
      </c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ht="20.6" outlineLevel="1">
      <c r="A122" s="165">
        <v>18</v>
      </c>
      <c r="B122" s="166" t="s">
        <v>250</v>
      </c>
      <c r="C122" s="175" t="s">
        <v>251</v>
      </c>
      <c r="D122" s="167" t="s">
        <v>133</v>
      </c>
      <c r="E122" s="168">
        <v>46.143999999999998</v>
      </c>
      <c r="F122" s="169"/>
      <c r="G122" s="170">
        <f>ROUND(E122*F122,2)</f>
        <v>0</v>
      </c>
      <c r="H122" s="169"/>
      <c r="I122" s="170">
        <f>ROUND(E122*H122,2)</f>
        <v>0</v>
      </c>
      <c r="J122" s="169"/>
      <c r="K122" s="170">
        <f>ROUND(E122*J122,2)</f>
        <v>0</v>
      </c>
      <c r="L122" s="170">
        <v>21</v>
      </c>
      <c r="M122" s="170">
        <f>G122*(1+L122/100)</f>
        <v>0</v>
      </c>
      <c r="N122" s="170">
        <v>2.0979999999999999E-2</v>
      </c>
      <c r="O122" s="170">
        <f>ROUND(E122*N122,2)</f>
        <v>0.97</v>
      </c>
      <c r="P122" s="170">
        <v>0</v>
      </c>
      <c r="Q122" s="170">
        <f>ROUND(E122*P122,2)</f>
        <v>0</v>
      </c>
      <c r="R122" s="170" t="s">
        <v>165</v>
      </c>
      <c r="S122" s="170" t="s">
        <v>135</v>
      </c>
      <c r="T122" s="171" t="s">
        <v>136</v>
      </c>
      <c r="U122" s="155">
        <v>2.33</v>
      </c>
      <c r="V122" s="155">
        <f>ROUND(E122*U122,2)</f>
        <v>107.52</v>
      </c>
      <c r="W122" s="155"/>
      <c r="X122" s="155" t="s">
        <v>137</v>
      </c>
      <c r="Y122" s="146"/>
      <c r="Z122" s="146"/>
      <c r="AA122" s="146"/>
      <c r="AB122" s="146"/>
      <c r="AC122" s="146"/>
      <c r="AD122" s="146"/>
      <c r="AE122" s="146"/>
      <c r="AF122" s="146"/>
      <c r="AG122" s="146" t="s">
        <v>138</v>
      </c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</row>
    <row r="123" spans="1:60" outlineLevel="1">
      <c r="A123" s="153"/>
      <c r="B123" s="154"/>
      <c r="C123" s="241" t="s">
        <v>252</v>
      </c>
      <c r="D123" s="242"/>
      <c r="E123" s="242"/>
      <c r="F123" s="242"/>
      <c r="G123" s="242"/>
      <c r="H123" s="155"/>
      <c r="I123" s="155"/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  <c r="X123" s="155"/>
      <c r="Y123" s="146"/>
      <c r="Z123" s="146"/>
      <c r="AA123" s="146"/>
      <c r="AB123" s="146"/>
      <c r="AC123" s="146"/>
      <c r="AD123" s="146"/>
      <c r="AE123" s="146"/>
      <c r="AF123" s="146"/>
      <c r="AG123" s="146" t="s">
        <v>140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outlineLevel="1">
      <c r="A124" s="153"/>
      <c r="B124" s="154"/>
      <c r="C124" s="177" t="s">
        <v>166</v>
      </c>
      <c r="D124" s="158"/>
      <c r="E124" s="159"/>
      <c r="F124" s="155"/>
      <c r="G124" s="155"/>
      <c r="H124" s="155"/>
      <c r="I124" s="155"/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  <c r="X124" s="155"/>
      <c r="Y124" s="146"/>
      <c r="Z124" s="146"/>
      <c r="AA124" s="146"/>
      <c r="AB124" s="146"/>
      <c r="AC124" s="146"/>
      <c r="AD124" s="146"/>
      <c r="AE124" s="146"/>
      <c r="AF124" s="146"/>
      <c r="AG124" s="146" t="s">
        <v>142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outlineLevel="1">
      <c r="A125" s="153"/>
      <c r="B125" s="154"/>
      <c r="C125" s="178" t="s">
        <v>253</v>
      </c>
      <c r="D125" s="158"/>
      <c r="E125" s="159">
        <v>32.4</v>
      </c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46"/>
      <c r="Z125" s="146"/>
      <c r="AA125" s="146"/>
      <c r="AB125" s="146"/>
      <c r="AC125" s="146"/>
      <c r="AD125" s="146"/>
      <c r="AE125" s="146"/>
      <c r="AF125" s="146"/>
      <c r="AG125" s="146" t="s">
        <v>142</v>
      </c>
      <c r="AH125" s="146">
        <v>2</v>
      </c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146"/>
      <c r="AV125" s="146"/>
      <c r="AW125" s="146"/>
      <c r="AX125" s="146"/>
      <c r="AY125" s="146"/>
      <c r="AZ125" s="146"/>
      <c r="BA125" s="146"/>
      <c r="BB125" s="146"/>
      <c r="BC125" s="146"/>
      <c r="BD125" s="146"/>
      <c r="BE125" s="146"/>
      <c r="BF125" s="146"/>
      <c r="BG125" s="146"/>
      <c r="BH125" s="146"/>
    </row>
    <row r="126" spans="1:60" outlineLevel="1">
      <c r="A126" s="153"/>
      <c r="B126" s="154"/>
      <c r="C126" s="178" t="s">
        <v>254</v>
      </c>
      <c r="D126" s="158"/>
      <c r="E126" s="159">
        <v>114</v>
      </c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46"/>
      <c r="Z126" s="146"/>
      <c r="AA126" s="146"/>
      <c r="AB126" s="146"/>
      <c r="AC126" s="146"/>
      <c r="AD126" s="146"/>
      <c r="AE126" s="146"/>
      <c r="AF126" s="146"/>
      <c r="AG126" s="146" t="s">
        <v>142</v>
      </c>
      <c r="AH126" s="146">
        <v>2</v>
      </c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>
      <c r="A127" s="153"/>
      <c r="B127" s="154"/>
      <c r="C127" s="178" t="s">
        <v>255</v>
      </c>
      <c r="D127" s="158"/>
      <c r="E127" s="159">
        <v>24.9</v>
      </c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46"/>
      <c r="Z127" s="146"/>
      <c r="AA127" s="146"/>
      <c r="AB127" s="146"/>
      <c r="AC127" s="146"/>
      <c r="AD127" s="146"/>
      <c r="AE127" s="146"/>
      <c r="AF127" s="146"/>
      <c r="AG127" s="146" t="s">
        <v>142</v>
      </c>
      <c r="AH127" s="146">
        <v>2</v>
      </c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outlineLevel="1">
      <c r="A128" s="153"/>
      <c r="B128" s="154"/>
      <c r="C128" s="178" t="s">
        <v>256</v>
      </c>
      <c r="D128" s="158"/>
      <c r="E128" s="159">
        <v>13.2</v>
      </c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46"/>
      <c r="Z128" s="146"/>
      <c r="AA128" s="146"/>
      <c r="AB128" s="146"/>
      <c r="AC128" s="146"/>
      <c r="AD128" s="146"/>
      <c r="AE128" s="146"/>
      <c r="AF128" s="146"/>
      <c r="AG128" s="146" t="s">
        <v>142</v>
      </c>
      <c r="AH128" s="146">
        <v>2</v>
      </c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  <c r="AU128" s="146"/>
      <c r="AV128" s="146"/>
      <c r="AW128" s="146"/>
      <c r="AX128" s="146"/>
      <c r="AY128" s="146"/>
      <c r="AZ128" s="146"/>
      <c r="BA128" s="146"/>
      <c r="BB128" s="146"/>
      <c r="BC128" s="146"/>
      <c r="BD128" s="146"/>
      <c r="BE128" s="146"/>
      <c r="BF128" s="146"/>
      <c r="BG128" s="146"/>
      <c r="BH128" s="146"/>
    </row>
    <row r="129" spans="1:60" outlineLevel="1">
      <c r="A129" s="153"/>
      <c r="B129" s="154"/>
      <c r="C129" s="178" t="s">
        <v>257</v>
      </c>
      <c r="D129" s="158"/>
      <c r="E129" s="159">
        <v>71</v>
      </c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46"/>
      <c r="Z129" s="146"/>
      <c r="AA129" s="146"/>
      <c r="AB129" s="146"/>
      <c r="AC129" s="146"/>
      <c r="AD129" s="146"/>
      <c r="AE129" s="146"/>
      <c r="AF129" s="146"/>
      <c r="AG129" s="146" t="s">
        <v>142</v>
      </c>
      <c r="AH129" s="146">
        <v>2</v>
      </c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outlineLevel="1">
      <c r="A130" s="153"/>
      <c r="B130" s="154"/>
      <c r="C130" s="178" t="s">
        <v>258</v>
      </c>
      <c r="D130" s="158"/>
      <c r="E130" s="159"/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46"/>
      <c r="Z130" s="146"/>
      <c r="AA130" s="146"/>
      <c r="AB130" s="146"/>
      <c r="AC130" s="146"/>
      <c r="AD130" s="146"/>
      <c r="AE130" s="146"/>
      <c r="AF130" s="146"/>
      <c r="AG130" s="146" t="s">
        <v>142</v>
      </c>
      <c r="AH130" s="146">
        <v>2</v>
      </c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  <c r="AU130" s="146"/>
      <c r="AV130" s="146"/>
      <c r="AW130" s="146"/>
      <c r="AX130" s="146"/>
      <c r="AY130" s="146"/>
      <c r="AZ130" s="146"/>
      <c r="BA130" s="146"/>
      <c r="BB130" s="146"/>
      <c r="BC130" s="146"/>
      <c r="BD130" s="146"/>
      <c r="BE130" s="146"/>
      <c r="BF130" s="146"/>
      <c r="BG130" s="146"/>
      <c r="BH130" s="146"/>
    </row>
    <row r="131" spans="1:60" outlineLevel="1">
      <c r="A131" s="153"/>
      <c r="B131" s="154"/>
      <c r="C131" s="178" t="s">
        <v>259</v>
      </c>
      <c r="D131" s="158"/>
      <c r="E131" s="159">
        <v>26.7</v>
      </c>
      <c r="F131" s="155"/>
      <c r="G131" s="155"/>
      <c r="H131" s="155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  <c r="X131" s="155"/>
      <c r="Y131" s="146"/>
      <c r="Z131" s="146"/>
      <c r="AA131" s="146"/>
      <c r="AB131" s="146"/>
      <c r="AC131" s="146"/>
      <c r="AD131" s="146"/>
      <c r="AE131" s="146"/>
      <c r="AF131" s="146"/>
      <c r="AG131" s="146" t="s">
        <v>142</v>
      </c>
      <c r="AH131" s="146">
        <v>2</v>
      </c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outlineLevel="1">
      <c r="A132" s="153"/>
      <c r="B132" s="154"/>
      <c r="C132" s="177" t="s">
        <v>168</v>
      </c>
      <c r="D132" s="158"/>
      <c r="E132" s="159"/>
      <c r="F132" s="155"/>
      <c r="G132" s="155"/>
      <c r="H132" s="155"/>
      <c r="I132" s="155"/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  <c r="X132" s="155"/>
      <c r="Y132" s="146"/>
      <c r="Z132" s="146"/>
      <c r="AA132" s="146"/>
      <c r="AB132" s="146"/>
      <c r="AC132" s="146"/>
      <c r="AD132" s="146"/>
      <c r="AE132" s="146"/>
      <c r="AF132" s="146"/>
      <c r="AG132" s="146" t="s">
        <v>142</v>
      </c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</row>
    <row r="133" spans="1:60" outlineLevel="1">
      <c r="A133" s="153"/>
      <c r="B133" s="154"/>
      <c r="C133" s="176" t="s">
        <v>260</v>
      </c>
      <c r="D133" s="156"/>
      <c r="E133" s="157">
        <v>45.152000000000001</v>
      </c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46"/>
      <c r="Z133" s="146"/>
      <c r="AA133" s="146"/>
      <c r="AB133" s="146"/>
      <c r="AC133" s="146"/>
      <c r="AD133" s="146"/>
      <c r="AE133" s="146"/>
      <c r="AF133" s="146"/>
      <c r="AG133" s="146" t="s">
        <v>142</v>
      </c>
      <c r="AH133" s="146">
        <v>0</v>
      </c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>
      <c r="A134" s="153"/>
      <c r="B134" s="154"/>
      <c r="C134" s="176" t="s">
        <v>261</v>
      </c>
      <c r="D134" s="156"/>
      <c r="E134" s="157">
        <v>0.99199999999999999</v>
      </c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46"/>
      <c r="Z134" s="146"/>
      <c r="AA134" s="146"/>
      <c r="AB134" s="146"/>
      <c r="AC134" s="146"/>
      <c r="AD134" s="146"/>
      <c r="AE134" s="146"/>
      <c r="AF134" s="146"/>
      <c r="AG134" s="146" t="s">
        <v>142</v>
      </c>
      <c r="AH134" s="146">
        <v>0</v>
      </c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>
      <c r="A135" s="165">
        <v>19</v>
      </c>
      <c r="B135" s="166" t="s">
        <v>262</v>
      </c>
      <c r="C135" s="175" t="s">
        <v>263</v>
      </c>
      <c r="D135" s="167" t="s">
        <v>133</v>
      </c>
      <c r="E135" s="168">
        <v>100</v>
      </c>
      <c r="F135" s="169"/>
      <c r="G135" s="170">
        <f>ROUND(E135*F135,2)</f>
        <v>0</v>
      </c>
      <c r="H135" s="169"/>
      <c r="I135" s="170">
        <f>ROUND(E135*H135,2)</f>
        <v>0</v>
      </c>
      <c r="J135" s="169"/>
      <c r="K135" s="170">
        <f>ROUND(E135*J135,2)</f>
        <v>0</v>
      </c>
      <c r="L135" s="170">
        <v>21</v>
      </c>
      <c r="M135" s="170">
        <f>G135*(1+L135/100)</f>
        <v>0</v>
      </c>
      <c r="N135" s="170">
        <v>4.5929999999999999E-2</v>
      </c>
      <c r="O135" s="170">
        <f>ROUND(E135*N135,2)</f>
        <v>4.59</v>
      </c>
      <c r="P135" s="170">
        <v>0</v>
      </c>
      <c r="Q135" s="170">
        <f>ROUND(E135*P135,2)</f>
        <v>0</v>
      </c>
      <c r="R135" s="170" t="s">
        <v>165</v>
      </c>
      <c r="S135" s="170" t="s">
        <v>135</v>
      </c>
      <c r="T135" s="171" t="s">
        <v>136</v>
      </c>
      <c r="U135" s="155">
        <v>0.51100000000000001</v>
      </c>
      <c r="V135" s="155">
        <f>ROUND(E135*U135,2)</f>
        <v>51.1</v>
      </c>
      <c r="W135" s="155"/>
      <c r="X135" s="155" t="s">
        <v>137</v>
      </c>
      <c r="Y135" s="146"/>
      <c r="Z135" s="146"/>
      <c r="AA135" s="146"/>
      <c r="AB135" s="146"/>
      <c r="AC135" s="146"/>
      <c r="AD135" s="146"/>
      <c r="AE135" s="146"/>
      <c r="AF135" s="146"/>
      <c r="AG135" s="146" t="s">
        <v>138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>
      <c r="A136" s="153"/>
      <c r="B136" s="154"/>
      <c r="C136" s="176" t="s">
        <v>264</v>
      </c>
      <c r="D136" s="156"/>
      <c r="E136" s="157">
        <v>45</v>
      </c>
      <c r="F136" s="155"/>
      <c r="G136" s="155"/>
      <c r="H136" s="155"/>
      <c r="I136" s="155"/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  <c r="X136" s="155"/>
      <c r="Y136" s="146"/>
      <c r="Z136" s="146"/>
      <c r="AA136" s="146"/>
      <c r="AB136" s="146"/>
      <c r="AC136" s="146"/>
      <c r="AD136" s="146"/>
      <c r="AE136" s="146"/>
      <c r="AF136" s="146"/>
      <c r="AG136" s="146" t="s">
        <v>142</v>
      </c>
      <c r="AH136" s="146">
        <v>0</v>
      </c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>
      <c r="A137" s="153"/>
      <c r="B137" s="154"/>
      <c r="C137" s="176" t="s">
        <v>265</v>
      </c>
      <c r="D137" s="156"/>
      <c r="E137" s="157">
        <v>55</v>
      </c>
      <c r="F137" s="155"/>
      <c r="G137" s="155"/>
      <c r="H137" s="155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46"/>
      <c r="Z137" s="146"/>
      <c r="AA137" s="146"/>
      <c r="AB137" s="146"/>
      <c r="AC137" s="146"/>
      <c r="AD137" s="146"/>
      <c r="AE137" s="146"/>
      <c r="AF137" s="146"/>
      <c r="AG137" s="146" t="s">
        <v>142</v>
      </c>
      <c r="AH137" s="146">
        <v>0</v>
      </c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ht="20.6" outlineLevel="1">
      <c r="A138" s="165">
        <v>20</v>
      </c>
      <c r="B138" s="166" t="s">
        <v>266</v>
      </c>
      <c r="C138" s="175" t="s">
        <v>267</v>
      </c>
      <c r="D138" s="167" t="s">
        <v>133</v>
      </c>
      <c r="E138" s="168">
        <v>165</v>
      </c>
      <c r="F138" s="169"/>
      <c r="G138" s="170">
        <f>ROUND(E138*F138,2)</f>
        <v>0</v>
      </c>
      <c r="H138" s="169"/>
      <c r="I138" s="170">
        <f>ROUND(E138*H138,2)</f>
        <v>0</v>
      </c>
      <c r="J138" s="169"/>
      <c r="K138" s="170">
        <f>ROUND(E138*J138,2)</f>
        <v>0</v>
      </c>
      <c r="L138" s="170">
        <v>21</v>
      </c>
      <c r="M138" s="170">
        <f>G138*(1+L138/100)</f>
        <v>0</v>
      </c>
      <c r="N138" s="170">
        <v>9.6000000000000002E-4</v>
      </c>
      <c r="O138" s="170">
        <f>ROUND(E138*N138,2)</f>
        <v>0.16</v>
      </c>
      <c r="P138" s="170">
        <v>0</v>
      </c>
      <c r="Q138" s="170">
        <f>ROUND(E138*P138,2)</f>
        <v>0</v>
      </c>
      <c r="R138" s="170" t="s">
        <v>165</v>
      </c>
      <c r="S138" s="170" t="s">
        <v>135</v>
      </c>
      <c r="T138" s="171" t="s">
        <v>136</v>
      </c>
      <c r="U138" s="155">
        <v>0.23</v>
      </c>
      <c r="V138" s="155">
        <f>ROUND(E138*U138,2)</f>
        <v>37.950000000000003</v>
      </c>
      <c r="W138" s="155"/>
      <c r="X138" s="155" t="s">
        <v>137</v>
      </c>
      <c r="Y138" s="146"/>
      <c r="Z138" s="146"/>
      <c r="AA138" s="146"/>
      <c r="AB138" s="146"/>
      <c r="AC138" s="146"/>
      <c r="AD138" s="146"/>
      <c r="AE138" s="146"/>
      <c r="AF138" s="146"/>
      <c r="AG138" s="146" t="s">
        <v>138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1">
      <c r="A139" s="153"/>
      <c r="B139" s="154"/>
      <c r="C139" s="241" t="s">
        <v>268</v>
      </c>
      <c r="D139" s="242"/>
      <c r="E139" s="242"/>
      <c r="F139" s="242"/>
      <c r="G139" s="242"/>
      <c r="H139" s="155"/>
      <c r="I139" s="155"/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  <c r="X139" s="155"/>
      <c r="Y139" s="146"/>
      <c r="Z139" s="146"/>
      <c r="AA139" s="146"/>
      <c r="AB139" s="146"/>
      <c r="AC139" s="146"/>
      <c r="AD139" s="146"/>
      <c r="AE139" s="146"/>
      <c r="AF139" s="146"/>
      <c r="AG139" s="146" t="s">
        <v>140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outlineLevel="1">
      <c r="A140" s="153"/>
      <c r="B140" s="154"/>
      <c r="C140" s="176" t="s">
        <v>269</v>
      </c>
      <c r="D140" s="156"/>
      <c r="E140" s="157">
        <v>120</v>
      </c>
      <c r="F140" s="155"/>
      <c r="G140" s="155"/>
      <c r="H140" s="155"/>
      <c r="I140" s="155"/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  <c r="X140" s="155"/>
      <c r="Y140" s="146"/>
      <c r="Z140" s="146"/>
      <c r="AA140" s="146"/>
      <c r="AB140" s="146"/>
      <c r="AC140" s="146"/>
      <c r="AD140" s="146"/>
      <c r="AE140" s="146"/>
      <c r="AF140" s="146"/>
      <c r="AG140" s="146" t="s">
        <v>142</v>
      </c>
      <c r="AH140" s="146">
        <v>0</v>
      </c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</row>
    <row r="141" spans="1:60" outlineLevel="1">
      <c r="A141" s="153"/>
      <c r="B141" s="154"/>
      <c r="C141" s="176" t="s">
        <v>270</v>
      </c>
      <c r="D141" s="156"/>
      <c r="E141" s="157">
        <v>45</v>
      </c>
      <c r="F141" s="155"/>
      <c r="G141" s="155"/>
      <c r="H141" s="155"/>
      <c r="I141" s="155"/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  <c r="X141" s="155"/>
      <c r="Y141" s="146"/>
      <c r="Z141" s="146"/>
      <c r="AA141" s="146"/>
      <c r="AB141" s="146"/>
      <c r="AC141" s="146"/>
      <c r="AD141" s="146"/>
      <c r="AE141" s="146"/>
      <c r="AF141" s="146"/>
      <c r="AG141" s="146" t="s">
        <v>142</v>
      </c>
      <c r="AH141" s="146">
        <v>0</v>
      </c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outlineLevel="1">
      <c r="A142" s="165">
        <v>21</v>
      </c>
      <c r="B142" s="166" t="s">
        <v>271</v>
      </c>
      <c r="C142" s="175" t="s">
        <v>272</v>
      </c>
      <c r="D142" s="167" t="s">
        <v>133</v>
      </c>
      <c r="E142" s="168">
        <v>23.31</v>
      </c>
      <c r="F142" s="169"/>
      <c r="G142" s="170">
        <f>ROUND(E142*F142,2)</f>
        <v>0</v>
      </c>
      <c r="H142" s="169"/>
      <c r="I142" s="170">
        <f>ROUND(E142*H142,2)</f>
        <v>0</v>
      </c>
      <c r="J142" s="169"/>
      <c r="K142" s="170">
        <f>ROUND(E142*J142,2)</f>
        <v>0</v>
      </c>
      <c r="L142" s="170">
        <v>21</v>
      </c>
      <c r="M142" s="170">
        <f>G142*(1+L142/100)</f>
        <v>0</v>
      </c>
      <c r="N142" s="170">
        <v>1.575E-2</v>
      </c>
      <c r="O142" s="170">
        <f>ROUND(E142*N142,2)</f>
        <v>0.37</v>
      </c>
      <c r="P142" s="170">
        <v>0</v>
      </c>
      <c r="Q142" s="170">
        <f>ROUND(E142*P142,2)</f>
        <v>0</v>
      </c>
      <c r="R142" s="170" t="s">
        <v>165</v>
      </c>
      <c r="S142" s="170" t="s">
        <v>135</v>
      </c>
      <c r="T142" s="171" t="s">
        <v>136</v>
      </c>
      <c r="U142" s="155">
        <v>0.90249999999999997</v>
      </c>
      <c r="V142" s="155">
        <f>ROUND(E142*U142,2)</f>
        <v>21.04</v>
      </c>
      <c r="W142" s="155"/>
      <c r="X142" s="155" t="s">
        <v>137</v>
      </c>
      <c r="Y142" s="146"/>
      <c r="Z142" s="146"/>
      <c r="AA142" s="146"/>
      <c r="AB142" s="146"/>
      <c r="AC142" s="146"/>
      <c r="AD142" s="146"/>
      <c r="AE142" s="146"/>
      <c r="AF142" s="146"/>
      <c r="AG142" s="146" t="s">
        <v>138</v>
      </c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</row>
    <row r="143" spans="1:60" outlineLevel="1">
      <c r="A143" s="153"/>
      <c r="B143" s="154"/>
      <c r="C143" s="241" t="s">
        <v>273</v>
      </c>
      <c r="D143" s="242"/>
      <c r="E143" s="242"/>
      <c r="F143" s="242"/>
      <c r="G143" s="242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46"/>
      <c r="Z143" s="146"/>
      <c r="AA143" s="146"/>
      <c r="AB143" s="146"/>
      <c r="AC143" s="146"/>
      <c r="AD143" s="146"/>
      <c r="AE143" s="146"/>
      <c r="AF143" s="146"/>
      <c r="AG143" s="146" t="s">
        <v>140</v>
      </c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  <c r="AU143" s="146"/>
      <c r="AV143" s="146"/>
      <c r="AW143" s="146"/>
      <c r="AX143" s="146"/>
      <c r="AY143" s="146"/>
      <c r="AZ143" s="146"/>
      <c r="BA143" s="146"/>
      <c r="BB143" s="146"/>
      <c r="BC143" s="146"/>
      <c r="BD143" s="146"/>
      <c r="BE143" s="146"/>
      <c r="BF143" s="146"/>
      <c r="BG143" s="146"/>
      <c r="BH143" s="146"/>
    </row>
    <row r="144" spans="1:60" outlineLevel="1">
      <c r="A144" s="153"/>
      <c r="B144" s="154"/>
      <c r="C144" s="176" t="s">
        <v>274</v>
      </c>
      <c r="D144" s="156"/>
      <c r="E144" s="157">
        <v>23.31</v>
      </c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46"/>
      <c r="Z144" s="146"/>
      <c r="AA144" s="146"/>
      <c r="AB144" s="146"/>
      <c r="AC144" s="146"/>
      <c r="AD144" s="146"/>
      <c r="AE144" s="146"/>
      <c r="AF144" s="146"/>
      <c r="AG144" s="146" t="s">
        <v>142</v>
      </c>
      <c r="AH144" s="146">
        <v>0</v>
      </c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  <c r="AU144" s="146"/>
      <c r="AV144" s="146"/>
      <c r="AW144" s="146"/>
      <c r="AX144" s="146"/>
      <c r="AY144" s="146"/>
      <c r="AZ144" s="146"/>
      <c r="BA144" s="146"/>
      <c r="BB144" s="146"/>
      <c r="BC144" s="146"/>
      <c r="BD144" s="146"/>
      <c r="BE144" s="146"/>
      <c r="BF144" s="146"/>
      <c r="BG144" s="146"/>
      <c r="BH144" s="146"/>
    </row>
    <row r="145" spans="1:60" ht="20.6" outlineLevel="1">
      <c r="A145" s="165">
        <v>22</v>
      </c>
      <c r="B145" s="166" t="s">
        <v>275</v>
      </c>
      <c r="C145" s="175" t="s">
        <v>276</v>
      </c>
      <c r="D145" s="167" t="s">
        <v>277</v>
      </c>
      <c r="E145" s="168">
        <v>79</v>
      </c>
      <c r="F145" s="169"/>
      <c r="G145" s="170">
        <f>ROUND(E145*F145,2)</f>
        <v>0</v>
      </c>
      <c r="H145" s="169"/>
      <c r="I145" s="170">
        <f>ROUND(E145*H145,2)</f>
        <v>0</v>
      </c>
      <c r="J145" s="169"/>
      <c r="K145" s="170">
        <f>ROUND(E145*J145,2)</f>
        <v>0</v>
      </c>
      <c r="L145" s="170">
        <v>21</v>
      </c>
      <c r="M145" s="170">
        <f>G145*(1+L145/100)</f>
        <v>0</v>
      </c>
      <c r="N145" s="170">
        <v>0</v>
      </c>
      <c r="O145" s="170">
        <f>ROUND(E145*N145,2)</f>
        <v>0</v>
      </c>
      <c r="P145" s="170">
        <v>0</v>
      </c>
      <c r="Q145" s="170">
        <f>ROUND(E145*P145,2)</f>
        <v>0</v>
      </c>
      <c r="R145" s="170" t="s">
        <v>165</v>
      </c>
      <c r="S145" s="170" t="s">
        <v>135</v>
      </c>
      <c r="T145" s="171" t="s">
        <v>136</v>
      </c>
      <c r="U145" s="155">
        <v>0.1</v>
      </c>
      <c r="V145" s="155">
        <f>ROUND(E145*U145,2)</f>
        <v>7.9</v>
      </c>
      <c r="W145" s="155"/>
      <c r="X145" s="155" t="s">
        <v>137</v>
      </c>
      <c r="Y145" s="146"/>
      <c r="Z145" s="146"/>
      <c r="AA145" s="146"/>
      <c r="AB145" s="146"/>
      <c r="AC145" s="146"/>
      <c r="AD145" s="146"/>
      <c r="AE145" s="146"/>
      <c r="AF145" s="146"/>
      <c r="AG145" s="146" t="s">
        <v>138</v>
      </c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  <c r="AU145" s="146"/>
      <c r="AV145" s="146"/>
      <c r="AW145" s="146"/>
      <c r="AX145" s="146"/>
      <c r="AY145" s="146"/>
      <c r="AZ145" s="146"/>
      <c r="BA145" s="146"/>
      <c r="BB145" s="146"/>
      <c r="BC145" s="146"/>
      <c r="BD145" s="146"/>
      <c r="BE145" s="146"/>
      <c r="BF145" s="146"/>
      <c r="BG145" s="146"/>
      <c r="BH145" s="146"/>
    </row>
    <row r="146" spans="1:60" outlineLevel="1">
      <c r="A146" s="165">
        <v>23</v>
      </c>
      <c r="B146" s="166" t="s">
        <v>278</v>
      </c>
      <c r="C146" s="175" t="s">
        <v>279</v>
      </c>
      <c r="D146" s="167" t="s">
        <v>133</v>
      </c>
      <c r="E146" s="168">
        <v>1061</v>
      </c>
      <c r="F146" s="169"/>
      <c r="G146" s="170">
        <f>ROUND(E146*F146,2)</f>
        <v>0</v>
      </c>
      <c r="H146" s="169"/>
      <c r="I146" s="170">
        <f>ROUND(E146*H146,2)</f>
        <v>0</v>
      </c>
      <c r="J146" s="169"/>
      <c r="K146" s="170">
        <f>ROUND(E146*J146,2)</f>
        <v>0</v>
      </c>
      <c r="L146" s="170">
        <v>21</v>
      </c>
      <c r="M146" s="170">
        <f>G146*(1+L146/100)</f>
        <v>0</v>
      </c>
      <c r="N146" s="170">
        <v>2.0000000000000002E-5</v>
      </c>
      <c r="O146" s="170">
        <f>ROUND(E146*N146,2)</f>
        <v>0.02</v>
      </c>
      <c r="P146" s="170">
        <v>0</v>
      </c>
      <c r="Q146" s="170">
        <f>ROUND(E146*P146,2)</f>
        <v>0</v>
      </c>
      <c r="R146" s="170" t="s">
        <v>165</v>
      </c>
      <c r="S146" s="170" t="s">
        <v>135</v>
      </c>
      <c r="T146" s="171" t="s">
        <v>136</v>
      </c>
      <c r="U146" s="155">
        <v>0.11</v>
      </c>
      <c r="V146" s="155">
        <f>ROUND(E146*U146,2)</f>
        <v>116.71</v>
      </c>
      <c r="W146" s="155"/>
      <c r="X146" s="155" t="s">
        <v>137</v>
      </c>
      <c r="Y146" s="146"/>
      <c r="Z146" s="146"/>
      <c r="AA146" s="146"/>
      <c r="AB146" s="146"/>
      <c r="AC146" s="146"/>
      <c r="AD146" s="146"/>
      <c r="AE146" s="146"/>
      <c r="AF146" s="146"/>
      <c r="AG146" s="146" t="s">
        <v>138</v>
      </c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  <c r="AU146" s="146"/>
      <c r="AV146" s="146"/>
      <c r="AW146" s="146"/>
      <c r="AX146" s="146"/>
      <c r="AY146" s="146"/>
      <c r="AZ146" s="146"/>
      <c r="BA146" s="146"/>
      <c r="BB146" s="146"/>
      <c r="BC146" s="146"/>
      <c r="BD146" s="146"/>
      <c r="BE146" s="146"/>
      <c r="BF146" s="146"/>
      <c r="BG146" s="146"/>
      <c r="BH146" s="146"/>
    </row>
    <row r="147" spans="1:60" outlineLevel="1">
      <c r="A147" s="153"/>
      <c r="B147" s="154"/>
      <c r="C147" s="176" t="s">
        <v>280</v>
      </c>
      <c r="D147" s="156"/>
      <c r="E147" s="157">
        <v>615</v>
      </c>
      <c r="F147" s="155"/>
      <c r="G147" s="155"/>
      <c r="H147" s="155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  <c r="X147" s="155"/>
      <c r="Y147" s="146"/>
      <c r="Z147" s="146"/>
      <c r="AA147" s="146"/>
      <c r="AB147" s="146"/>
      <c r="AC147" s="146"/>
      <c r="AD147" s="146"/>
      <c r="AE147" s="146"/>
      <c r="AF147" s="146"/>
      <c r="AG147" s="146" t="s">
        <v>142</v>
      </c>
      <c r="AH147" s="146">
        <v>0</v>
      </c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  <c r="AU147" s="146"/>
      <c r="AV147" s="146"/>
      <c r="AW147" s="146"/>
      <c r="AX147" s="146"/>
      <c r="AY147" s="146"/>
      <c r="AZ147" s="146"/>
      <c r="BA147" s="146"/>
      <c r="BB147" s="146"/>
      <c r="BC147" s="146"/>
      <c r="BD147" s="146"/>
      <c r="BE147" s="146"/>
      <c r="BF147" s="146"/>
      <c r="BG147" s="146"/>
      <c r="BH147" s="146"/>
    </row>
    <row r="148" spans="1:60" outlineLevel="1">
      <c r="A148" s="153"/>
      <c r="B148" s="154"/>
      <c r="C148" s="176" t="s">
        <v>281</v>
      </c>
      <c r="D148" s="156"/>
      <c r="E148" s="157">
        <v>120</v>
      </c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46"/>
      <c r="Z148" s="146"/>
      <c r="AA148" s="146"/>
      <c r="AB148" s="146"/>
      <c r="AC148" s="146"/>
      <c r="AD148" s="146"/>
      <c r="AE148" s="146"/>
      <c r="AF148" s="146"/>
      <c r="AG148" s="146" t="s">
        <v>142</v>
      </c>
      <c r="AH148" s="146">
        <v>0</v>
      </c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  <c r="AU148" s="146"/>
      <c r="AV148" s="146"/>
      <c r="AW148" s="146"/>
      <c r="AX148" s="146"/>
      <c r="AY148" s="146"/>
      <c r="AZ148" s="146"/>
      <c r="BA148" s="146"/>
      <c r="BB148" s="146"/>
      <c r="BC148" s="146"/>
      <c r="BD148" s="146"/>
      <c r="BE148" s="146"/>
      <c r="BF148" s="146"/>
      <c r="BG148" s="146"/>
      <c r="BH148" s="146"/>
    </row>
    <row r="149" spans="1:60" outlineLevel="1">
      <c r="A149" s="153"/>
      <c r="B149" s="154"/>
      <c r="C149" s="176" t="s">
        <v>282</v>
      </c>
      <c r="D149" s="156"/>
      <c r="E149" s="157">
        <v>326</v>
      </c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46"/>
      <c r="Z149" s="146"/>
      <c r="AA149" s="146"/>
      <c r="AB149" s="146"/>
      <c r="AC149" s="146"/>
      <c r="AD149" s="146"/>
      <c r="AE149" s="146"/>
      <c r="AF149" s="146"/>
      <c r="AG149" s="146" t="s">
        <v>142</v>
      </c>
      <c r="AH149" s="146">
        <v>0</v>
      </c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  <c r="AU149" s="146"/>
      <c r="AV149" s="146"/>
      <c r="AW149" s="146"/>
      <c r="AX149" s="146"/>
      <c r="AY149" s="146"/>
      <c r="AZ149" s="146"/>
      <c r="BA149" s="146"/>
      <c r="BB149" s="146"/>
      <c r="BC149" s="146"/>
      <c r="BD149" s="146"/>
      <c r="BE149" s="146"/>
      <c r="BF149" s="146"/>
      <c r="BG149" s="146"/>
      <c r="BH149" s="146"/>
    </row>
    <row r="150" spans="1:60" outlineLevel="1">
      <c r="A150" s="165">
        <v>24</v>
      </c>
      <c r="B150" s="166" t="s">
        <v>283</v>
      </c>
      <c r="C150" s="175" t="s">
        <v>284</v>
      </c>
      <c r="D150" s="167" t="s">
        <v>133</v>
      </c>
      <c r="E150" s="168">
        <v>75</v>
      </c>
      <c r="F150" s="169"/>
      <c r="G150" s="170">
        <f>ROUND(E150*F150,2)</f>
        <v>0</v>
      </c>
      <c r="H150" s="169"/>
      <c r="I150" s="170">
        <f>ROUND(E150*H150,2)</f>
        <v>0</v>
      </c>
      <c r="J150" s="169"/>
      <c r="K150" s="170">
        <f>ROUND(E150*J150,2)</f>
        <v>0</v>
      </c>
      <c r="L150" s="170">
        <v>21</v>
      </c>
      <c r="M150" s="170">
        <f>G150*(1+L150/100)</f>
        <v>0</v>
      </c>
      <c r="N150" s="170">
        <v>2.0000000000000002E-5</v>
      </c>
      <c r="O150" s="170">
        <f>ROUND(E150*N150,2)</f>
        <v>0</v>
      </c>
      <c r="P150" s="170">
        <v>0</v>
      </c>
      <c r="Q150" s="170">
        <f>ROUND(E150*P150,2)</f>
        <v>0</v>
      </c>
      <c r="R150" s="170" t="s">
        <v>165</v>
      </c>
      <c r="S150" s="170" t="s">
        <v>135</v>
      </c>
      <c r="T150" s="171" t="s">
        <v>136</v>
      </c>
      <c r="U150" s="155">
        <v>0.18</v>
      </c>
      <c r="V150" s="155">
        <f>ROUND(E150*U150,2)</f>
        <v>13.5</v>
      </c>
      <c r="W150" s="155"/>
      <c r="X150" s="155" t="s">
        <v>137</v>
      </c>
      <c r="Y150" s="146"/>
      <c r="Z150" s="146"/>
      <c r="AA150" s="146"/>
      <c r="AB150" s="146"/>
      <c r="AC150" s="146"/>
      <c r="AD150" s="146"/>
      <c r="AE150" s="146"/>
      <c r="AF150" s="146"/>
      <c r="AG150" s="146" t="s">
        <v>138</v>
      </c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  <c r="AU150" s="146"/>
      <c r="AV150" s="146"/>
      <c r="AW150" s="146"/>
      <c r="AX150" s="146"/>
      <c r="AY150" s="146"/>
      <c r="AZ150" s="146"/>
      <c r="BA150" s="146"/>
      <c r="BB150" s="146"/>
      <c r="BC150" s="146"/>
      <c r="BD150" s="146"/>
      <c r="BE150" s="146"/>
      <c r="BF150" s="146"/>
      <c r="BG150" s="146"/>
      <c r="BH150" s="146"/>
    </row>
    <row r="151" spans="1:60" outlineLevel="1">
      <c r="A151" s="153"/>
      <c r="B151" s="154"/>
      <c r="C151" s="176" t="s">
        <v>285</v>
      </c>
      <c r="D151" s="156"/>
      <c r="E151" s="157">
        <v>75</v>
      </c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  <c r="X151" s="155"/>
      <c r="Y151" s="146"/>
      <c r="Z151" s="146"/>
      <c r="AA151" s="146"/>
      <c r="AB151" s="146"/>
      <c r="AC151" s="146"/>
      <c r="AD151" s="146"/>
      <c r="AE151" s="146"/>
      <c r="AF151" s="146"/>
      <c r="AG151" s="146" t="s">
        <v>142</v>
      </c>
      <c r="AH151" s="146">
        <v>0</v>
      </c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  <c r="AU151" s="146"/>
      <c r="AV151" s="146"/>
      <c r="AW151" s="146"/>
      <c r="AX151" s="146"/>
      <c r="AY151" s="146"/>
      <c r="AZ151" s="146"/>
      <c r="BA151" s="146"/>
      <c r="BB151" s="146"/>
      <c r="BC151" s="146"/>
      <c r="BD151" s="146"/>
      <c r="BE151" s="146"/>
      <c r="BF151" s="146"/>
      <c r="BG151" s="146"/>
      <c r="BH151" s="146"/>
    </row>
    <row r="152" spans="1:60" ht="20.6" outlineLevel="1">
      <c r="A152" s="165">
        <v>25</v>
      </c>
      <c r="B152" s="166" t="s">
        <v>286</v>
      </c>
      <c r="C152" s="175" t="s">
        <v>287</v>
      </c>
      <c r="D152" s="167" t="s">
        <v>288</v>
      </c>
      <c r="E152" s="168">
        <v>53</v>
      </c>
      <c r="F152" s="169"/>
      <c r="G152" s="170">
        <f>ROUND(E152*F152,2)</f>
        <v>0</v>
      </c>
      <c r="H152" s="169"/>
      <c r="I152" s="170">
        <f>ROUND(E152*H152,2)</f>
        <v>0</v>
      </c>
      <c r="J152" s="169"/>
      <c r="K152" s="170">
        <f>ROUND(E152*J152,2)</f>
        <v>0</v>
      </c>
      <c r="L152" s="170">
        <v>21</v>
      </c>
      <c r="M152" s="170">
        <f>G152*(1+L152/100)</f>
        <v>0</v>
      </c>
      <c r="N152" s="170">
        <v>1.2E-4</v>
      </c>
      <c r="O152" s="170">
        <f>ROUND(E152*N152,2)</f>
        <v>0.01</v>
      </c>
      <c r="P152" s="170">
        <v>0</v>
      </c>
      <c r="Q152" s="170">
        <f>ROUND(E152*P152,2)</f>
        <v>0</v>
      </c>
      <c r="R152" s="170" t="s">
        <v>289</v>
      </c>
      <c r="S152" s="170" t="s">
        <v>135</v>
      </c>
      <c r="T152" s="171" t="s">
        <v>136</v>
      </c>
      <c r="U152" s="155">
        <v>0</v>
      </c>
      <c r="V152" s="155">
        <f>ROUND(E152*U152,2)</f>
        <v>0</v>
      </c>
      <c r="W152" s="155"/>
      <c r="X152" s="155" t="s">
        <v>290</v>
      </c>
      <c r="Y152" s="146"/>
      <c r="Z152" s="146"/>
      <c r="AA152" s="146"/>
      <c r="AB152" s="146"/>
      <c r="AC152" s="146"/>
      <c r="AD152" s="146"/>
      <c r="AE152" s="146"/>
      <c r="AF152" s="146"/>
      <c r="AG152" s="146" t="s">
        <v>291</v>
      </c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  <c r="AU152" s="146"/>
      <c r="AV152" s="146"/>
      <c r="AW152" s="146"/>
      <c r="AX152" s="146"/>
      <c r="AY152" s="146"/>
      <c r="AZ152" s="146"/>
      <c r="BA152" s="146"/>
      <c r="BB152" s="146"/>
      <c r="BC152" s="146"/>
      <c r="BD152" s="146"/>
      <c r="BE152" s="146"/>
      <c r="BF152" s="146"/>
      <c r="BG152" s="146"/>
      <c r="BH152" s="146"/>
    </row>
    <row r="153" spans="1:60">
      <c r="A153" s="149" t="s">
        <v>129</v>
      </c>
      <c r="B153" s="150" t="s">
        <v>70</v>
      </c>
      <c r="C153" s="174" t="s">
        <v>71</v>
      </c>
      <c r="D153" s="161"/>
      <c r="E153" s="162"/>
      <c r="F153" s="163"/>
      <c r="G153" s="163">
        <f>SUMIF(AG154:AG181,"&lt;&gt;NOR",G154:G181)</f>
        <v>0</v>
      </c>
      <c r="H153" s="163"/>
      <c r="I153" s="163">
        <f>SUM(I154:I181)</f>
        <v>0</v>
      </c>
      <c r="J153" s="163"/>
      <c r="K153" s="163">
        <f>SUM(K154:K181)</f>
        <v>0</v>
      </c>
      <c r="L153" s="163"/>
      <c r="M153" s="163">
        <f>SUM(M154:M181)</f>
        <v>0</v>
      </c>
      <c r="N153" s="163"/>
      <c r="O153" s="163">
        <f>SUM(O154:O181)</f>
        <v>0.49</v>
      </c>
      <c r="P153" s="163"/>
      <c r="Q153" s="163">
        <f>SUM(Q154:Q181)</f>
        <v>0</v>
      </c>
      <c r="R153" s="163"/>
      <c r="S153" s="163"/>
      <c r="T153" s="164"/>
      <c r="U153" s="160"/>
      <c r="V153" s="160">
        <f>SUM(V154:V181)</f>
        <v>33.58</v>
      </c>
      <c r="W153" s="160"/>
      <c r="X153" s="160"/>
      <c r="AG153" t="s">
        <v>130</v>
      </c>
    </row>
    <row r="154" spans="1:60" outlineLevel="1">
      <c r="A154" s="165">
        <v>26</v>
      </c>
      <c r="B154" s="166" t="s">
        <v>292</v>
      </c>
      <c r="C154" s="175" t="s">
        <v>293</v>
      </c>
      <c r="D154" s="167" t="s">
        <v>277</v>
      </c>
      <c r="E154" s="168">
        <v>79</v>
      </c>
      <c r="F154" s="169"/>
      <c r="G154" s="170">
        <f>ROUND(E154*F154,2)</f>
        <v>0</v>
      </c>
      <c r="H154" s="169"/>
      <c r="I154" s="170">
        <f>ROUND(E154*H154,2)</f>
        <v>0</v>
      </c>
      <c r="J154" s="169"/>
      <c r="K154" s="170">
        <f>ROUND(E154*J154,2)</f>
        <v>0</v>
      </c>
      <c r="L154" s="170">
        <v>21</v>
      </c>
      <c r="M154" s="170">
        <f>G154*(1+L154/100)</f>
        <v>0</v>
      </c>
      <c r="N154" s="170">
        <v>2.2200000000000002E-3</v>
      </c>
      <c r="O154" s="170">
        <f>ROUND(E154*N154,2)</f>
        <v>0.18</v>
      </c>
      <c r="P154" s="170">
        <v>0</v>
      </c>
      <c r="Q154" s="170">
        <f>ROUND(E154*P154,2)</f>
        <v>0</v>
      </c>
      <c r="R154" s="170" t="s">
        <v>165</v>
      </c>
      <c r="S154" s="170" t="s">
        <v>135</v>
      </c>
      <c r="T154" s="171" t="s">
        <v>136</v>
      </c>
      <c r="U154" s="155">
        <v>0.42499999999999999</v>
      </c>
      <c r="V154" s="155">
        <f>ROUND(E154*U154,2)</f>
        <v>33.58</v>
      </c>
      <c r="W154" s="155"/>
      <c r="X154" s="155" t="s">
        <v>137</v>
      </c>
      <c r="Y154" s="146"/>
      <c r="Z154" s="146"/>
      <c r="AA154" s="146"/>
      <c r="AB154" s="146"/>
      <c r="AC154" s="146"/>
      <c r="AD154" s="146"/>
      <c r="AE154" s="146"/>
      <c r="AF154" s="146"/>
      <c r="AG154" s="146" t="s">
        <v>138</v>
      </c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  <c r="AU154" s="146"/>
      <c r="AV154" s="146"/>
      <c r="AW154" s="146"/>
      <c r="AX154" s="146"/>
      <c r="AY154" s="146"/>
      <c r="AZ154" s="146"/>
      <c r="BA154" s="146"/>
      <c r="BB154" s="146"/>
      <c r="BC154" s="146"/>
      <c r="BD154" s="146"/>
      <c r="BE154" s="146"/>
      <c r="BF154" s="146"/>
      <c r="BG154" s="146"/>
      <c r="BH154" s="146"/>
    </row>
    <row r="155" spans="1:60" outlineLevel="1">
      <c r="A155" s="153"/>
      <c r="B155" s="154"/>
      <c r="C155" s="241" t="s">
        <v>294</v>
      </c>
      <c r="D155" s="242"/>
      <c r="E155" s="242"/>
      <c r="F155" s="242"/>
      <c r="G155" s="242"/>
      <c r="H155" s="155"/>
      <c r="I155" s="155"/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  <c r="X155" s="155"/>
      <c r="Y155" s="146"/>
      <c r="Z155" s="146"/>
      <c r="AA155" s="146"/>
      <c r="AB155" s="146"/>
      <c r="AC155" s="146"/>
      <c r="AD155" s="146"/>
      <c r="AE155" s="146"/>
      <c r="AF155" s="146"/>
      <c r="AG155" s="146" t="s">
        <v>140</v>
      </c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  <c r="AU155" s="146"/>
      <c r="AV155" s="146"/>
      <c r="AW155" s="146"/>
      <c r="AX155" s="146"/>
      <c r="AY155" s="146"/>
      <c r="AZ155" s="146"/>
      <c r="BA155" s="172" t="str">
        <f>C155</f>
        <v>a poloplastických hmot na montážní pěnu, zapravení omítky pod parapetem, těsnění spáry mezi parapetem a rámem okna, dodávka silikonu.</v>
      </c>
      <c r="BB155" s="146"/>
      <c r="BC155" s="146"/>
      <c r="BD155" s="146"/>
      <c r="BE155" s="146"/>
      <c r="BF155" s="146"/>
      <c r="BG155" s="146"/>
      <c r="BH155" s="146"/>
    </row>
    <row r="156" spans="1:60" outlineLevel="1">
      <c r="A156" s="153"/>
      <c r="B156" s="154"/>
      <c r="C156" s="176" t="s">
        <v>295</v>
      </c>
      <c r="D156" s="156"/>
      <c r="E156" s="157">
        <v>42</v>
      </c>
      <c r="F156" s="155"/>
      <c r="G156" s="155"/>
      <c r="H156" s="155"/>
      <c r="I156" s="155"/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  <c r="X156" s="155"/>
      <c r="Y156" s="146"/>
      <c r="Z156" s="146"/>
      <c r="AA156" s="146"/>
      <c r="AB156" s="146"/>
      <c r="AC156" s="146"/>
      <c r="AD156" s="146"/>
      <c r="AE156" s="146"/>
      <c r="AF156" s="146"/>
      <c r="AG156" s="146" t="s">
        <v>142</v>
      </c>
      <c r="AH156" s="146">
        <v>0</v>
      </c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  <c r="AU156" s="146"/>
      <c r="AV156" s="146"/>
      <c r="AW156" s="146"/>
      <c r="AX156" s="146"/>
      <c r="AY156" s="146"/>
      <c r="AZ156" s="146"/>
      <c r="BA156" s="146"/>
      <c r="BB156" s="146"/>
      <c r="BC156" s="146"/>
      <c r="BD156" s="146"/>
      <c r="BE156" s="146"/>
      <c r="BF156" s="146"/>
      <c r="BG156" s="146"/>
      <c r="BH156" s="146"/>
    </row>
    <row r="157" spans="1:60" outlineLevel="1">
      <c r="A157" s="153"/>
      <c r="B157" s="154"/>
      <c r="C157" s="176" t="s">
        <v>296</v>
      </c>
      <c r="D157" s="156"/>
      <c r="E157" s="157">
        <v>10.5</v>
      </c>
      <c r="F157" s="155"/>
      <c r="G157" s="155"/>
      <c r="H157" s="155"/>
      <c r="I157" s="155"/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  <c r="X157" s="155"/>
      <c r="Y157" s="146"/>
      <c r="Z157" s="146"/>
      <c r="AA157" s="146"/>
      <c r="AB157" s="146"/>
      <c r="AC157" s="146"/>
      <c r="AD157" s="146"/>
      <c r="AE157" s="146"/>
      <c r="AF157" s="146"/>
      <c r="AG157" s="146" t="s">
        <v>142</v>
      </c>
      <c r="AH157" s="146">
        <v>0</v>
      </c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  <c r="AU157" s="146"/>
      <c r="AV157" s="146"/>
      <c r="AW157" s="146"/>
      <c r="AX157" s="146"/>
      <c r="AY157" s="146"/>
      <c r="AZ157" s="146"/>
      <c r="BA157" s="146"/>
      <c r="BB157" s="146"/>
      <c r="BC157" s="146"/>
      <c r="BD157" s="146"/>
      <c r="BE157" s="146"/>
      <c r="BF157" s="146"/>
      <c r="BG157" s="146"/>
      <c r="BH157" s="146"/>
    </row>
    <row r="158" spans="1:60" outlineLevel="1">
      <c r="A158" s="153"/>
      <c r="B158" s="154"/>
      <c r="C158" s="176" t="s">
        <v>297</v>
      </c>
      <c r="D158" s="156"/>
      <c r="E158" s="157">
        <v>3.4</v>
      </c>
      <c r="F158" s="155"/>
      <c r="G158" s="155"/>
      <c r="H158" s="155"/>
      <c r="I158" s="155"/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  <c r="X158" s="155"/>
      <c r="Y158" s="146"/>
      <c r="Z158" s="146"/>
      <c r="AA158" s="146"/>
      <c r="AB158" s="146"/>
      <c r="AC158" s="146"/>
      <c r="AD158" s="146"/>
      <c r="AE158" s="146"/>
      <c r="AF158" s="146"/>
      <c r="AG158" s="146" t="s">
        <v>142</v>
      </c>
      <c r="AH158" s="146">
        <v>0</v>
      </c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  <c r="AU158" s="146"/>
      <c r="AV158" s="146"/>
      <c r="AW158" s="146"/>
      <c r="AX158" s="146"/>
      <c r="AY158" s="146"/>
      <c r="AZ158" s="146"/>
      <c r="BA158" s="146"/>
      <c r="BB158" s="146"/>
      <c r="BC158" s="146"/>
      <c r="BD158" s="146"/>
      <c r="BE158" s="146"/>
      <c r="BF158" s="146"/>
      <c r="BG158" s="146"/>
      <c r="BH158" s="146"/>
    </row>
    <row r="159" spans="1:60" outlineLevel="1">
      <c r="A159" s="153"/>
      <c r="B159" s="154"/>
      <c r="C159" s="176" t="s">
        <v>298</v>
      </c>
      <c r="D159" s="156"/>
      <c r="E159" s="157">
        <v>2.4</v>
      </c>
      <c r="F159" s="155"/>
      <c r="G159" s="155"/>
      <c r="H159" s="155"/>
      <c r="I159" s="155"/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  <c r="X159" s="155"/>
      <c r="Y159" s="146"/>
      <c r="Z159" s="146"/>
      <c r="AA159" s="146"/>
      <c r="AB159" s="146"/>
      <c r="AC159" s="146"/>
      <c r="AD159" s="146"/>
      <c r="AE159" s="146"/>
      <c r="AF159" s="146"/>
      <c r="AG159" s="146" t="s">
        <v>142</v>
      </c>
      <c r="AH159" s="146">
        <v>0</v>
      </c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  <c r="AU159" s="146"/>
      <c r="AV159" s="146"/>
      <c r="AW159" s="146"/>
      <c r="AX159" s="146"/>
      <c r="AY159" s="146"/>
      <c r="AZ159" s="146"/>
      <c r="BA159" s="146"/>
      <c r="BB159" s="146"/>
      <c r="BC159" s="146"/>
      <c r="BD159" s="146"/>
      <c r="BE159" s="146"/>
      <c r="BF159" s="146"/>
      <c r="BG159" s="146"/>
      <c r="BH159" s="146"/>
    </row>
    <row r="160" spans="1:60" outlineLevel="1">
      <c r="A160" s="153"/>
      <c r="B160" s="154"/>
      <c r="C160" s="176" t="s">
        <v>299</v>
      </c>
      <c r="D160" s="156"/>
      <c r="E160" s="157">
        <v>2.4</v>
      </c>
      <c r="F160" s="155"/>
      <c r="G160" s="155"/>
      <c r="H160" s="155"/>
      <c r="I160" s="155"/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  <c r="X160" s="155"/>
      <c r="Y160" s="146"/>
      <c r="Z160" s="146"/>
      <c r="AA160" s="146"/>
      <c r="AB160" s="146"/>
      <c r="AC160" s="146"/>
      <c r="AD160" s="146"/>
      <c r="AE160" s="146"/>
      <c r="AF160" s="146"/>
      <c r="AG160" s="146" t="s">
        <v>142</v>
      </c>
      <c r="AH160" s="146">
        <v>0</v>
      </c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  <c r="AU160" s="146"/>
      <c r="AV160" s="146"/>
      <c r="AW160" s="146"/>
      <c r="AX160" s="146"/>
      <c r="AY160" s="146"/>
      <c r="AZ160" s="146"/>
      <c r="BA160" s="146"/>
      <c r="BB160" s="146"/>
      <c r="BC160" s="146"/>
      <c r="BD160" s="146"/>
      <c r="BE160" s="146"/>
      <c r="BF160" s="146"/>
      <c r="BG160" s="146"/>
      <c r="BH160" s="146"/>
    </row>
    <row r="161" spans="1:60" outlineLevel="1">
      <c r="A161" s="153"/>
      <c r="B161" s="154"/>
      <c r="C161" s="176" t="s">
        <v>300</v>
      </c>
      <c r="D161" s="156"/>
      <c r="E161" s="157">
        <v>3.9</v>
      </c>
      <c r="F161" s="155"/>
      <c r="G161" s="155"/>
      <c r="H161" s="155"/>
      <c r="I161" s="155"/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  <c r="X161" s="155"/>
      <c r="Y161" s="146"/>
      <c r="Z161" s="146"/>
      <c r="AA161" s="146"/>
      <c r="AB161" s="146"/>
      <c r="AC161" s="146"/>
      <c r="AD161" s="146"/>
      <c r="AE161" s="146"/>
      <c r="AF161" s="146"/>
      <c r="AG161" s="146" t="s">
        <v>142</v>
      </c>
      <c r="AH161" s="146">
        <v>0</v>
      </c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  <c r="AU161" s="146"/>
      <c r="AV161" s="146"/>
      <c r="AW161" s="146"/>
      <c r="AX161" s="146"/>
      <c r="AY161" s="146"/>
      <c r="AZ161" s="146"/>
      <c r="BA161" s="146"/>
      <c r="BB161" s="146"/>
      <c r="BC161" s="146"/>
      <c r="BD161" s="146"/>
      <c r="BE161" s="146"/>
      <c r="BF161" s="146"/>
      <c r="BG161" s="146"/>
      <c r="BH161" s="146"/>
    </row>
    <row r="162" spans="1:60" outlineLevel="1">
      <c r="A162" s="153"/>
      <c r="B162" s="154"/>
      <c r="C162" s="176" t="s">
        <v>301</v>
      </c>
      <c r="D162" s="156"/>
      <c r="E162" s="157">
        <v>14.4</v>
      </c>
      <c r="F162" s="155"/>
      <c r="G162" s="155"/>
      <c r="H162" s="155"/>
      <c r="I162" s="155"/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  <c r="X162" s="155"/>
      <c r="Y162" s="146"/>
      <c r="Z162" s="146"/>
      <c r="AA162" s="146"/>
      <c r="AB162" s="146"/>
      <c r="AC162" s="146"/>
      <c r="AD162" s="146"/>
      <c r="AE162" s="146"/>
      <c r="AF162" s="146"/>
      <c r="AG162" s="146" t="s">
        <v>142</v>
      </c>
      <c r="AH162" s="146">
        <v>0</v>
      </c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  <c r="AU162" s="146"/>
      <c r="AV162" s="146"/>
      <c r="AW162" s="146"/>
      <c r="AX162" s="146"/>
      <c r="AY162" s="146"/>
      <c r="AZ162" s="146"/>
      <c r="BA162" s="146"/>
      <c r="BB162" s="146"/>
      <c r="BC162" s="146"/>
      <c r="BD162" s="146"/>
      <c r="BE162" s="146"/>
      <c r="BF162" s="146"/>
      <c r="BG162" s="146"/>
      <c r="BH162" s="146"/>
    </row>
    <row r="163" spans="1:60" ht="20.6" outlineLevel="1">
      <c r="A163" s="165">
        <v>27</v>
      </c>
      <c r="B163" s="166" t="s">
        <v>302</v>
      </c>
      <c r="C163" s="175" t="s">
        <v>303</v>
      </c>
      <c r="D163" s="167" t="s">
        <v>277</v>
      </c>
      <c r="E163" s="168">
        <v>58.3</v>
      </c>
      <c r="F163" s="169"/>
      <c r="G163" s="170">
        <f>ROUND(E163*F163,2)</f>
        <v>0</v>
      </c>
      <c r="H163" s="169"/>
      <c r="I163" s="170">
        <f>ROUND(E163*H163,2)</f>
        <v>0</v>
      </c>
      <c r="J163" s="169"/>
      <c r="K163" s="170">
        <f>ROUND(E163*J163,2)</f>
        <v>0</v>
      </c>
      <c r="L163" s="170">
        <v>21</v>
      </c>
      <c r="M163" s="170">
        <f>G163*(1+L163/100)</f>
        <v>0</v>
      </c>
      <c r="N163" s="170">
        <v>3.64E-3</v>
      </c>
      <c r="O163" s="170">
        <f>ROUND(E163*N163,2)</f>
        <v>0.21</v>
      </c>
      <c r="P163" s="170">
        <v>0</v>
      </c>
      <c r="Q163" s="170">
        <f>ROUND(E163*P163,2)</f>
        <v>0</v>
      </c>
      <c r="R163" s="170" t="s">
        <v>289</v>
      </c>
      <c r="S163" s="170" t="s">
        <v>135</v>
      </c>
      <c r="T163" s="171" t="s">
        <v>136</v>
      </c>
      <c r="U163" s="155">
        <v>0</v>
      </c>
      <c r="V163" s="155">
        <f>ROUND(E163*U163,2)</f>
        <v>0</v>
      </c>
      <c r="W163" s="155"/>
      <c r="X163" s="155" t="s">
        <v>290</v>
      </c>
      <c r="Y163" s="146"/>
      <c r="Z163" s="146"/>
      <c r="AA163" s="146"/>
      <c r="AB163" s="146"/>
      <c r="AC163" s="146"/>
      <c r="AD163" s="146"/>
      <c r="AE163" s="146"/>
      <c r="AF163" s="146"/>
      <c r="AG163" s="146" t="s">
        <v>291</v>
      </c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  <c r="AU163" s="146"/>
      <c r="AV163" s="146"/>
      <c r="AW163" s="146"/>
      <c r="AX163" s="146"/>
      <c r="AY163" s="146"/>
      <c r="AZ163" s="146"/>
      <c r="BA163" s="146"/>
      <c r="BB163" s="146"/>
      <c r="BC163" s="146"/>
      <c r="BD163" s="146"/>
      <c r="BE163" s="146"/>
      <c r="BF163" s="146"/>
      <c r="BG163" s="146"/>
      <c r="BH163" s="146"/>
    </row>
    <row r="164" spans="1:60" outlineLevel="1">
      <c r="A164" s="153"/>
      <c r="B164" s="154"/>
      <c r="C164" s="176" t="s">
        <v>295</v>
      </c>
      <c r="D164" s="156"/>
      <c r="E164" s="157">
        <v>42</v>
      </c>
      <c r="F164" s="155"/>
      <c r="G164" s="155"/>
      <c r="H164" s="155"/>
      <c r="I164" s="155"/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  <c r="X164" s="155"/>
      <c r="Y164" s="146"/>
      <c r="Z164" s="146"/>
      <c r="AA164" s="146"/>
      <c r="AB164" s="146"/>
      <c r="AC164" s="146"/>
      <c r="AD164" s="146"/>
      <c r="AE164" s="146"/>
      <c r="AF164" s="146"/>
      <c r="AG164" s="146" t="s">
        <v>142</v>
      </c>
      <c r="AH164" s="146">
        <v>0</v>
      </c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  <c r="AU164" s="146"/>
      <c r="AV164" s="146"/>
      <c r="AW164" s="146"/>
      <c r="AX164" s="146"/>
      <c r="AY164" s="146"/>
      <c r="AZ164" s="146"/>
      <c r="BA164" s="146"/>
      <c r="BB164" s="146"/>
      <c r="BC164" s="146"/>
      <c r="BD164" s="146"/>
      <c r="BE164" s="146"/>
      <c r="BF164" s="146"/>
      <c r="BG164" s="146"/>
      <c r="BH164" s="146"/>
    </row>
    <row r="165" spans="1:60" outlineLevel="1">
      <c r="A165" s="153"/>
      <c r="B165" s="154"/>
      <c r="C165" s="176" t="s">
        <v>296</v>
      </c>
      <c r="D165" s="156"/>
      <c r="E165" s="157">
        <v>10.5</v>
      </c>
      <c r="F165" s="155"/>
      <c r="G165" s="155"/>
      <c r="H165" s="155"/>
      <c r="I165" s="155"/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  <c r="X165" s="155"/>
      <c r="Y165" s="146"/>
      <c r="Z165" s="146"/>
      <c r="AA165" s="146"/>
      <c r="AB165" s="146"/>
      <c r="AC165" s="146"/>
      <c r="AD165" s="146"/>
      <c r="AE165" s="146"/>
      <c r="AF165" s="146"/>
      <c r="AG165" s="146" t="s">
        <v>142</v>
      </c>
      <c r="AH165" s="146">
        <v>0</v>
      </c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  <c r="AU165" s="146"/>
      <c r="AV165" s="146"/>
      <c r="AW165" s="146"/>
      <c r="AX165" s="146"/>
      <c r="AY165" s="146"/>
      <c r="AZ165" s="146"/>
      <c r="BA165" s="146"/>
      <c r="BB165" s="146"/>
      <c r="BC165" s="146"/>
      <c r="BD165" s="146"/>
      <c r="BE165" s="146"/>
      <c r="BF165" s="146"/>
      <c r="BG165" s="146"/>
      <c r="BH165" s="146"/>
    </row>
    <row r="166" spans="1:60" outlineLevel="1">
      <c r="A166" s="153"/>
      <c r="B166" s="154"/>
      <c r="C166" s="176" t="s">
        <v>297</v>
      </c>
      <c r="D166" s="156"/>
      <c r="E166" s="157">
        <v>3.4</v>
      </c>
      <c r="F166" s="155"/>
      <c r="G166" s="155"/>
      <c r="H166" s="155"/>
      <c r="I166" s="155"/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  <c r="X166" s="155"/>
      <c r="Y166" s="146"/>
      <c r="Z166" s="146"/>
      <c r="AA166" s="146"/>
      <c r="AB166" s="146"/>
      <c r="AC166" s="146"/>
      <c r="AD166" s="146"/>
      <c r="AE166" s="146"/>
      <c r="AF166" s="146"/>
      <c r="AG166" s="146" t="s">
        <v>142</v>
      </c>
      <c r="AH166" s="146">
        <v>0</v>
      </c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  <c r="AU166" s="146"/>
      <c r="AV166" s="146"/>
      <c r="AW166" s="146"/>
      <c r="AX166" s="146"/>
      <c r="AY166" s="146"/>
      <c r="AZ166" s="146"/>
      <c r="BA166" s="146"/>
      <c r="BB166" s="146"/>
      <c r="BC166" s="146"/>
      <c r="BD166" s="146"/>
      <c r="BE166" s="146"/>
      <c r="BF166" s="146"/>
      <c r="BG166" s="146"/>
      <c r="BH166" s="146"/>
    </row>
    <row r="167" spans="1:60" outlineLevel="1">
      <c r="A167" s="153"/>
      <c r="B167" s="154"/>
      <c r="C167" s="176" t="s">
        <v>298</v>
      </c>
      <c r="D167" s="156"/>
      <c r="E167" s="157">
        <v>2.4</v>
      </c>
      <c r="F167" s="155"/>
      <c r="G167" s="155"/>
      <c r="H167" s="155"/>
      <c r="I167" s="155"/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  <c r="X167" s="155"/>
      <c r="Y167" s="146"/>
      <c r="Z167" s="146"/>
      <c r="AA167" s="146"/>
      <c r="AB167" s="146"/>
      <c r="AC167" s="146"/>
      <c r="AD167" s="146"/>
      <c r="AE167" s="146"/>
      <c r="AF167" s="146"/>
      <c r="AG167" s="146" t="s">
        <v>142</v>
      </c>
      <c r="AH167" s="146">
        <v>0</v>
      </c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</row>
    <row r="168" spans="1:60" ht="20.6" outlineLevel="1">
      <c r="A168" s="165">
        <v>28</v>
      </c>
      <c r="B168" s="166" t="s">
        <v>304</v>
      </c>
      <c r="C168" s="175" t="s">
        <v>305</v>
      </c>
      <c r="D168" s="167" t="s">
        <v>277</v>
      </c>
      <c r="E168" s="168">
        <v>20.7</v>
      </c>
      <c r="F168" s="169"/>
      <c r="G168" s="170">
        <f>ROUND(E168*F168,2)</f>
        <v>0</v>
      </c>
      <c r="H168" s="169"/>
      <c r="I168" s="170">
        <f>ROUND(E168*H168,2)</f>
        <v>0</v>
      </c>
      <c r="J168" s="169"/>
      <c r="K168" s="170">
        <f>ROUND(E168*J168,2)</f>
        <v>0</v>
      </c>
      <c r="L168" s="170">
        <v>21</v>
      </c>
      <c r="M168" s="170">
        <f>G168*(1+L168/100)</f>
        <v>0</v>
      </c>
      <c r="N168" s="170">
        <v>4.2500000000000003E-3</v>
      </c>
      <c r="O168" s="170">
        <f>ROUND(E168*N168,2)</f>
        <v>0.09</v>
      </c>
      <c r="P168" s="170">
        <v>0</v>
      </c>
      <c r="Q168" s="170">
        <f>ROUND(E168*P168,2)</f>
        <v>0</v>
      </c>
      <c r="R168" s="170" t="s">
        <v>289</v>
      </c>
      <c r="S168" s="170" t="s">
        <v>135</v>
      </c>
      <c r="T168" s="171" t="s">
        <v>136</v>
      </c>
      <c r="U168" s="155">
        <v>0</v>
      </c>
      <c r="V168" s="155">
        <f>ROUND(E168*U168,2)</f>
        <v>0</v>
      </c>
      <c r="W168" s="155"/>
      <c r="X168" s="155" t="s">
        <v>290</v>
      </c>
      <c r="Y168" s="146"/>
      <c r="Z168" s="146"/>
      <c r="AA168" s="146"/>
      <c r="AB168" s="146"/>
      <c r="AC168" s="146"/>
      <c r="AD168" s="146"/>
      <c r="AE168" s="146"/>
      <c r="AF168" s="146"/>
      <c r="AG168" s="146" t="s">
        <v>291</v>
      </c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</row>
    <row r="169" spans="1:60" outlineLevel="1">
      <c r="A169" s="153"/>
      <c r="B169" s="154"/>
      <c r="C169" s="176" t="s">
        <v>299</v>
      </c>
      <c r="D169" s="156"/>
      <c r="E169" s="157">
        <v>2.4</v>
      </c>
      <c r="F169" s="155"/>
      <c r="G169" s="155"/>
      <c r="H169" s="155"/>
      <c r="I169" s="155"/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  <c r="X169" s="155"/>
      <c r="Y169" s="146"/>
      <c r="Z169" s="146"/>
      <c r="AA169" s="146"/>
      <c r="AB169" s="146"/>
      <c r="AC169" s="146"/>
      <c r="AD169" s="146"/>
      <c r="AE169" s="146"/>
      <c r="AF169" s="146"/>
      <c r="AG169" s="146" t="s">
        <v>142</v>
      </c>
      <c r="AH169" s="146">
        <v>0</v>
      </c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</row>
    <row r="170" spans="1:60" outlineLevel="1">
      <c r="A170" s="153"/>
      <c r="B170" s="154"/>
      <c r="C170" s="176" t="s">
        <v>300</v>
      </c>
      <c r="D170" s="156"/>
      <c r="E170" s="157">
        <v>3.9</v>
      </c>
      <c r="F170" s="155"/>
      <c r="G170" s="155"/>
      <c r="H170" s="155"/>
      <c r="I170" s="155"/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  <c r="X170" s="155"/>
      <c r="Y170" s="146"/>
      <c r="Z170" s="146"/>
      <c r="AA170" s="146"/>
      <c r="AB170" s="146"/>
      <c r="AC170" s="146"/>
      <c r="AD170" s="146"/>
      <c r="AE170" s="146"/>
      <c r="AF170" s="146"/>
      <c r="AG170" s="146" t="s">
        <v>142</v>
      </c>
      <c r="AH170" s="146">
        <v>0</v>
      </c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</row>
    <row r="171" spans="1:60" outlineLevel="1">
      <c r="A171" s="153"/>
      <c r="B171" s="154"/>
      <c r="C171" s="176" t="s">
        <v>301</v>
      </c>
      <c r="D171" s="156"/>
      <c r="E171" s="157">
        <v>14.4</v>
      </c>
      <c r="F171" s="155"/>
      <c r="G171" s="155"/>
      <c r="H171" s="155"/>
      <c r="I171" s="155"/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  <c r="X171" s="155"/>
      <c r="Y171" s="146"/>
      <c r="Z171" s="146"/>
      <c r="AA171" s="146"/>
      <c r="AB171" s="146"/>
      <c r="AC171" s="146"/>
      <c r="AD171" s="146"/>
      <c r="AE171" s="146"/>
      <c r="AF171" s="146"/>
      <c r="AG171" s="146" t="s">
        <v>142</v>
      </c>
      <c r="AH171" s="146">
        <v>0</v>
      </c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</row>
    <row r="172" spans="1:60" outlineLevel="1">
      <c r="A172" s="165">
        <v>29</v>
      </c>
      <c r="B172" s="166" t="s">
        <v>306</v>
      </c>
      <c r="C172" s="175" t="s">
        <v>307</v>
      </c>
      <c r="D172" s="167" t="s">
        <v>288</v>
      </c>
      <c r="E172" s="168">
        <v>84</v>
      </c>
      <c r="F172" s="169"/>
      <c r="G172" s="170">
        <f>ROUND(E172*F172,2)</f>
        <v>0</v>
      </c>
      <c r="H172" s="169"/>
      <c r="I172" s="170">
        <f>ROUND(E172*H172,2)</f>
        <v>0</v>
      </c>
      <c r="J172" s="169"/>
      <c r="K172" s="170">
        <f>ROUND(E172*J172,2)</f>
        <v>0</v>
      </c>
      <c r="L172" s="170">
        <v>21</v>
      </c>
      <c r="M172" s="170">
        <f>G172*(1+L172/100)</f>
        <v>0</v>
      </c>
      <c r="N172" s="170">
        <v>2.0000000000000002E-5</v>
      </c>
      <c r="O172" s="170">
        <f>ROUND(E172*N172,2)</f>
        <v>0</v>
      </c>
      <c r="P172" s="170">
        <v>0</v>
      </c>
      <c r="Q172" s="170">
        <f>ROUND(E172*P172,2)</f>
        <v>0</v>
      </c>
      <c r="R172" s="170"/>
      <c r="S172" s="170" t="s">
        <v>308</v>
      </c>
      <c r="T172" s="171" t="s">
        <v>309</v>
      </c>
      <c r="U172" s="155">
        <v>0</v>
      </c>
      <c r="V172" s="155">
        <f>ROUND(E172*U172,2)</f>
        <v>0</v>
      </c>
      <c r="W172" s="155"/>
      <c r="X172" s="155" t="s">
        <v>290</v>
      </c>
      <c r="Y172" s="146"/>
      <c r="Z172" s="146"/>
      <c r="AA172" s="146"/>
      <c r="AB172" s="146"/>
      <c r="AC172" s="146"/>
      <c r="AD172" s="146"/>
      <c r="AE172" s="146"/>
      <c r="AF172" s="146"/>
      <c r="AG172" s="146" t="s">
        <v>291</v>
      </c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</row>
    <row r="173" spans="1:60" outlineLevel="1">
      <c r="A173" s="153"/>
      <c r="B173" s="154"/>
      <c r="C173" s="176" t="s">
        <v>310</v>
      </c>
      <c r="D173" s="156"/>
      <c r="E173" s="157">
        <v>40</v>
      </c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46"/>
      <c r="Z173" s="146"/>
      <c r="AA173" s="146"/>
      <c r="AB173" s="146"/>
      <c r="AC173" s="146"/>
      <c r="AD173" s="146"/>
      <c r="AE173" s="146"/>
      <c r="AF173" s="146"/>
      <c r="AG173" s="146" t="s">
        <v>142</v>
      </c>
      <c r="AH173" s="146">
        <v>0</v>
      </c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</row>
    <row r="174" spans="1:60" outlineLevel="1">
      <c r="A174" s="153"/>
      <c r="B174" s="154"/>
      <c r="C174" s="176" t="s">
        <v>311</v>
      </c>
      <c r="D174" s="156"/>
      <c r="E174" s="157">
        <v>12</v>
      </c>
      <c r="F174" s="155"/>
      <c r="G174" s="155"/>
      <c r="H174" s="155"/>
      <c r="I174" s="155"/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  <c r="X174" s="155"/>
      <c r="Y174" s="146"/>
      <c r="Z174" s="146"/>
      <c r="AA174" s="146"/>
      <c r="AB174" s="146"/>
      <c r="AC174" s="146"/>
      <c r="AD174" s="146"/>
      <c r="AE174" s="146"/>
      <c r="AF174" s="146"/>
      <c r="AG174" s="146" t="s">
        <v>142</v>
      </c>
      <c r="AH174" s="146">
        <v>0</v>
      </c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</row>
    <row r="175" spans="1:60" outlineLevel="1">
      <c r="A175" s="153"/>
      <c r="B175" s="154"/>
      <c r="C175" s="176" t="s">
        <v>312</v>
      </c>
      <c r="D175" s="156"/>
      <c r="E175" s="157">
        <v>8</v>
      </c>
      <c r="F175" s="155"/>
      <c r="G175" s="155"/>
      <c r="H175" s="155"/>
      <c r="I175" s="155"/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  <c r="X175" s="155"/>
      <c r="Y175" s="146"/>
      <c r="Z175" s="146"/>
      <c r="AA175" s="146"/>
      <c r="AB175" s="146"/>
      <c r="AC175" s="146"/>
      <c r="AD175" s="146"/>
      <c r="AE175" s="146"/>
      <c r="AF175" s="146"/>
      <c r="AG175" s="146" t="s">
        <v>142</v>
      </c>
      <c r="AH175" s="146">
        <v>0</v>
      </c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</row>
    <row r="176" spans="1:60" outlineLevel="1">
      <c r="A176" s="153"/>
      <c r="B176" s="154"/>
      <c r="C176" s="176" t="s">
        <v>313</v>
      </c>
      <c r="D176" s="156"/>
      <c r="E176" s="157">
        <v>2</v>
      </c>
      <c r="F176" s="155"/>
      <c r="G176" s="155"/>
      <c r="H176" s="155"/>
      <c r="I176" s="155"/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  <c r="X176" s="155"/>
      <c r="Y176" s="146"/>
      <c r="Z176" s="146"/>
      <c r="AA176" s="146"/>
      <c r="AB176" s="146"/>
      <c r="AC176" s="146"/>
      <c r="AD176" s="146"/>
      <c r="AE176" s="146"/>
      <c r="AF176" s="146"/>
      <c r="AG176" s="146" t="s">
        <v>142</v>
      </c>
      <c r="AH176" s="146">
        <v>0</v>
      </c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</row>
    <row r="177" spans="1:60" outlineLevel="1">
      <c r="A177" s="153"/>
      <c r="B177" s="154"/>
      <c r="C177" s="176" t="s">
        <v>314</v>
      </c>
      <c r="D177" s="156"/>
      <c r="E177" s="157">
        <v>4</v>
      </c>
      <c r="F177" s="155"/>
      <c r="G177" s="155"/>
      <c r="H177" s="155"/>
      <c r="I177" s="155"/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  <c r="X177" s="155"/>
      <c r="Y177" s="146"/>
      <c r="Z177" s="146"/>
      <c r="AA177" s="146"/>
      <c r="AB177" s="146"/>
      <c r="AC177" s="146"/>
      <c r="AD177" s="146"/>
      <c r="AE177" s="146"/>
      <c r="AF177" s="146"/>
      <c r="AG177" s="146" t="s">
        <v>142</v>
      </c>
      <c r="AH177" s="146">
        <v>0</v>
      </c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  <c r="AU177" s="146"/>
      <c r="AV177" s="146"/>
      <c r="AW177" s="146"/>
      <c r="AX177" s="146"/>
      <c r="AY177" s="146"/>
      <c r="AZ177" s="146"/>
      <c r="BA177" s="146"/>
      <c r="BB177" s="146"/>
      <c r="BC177" s="146"/>
      <c r="BD177" s="146"/>
      <c r="BE177" s="146"/>
      <c r="BF177" s="146"/>
      <c r="BG177" s="146"/>
      <c r="BH177" s="146"/>
    </row>
    <row r="178" spans="1:60" outlineLevel="1">
      <c r="A178" s="153"/>
      <c r="B178" s="154"/>
      <c r="C178" s="176" t="s">
        <v>315</v>
      </c>
      <c r="D178" s="156"/>
      <c r="E178" s="157">
        <v>6</v>
      </c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46"/>
      <c r="Z178" s="146"/>
      <c r="AA178" s="146"/>
      <c r="AB178" s="146"/>
      <c r="AC178" s="146"/>
      <c r="AD178" s="146"/>
      <c r="AE178" s="146"/>
      <c r="AF178" s="146"/>
      <c r="AG178" s="146" t="s">
        <v>142</v>
      </c>
      <c r="AH178" s="146">
        <v>0</v>
      </c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  <c r="AU178" s="146"/>
      <c r="AV178" s="146"/>
      <c r="AW178" s="146"/>
      <c r="AX178" s="146"/>
      <c r="AY178" s="146"/>
      <c r="AZ178" s="146"/>
      <c r="BA178" s="146"/>
      <c r="BB178" s="146"/>
      <c r="BC178" s="146"/>
      <c r="BD178" s="146"/>
      <c r="BE178" s="146"/>
      <c r="BF178" s="146"/>
      <c r="BG178" s="146"/>
      <c r="BH178" s="146"/>
    </row>
    <row r="179" spans="1:60" outlineLevel="1">
      <c r="A179" s="153"/>
      <c r="B179" s="154"/>
      <c r="C179" s="176" t="s">
        <v>316</v>
      </c>
      <c r="D179" s="156"/>
      <c r="E179" s="157">
        <v>12</v>
      </c>
      <c r="F179" s="155"/>
      <c r="G179" s="155"/>
      <c r="H179" s="155"/>
      <c r="I179" s="155"/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  <c r="X179" s="155"/>
      <c r="Y179" s="146"/>
      <c r="Z179" s="146"/>
      <c r="AA179" s="146"/>
      <c r="AB179" s="146"/>
      <c r="AC179" s="146"/>
      <c r="AD179" s="146"/>
      <c r="AE179" s="146"/>
      <c r="AF179" s="146"/>
      <c r="AG179" s="146" t="s">
        <v>142</v>
      </c>
      <c r="AH179" s="146">
        <v>0</v>
      </c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  <c r="AU179" s="146"/>
      <c r="AV179" s="146"/>
      <c r="AW179" s="146"/>
      <c r="AX179" s="146"/>
      <c r="AY179" s="146"/>
      <c r="AZ179" s="146"/>
      <c r="BA179" s="146"/>
      <c r="BB179" s="146"/>
      <c r="BC179" s="146"/>
      <c r="BD179" s="146"/>
      <c r="BE179" s="146"/>
      <c r="BF179" s="146"/>
      <c r="BG179" s="146"/>
      <c r="BH179" s="146"/>
    </row>
    <row r="180" spans="1:60" outlineLevel="1">
      <c r="A180" s="165">
        <v>30</v>
      </c>
      <c r="B180" s="166" t="s">
        <v>317</v>
      </c>
      <c r="C180" s="175" t="s">
        <v>318</v>
      </c>
      <c r="D180" s="167" t="s">
        <v>319</v>
      </c>
      <c r="E180" s="168">
        <v>253.52</v>
      </c>
      <c r="F180" s="169"/>
      <c r="G180" s="170">
        <f>ROUND(E180*F180,2)</f>
        <v>0</v>
      </c>
      <c r="H180" s="169"/>
      <c r="I180" s="170">
        <f>ROUND(E180*H180,2)</f>
        <v>0</v>
      </c>
      <c r="J180" s="169"/>
      <c r="K180" s="170">
        <f>ROUND(E180*J180,2)</f>
        <v>0</v>
      </c>
      <c r="L180" s="170">
        <v>21</v>
      </c>
      <c r="M180" s="170">
        <f>G180*(1+L180/100)</f>
        <v>0</v>
      </c>
      <c r="N180" s="170">
        <v>2.0000000000000002E-5</v>
      </c>
      <c r="O180" s="170">
        <f>ROUND(E180*N180,2)</f>
        <v>0.01</v>
      </c>
      <c r="P180" s="170">
        <v>0</v>
      </c>
      <c r="Q180" s="170">
        <f>ROUND(E180*P180,2)</f>
        <v>0</v>
      </c>
      <c r="R180" s="170"/>
      <c r="S180" s="170" t="s">
        <v>308</v>
      </c>
      <c r="T180" s="171" t="s">
        <v>309</v>
      </c>
      <c r="U180" s="155">
        <v>0</v>
      </c>
      <c r="V180" s="155">
        <f>ROUND(E180*U180,2)</f>
        <v>0</v>
      </c>
      <c r="W180" s="155"/>
      <c r="X180" s="155" t="s">
        <v>290</v>
      </c>
      <c r="Y180" s="146"/>
      <c r="Z180" s="146"/>
      <c r="AA180" s="146"/>
      <c r="AB180" s="146"/>
      <c r="AC180" s="146"/>
      <c r="AD180" s="146"/>
      <c r="AE180" s="146"/>
      <c r="AF180" s="146"/>
      <c r="AG180" s="146" t="s">
        <v>291</v>
      </c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  <c r="AU180" s="146"/>
      <c r="AV180" s="146"/>
      <c r="AW180" s="146"/>
      <c r="AX180" s="146"/>
      <c r="AY180" s="146"/>
      <c r="AZ180" s="146"/>
      <c r="BA180" s="146"/>
      <c r="BB180" s="146"/>
      <c r="BC180" s="146"/>
      <c r="BD180" s="146"/>
      <c r="BE180" s="146"/>
      <c r="BF180" s="146"/>
      <c r="BG180" s="146"/>
      <c r="BH180" s="146"/>
    </row>
    <row r="181" spans="1:60" outlineLevel="1">
      <c r="A181" s="153"/>
      <c r="B181" s="154"/>
      <c r="C181" s="176" t="s">
        <v>320</v>
      </c>
      <c r="D181" s="156"/>
      <c r="E181" s="157">
        <v>253.52</v>
      </c>
      <c r="F181" s="155"/>
      <c r="G181" s="155"/>
      <c r="H181" s="155"/>
      <c r="I181" s="155"/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  <c r="X181" s="155"/>
      <c r="Y181" s="146"/>
      <c r="Z181" s="146"/>
      <c r="AA181" s="146"/>
      <c r="AB181" s="146"/>
      <c r="AC181" s="146"/>
      <c r="AD181" s="146"/>
      <c r="AE181" s="146"/>
      <c r="AF181" s="146"/>
      <c r="AG181" s="146" t="s">
        <v>142</v>
      </c>
      <c r="AH181" s="146">
        <v>0</v>
      </c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  <c r="AU181" s="146"/>
      <c r="AV181" s="146"/>
      <c r="AW181" s="146"/>
      <c r="AX181" s="146"/>
      <c r="AY181" s="146"/>
      <c r="AZ181" s="146"/>
      <c r="BA181" s="146"/>
      <c r="BB181" s="146"/>
      <c r="BC181" s="146"/>
      <c r="BD181" s="146"/>
      <c r="BE181" s="146"/>
      <c r="BF181" s="146"/>
      <c r="BG181" s="146"/>
      <c r="BH181" s="146"/>
    </row>
    <row r="182" spans="1:60">
      <c r="A182" s="149" t="s">
        <v>129</v>
      </c>
      <c r="B182" s="150" t="s">
        <v>72</v>
      </c>
      <c r="C182" s="174" t="s">
        <v>73</v>
      </c>
      <c r="D182" s="161"/>
      <c r="E182" s="162"/>
      <c r="F182" s="163"/>
      <c r="G182" s="163">
        <f>SUMIF(AG183:AG215,"&lt;&gt;NOR",G183:G215)</f>
        <v>0</v>
      </c>
      <c r="H182" s="163"/>
      <c r="I182" s="163">
        <f>SUM(I183:I215)</f>
        <v>0</v>
      </c>
      <c r="J182" s="163"/>
      <c r="K182" s="163">
        <f>SUM(K183:K215)</f>
        <v>0</v>
      </c>
      <c r="L182" s="163"/>
      <c r="M182" s="163">
        <f>SUM(M183:M215)</f>
        <v>0</v>
      </c>
      <c r="N182" s="163"/>
      <c r="O182" s="163">
        <f>SUM(O183:O215)</f>
        <v>21.009999999999998</v>
      </c>
      <c r="P182" s="163"/>
      <c r="Q182" s="163">
        <f>SUM(Q183:Q215)</f>
        <v>0</v>
      </c>
      <c r="R182" s="163"/>
      <c r="S182" s="163"/>
      <c r="T182" s="164"/>
      <c r="U182" s="160"/>
      <c r="V182" s="160">
        <f>SUM(V183:V215)</f>
        <v>308.64999999999998</v>
      </c>
      <c r="W182" s="160"/>
      <c r="X182" s="160"/>
      <c r="AG182" t="s">
        <v>130</v>
      </c>
    </row>
    <row r="183" spans="1:60" ht="20.6" outlineLevel="1">
      <c r="A183" s="165">
        <v>31</v>
      </c>
      <c r="B183" s="166" t="s">
        <v>321</v>
      </c>
      <c r="C183" s="175" t="s">
        <v>322</v>
      </c>
      <c r="D183" s="167" t="s">
        <v>133</v>
      </c>
      <c r="E183" s="168">
        <v>982</v>
      </c>
      <c r="F183" s="169"/>
      <c r="G183" s="170">
        <f>ROUND(E183*F183,2)</f>
        <v>0</v>
      </c>
      <c r="H183" s="169"/>
      <c r="I183" s="170">
        <f>ROUND(E183*H183,2)</f>
        <v>0</v>
      </c>
      <c r="J183" s="169"/>
      <c r="K183" s="170">
        <f>ROUND(E183*J183,2)</f>
        <v>0</v>
      </c>
      <c r="L183" s="170">
        <v>21</v>
      </c>
      <c r="M183" s="170">
        <f>G183*(1+L183/100)</f>
        <v>0</v>
      </c>
      <c r="N183" s="170">
        <v>1.8380000000000001E-2</v>
      </c>
      <c r="O183" s="170">
        <f>ROUND(E183*N183,2)</f>
        <v>18.05</v>
      </c>
      <c r="P183" s="170">
        <v>0</v>
      </c>
      <c r="Q183" s="170">
        <f>ROUND(E183*P183,2)</f>
        <v>0</v>
      </c>
      <c r="R183" s="170" t="s">
        <v>323</v>
      </c>
      <c r="S183" s="170" t="s">
        <v>135</v>
      </c>
      <c r="T183" s="171" t="s">
        <v>136</v>
      </c>
      <c r="U183" s="155">
        <v>0.13</v>
      </c>
      <c r="V183" s="155">
        <f>ROUND(E183*U183,2)</f>
        <v>127.66</v>
      </c>
      <c r="W183" s="155"/>
      <c r="X183" s="155" t="s">
        <v>137</v>
      </c>
      <c r="Y183" s="146"/>
      <c r="Z183" s="146"/>
      <c r="AA183" s="146"/>
      <c r="AB183" s="146"/>
      <c r="AC183" s="146"/>
      <c r="AD183" s="146"/>
      <c r="AE183" s="146"/>
      <c r="AF183" s="146"/>
      <c r="AG183" s="146" t="s">
        <v>138</v>
      </c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  <c r="AU183" s="146"/>
      <c r="AV183" s="146"/>
      <c r="AW183" s="146"/>
      <c r="AX183" s="146"/>
      <c r="AY183" s="146"/>
      <c r="AZ183" s="146"/>
      <c r="BA183" s="146"/>
      <c r="BB183" s="146"/>
      <c r="BC183" s="146"/>
      <c r="BD183" s="146"/>
      <c r="BE183" s="146"/>
      <c r="BF183" s="146"/>
      <c r="BG183" s="146"/>
      <c r="BH183" s="146"/>
    </row>
    <row r="184" spans="1:60" outlineLevel="1">
      <c r="A184" s="153"/>
      <c r="B184" s="154"/>
      <c r="C184" s="241" t="s">
        <v>324</v>
      </c>
      <c r="D184" s="242"/>
      <c r="E184" s="242"/>
      <c r="F184" s="242"/>
      <c r="G184" s="242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  <c r="X184" s="155"/>
      <c r="Y184" s="146"/>
      <c r="Z184" s="146"/>
      <c r="AA184" s="146"/>
      <c r="AB184" s="146"/>
      <c r="AC184" s="146"/>
      <c r="AD184" s="146"/>
      <c r="AE184" s="146"/>
      <c r="AF184" s="146"/>
      <c r="AG184" s="146" t="s">
        <v>140</v>
      </c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  <c r="AU184" s="146"/>
      <c r="AV184" s="146"/>
      <c r="AW184" s="146"/>
      <c r="AX184" s="146"/>
      <c r="AY184" s="146"/>
      <c r="AZ184" s="146"/>
      <c r="BA184" s="146"/>
      <c r="BB184" s="146"/>
      <c r="BC184" s="146"/>
      <c r="BD184" s="146"/>
      <c r="BE184" s="146"/>
      <c r="BF184" s="146"/>
      <c r="BG184" s="146"/>
      <c r="BH184" s="146"/>
    </row>
    <row r="185" spans="1:60" outlineLevel="1">
      <c r="A185" s="153"/>
      <c r="B185" s="154"/>
      <c r="C185" s="176" t="s">
        <v>325</v>
      </c>
      <c r="D185" s="156"/>
      <c r="E185" s="157">
        <v>416.5</v>
      </c>
      <c r="F185" s="155"/>
      <c r="G185" s="155"/>
      <c r="H185" s="155"/>
      <c r="I185" s="155"/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  <c r="X185" s="155"/>
      <c r="Y185" s="146"/>
      <c r="Z185" s="146"/>
      <c r="AA185" s="146"/>
      <c r="AB185" s="146"/>
      <c r="AC185" s="146"/>
      <c r="AD185" s="146"/>
      <c r="AE185" s="146"/>
      <c r="AF185" s="146"/>
      <c r="AG185" s="146" t="s">
        <v>142</v>
      </c>
      <c r="AH185" s="146">
        <v>0</v>
      </c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  <c r="AU185" s="146"/>
      <c r="AV185" s="146"/>
      <c r="AW185" s="146"/>
      <c r="AX185" s="146"/>
      <c r="AY185" s="146"/>
      <c r="AZ185" s="146"/>
      <c r="BA185" s="146"/>
      <c r="BB185" s="146"/>
      <c r="BC185" s="146"/>
      <c r="BD185" s="146"/>
      <c r="BE185" s="146"/>
      <c r="BF185" s="146"/>
      <c r="BG185" s="146"/>
      <c r="BH185" s="146"/>
    </row>
    <row r="186" spans="1:60" outlineLevel="1">
      <c r="A186" s="153"/>
      <c r="B186" s="154"/>
      <c r="C186" s="176" t="s">
        <v>326</v>
      </c>
      <c r="D186" s="156"/>
      <c r="E186" s="157">
        <v>29.25</v>
      </c>
      <c r="F186" s="155"/>
      <c r="G186" s="155"/>
      <c r="H186" s="155"/>
      <c r="I186" s="155"/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  <c r="X186" s="155"/>
      <c r="Y186" s="146"/>
      <c r="Z186" s="146"/>
      <c r="AA186" s="146"/>
      <c r="AB186" s="146"/>
      <c r="AC186" s="146"/>
      <c r="AD186" s="146"/>
      <c r="AE186" s="146"/>
      <c r="AF186" s="146"/>
      <c r="AG186" s="146" t="s">
        <v>142</v>
      </c>
      <c r="AH186" s="146">
        <v>0</v>
      </c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</row>
    <row r="187" spans="1:60" outlineLevel="1">
      <c r="A187" s="153"/>
      <c r="B187" s="154"/>
      <c r="C187" s="176" t="s">
        <v>327</v>
      </c>
      <c r="D187" s="156"/>
      <c r="E187" s="157">
        <v>40.5</v>
      </c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146"/>
      <c r="Z187" s="146"/>
      <c r="AA187" s="146"/>
      <c r="AB187" s="146"/>
      <c r="AC187" s="146"/>
      <c r="AD187" s="146"/>
      <c r="AE187" s="146"/>
      <c r="AF187" s="146"/>
      <c r="AG187" s="146" t="s">
        <v>142</v>
      </c>
      <c r="AH187" s="146">
        <v>0</v>
      </c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</row>
    <row r="188" spans="1:60" outlineLevel="1">
      <c r="A188" s="153"/>
      <c r="B188" s="154"/>
      <c r="C188" s="176" t="s">
        <v>328</v>
      </c>
      <c r="D188" s="156"/>
      <c r="E188" s="157">
        <v>76</v>
      </c>
      <c r="F188" s="155"/>
      <c r="G188" s="155"/>
      <c r="H188" s="155"/>
      <c r="I188" s="155"/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  <c r="X188" s="155"/>
      <c r="Y188" s="146"/>
      <c r="Z188" s="146"/>
      <c r="AA188" s="146"/>
      <c r="AB188" s="146"/>
      <c r="AC188" s="146"/>
      <c r="AD188" s="146"/>
      <c r="AE188" s="146"/>
      <c r="AF188" s="146"/>
      <c r="AG188" s="146" t="s">
        <v>142</v>
      </c>
      <c r="AH188" s="146">
        <v>0</v>
      </c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</row>
    <row r="189" spans="1:60" outlineLevel="1">
      <c r="A189" s="153"/>
      <c r="B189" s="154"/>
      <c r="C189" s="176" t="s">
        <v>329</v>
      </c>
      <c r="D189" s="156"/>
      <c r="E189" s="157">
        <v>34</v>
      </c>
      <c r="F189" s="155"/>
      <c r="G189" s="155"/>
      <c r="H189" s="155"/>
      <c r="I189" s="155"/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  <c r="X189" s="155"/>
      <c r="Y189" s="146"/>
      <c r="Z189" s="146"/>
      <c r="AA189" s="146"/>
      <c r="AB189" s="146"/>
      <c r="AC189" s="146"/>
      <c r="AD189" s="146"/>
      <c r="AE189" s="146"/>
      <c r="AF189" s="146"/>
      <c r="AG189" s="146" t="s">
        <v>142</v>
      </c>
      <c r="AH189" s="146">
        <v>0</v>
      </c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</row>
    <row r="190" spans="1:60" outlineLevel="1">
      <c r="A190" s="153"/>
      <c r="B190" s="154"/>
      <c r="C190" s="176" t="s">
        <v>330</v>
      </c>
      <c r="D190" s="156"/>
      <c r="E190" s="157">
        <v>130</v>
      </c>
      <c r="F190" s="155"/>
      <c r="G190" s="155"/>
      <c r="H190" s="155"/>
      <c r="I190" s="155"/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  <c r="X190" s="155"/>
      <c r="Y190" s="146"/>
      <c r="Z190" s="146"/>
      <c r="AA190" s="146"/>
      <c r="AB190" s="146"/>
      <c r="AC190" s="146"/>
      <c r="AD190" s="146"/>
      <c r="AE190" s="146"/>
      <c r="AF190" s="146"/>
      <c r="AG190" s="146" t="s">
        <v>142</v>
      </c>
      <c r="AH190" s="146">
        <v>0</v>
      </c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</row>
    <row r="191" spans="1:60" outlineLevel="1">
      <c r="A191" s="153"/>
      <c r="B191" s="154"/>
      <c r="C191" s="176" t="s">
        <v>331</v>
      </c>
      <c r="D191" s="156"/>
      <c r="E191" s="157">
        <v>80.75</v>
      </c>
      <c r="F191" s="155"/>
      <c r="G191" s="155"/>
      <c r="H191" s="155"/>
      <c r="I191" s="155"/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  <c r="X191" s="155"/>
      <c r="Y191" s="146"/>
      <c r="Z191" s="146"/>
      <c r="AA191" s="146"/>
      <c r="AB191" s="146"/>
      <c r="AC191" s="146"/>
      <c r="AD191" s="146"/>
      <c r="AE191" s="146"/>
      <c r="AF191" s="146"/>
      <c r="AG191" s="146" t="s">
        <v>142</v>
      </c>
      <c r="AH191" s="146">
        <v>0</v>
      </c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</row>
    <row r="192" spans="1:60" outlineLevel="1">
      <c r="A192" s="153"/>
      <c r="B192" s="154"/>
      <c r="C192" s="176" t="s">
        <v>332</v>
      </c>
      <c r="D192" s="156"/>
      <c r="E192" s="157">
        <v>175</v>
      </c>
      <c r="F192" s="155"/>
      <c r="G192" s="155"/>
      <c r="H192" s="155"/>
      <c r="I192" s="155"/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  <c r="X192" s="155"/>
      <c r="Y192" s="146"/>
      <c r="Z192" s="146"/>
      <c r="AA192" s="146"/>
      <c r="AB192" s="146"/>
      <c r="AC192" s="146"/>
      <c r="AD192" s="146"/>
      <c r="AE192" s="146"/>
      <c r="AF192" s="146"/>
      <c r="AG192" s="146" t="s">
        <v>142</v>
      </c>
      <c r="AH192" s="146">
        <v>0</v>
      </c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</row>
    <row r="193" spans="1:60" ht="30.9" outlineLevel="1">
      <c r="A193" s="165">
        <v>32</v>
      </c>
      <c r="B193" s="166" t="s">
        <v>333</v>
      </c>
      <c r="C193" s="175" t="s">
        <v>334</v>
      </c>
      <c r="D193" s="167" t="s">
        <v>133</v>
      </c>
      <c r="E193" s="168">
        <v>2946</v>
      </c>
      <c r="F193" s="169"/>
      <c r="G193" s="170">
        <f>ROUND(E193*F193,2)</f>
        <v>0</v>
      </c>
      <c r="H193" s="169"/>
      <c r="I193" s="170">
        <f>ROUND(E193*H193,2)</f>
        <v>0</v>
      </c>
      <c r="J193" s="169"/>
      <c r="K193" s="170">
        <f>ROUND(E193*J193,2)</f>
        <v>0</v>
      </c>
      <c r="L193" s="170">
        <v>21</v>
      </c>
      <c r="M193" s="170">
        <f>G193*(1+L193/100)</f>
        <v>0</v>
      </c>
      <c r="N193" s="170">
        <v>8.4999999999999995E-4</v>
      </c>
      <c r="O193" s="170">
        <f>ROUND(E193*N193,2)</f>
        <v>2.5</v>
      </c>
      <c r="P193" s="170">
        <v>0</v>
      </c>
      <c r="Q193" s="170">
        <f>ROUND(E193*P193,2)</f>
        <v>0</v>
      </c>
      <c r="R193" s="170" t="s">
        <v>323</v>
      </c>
      <c r="S193" s="170" t="s">
        <v>135</v>
      </c>
      <c r="T193" s="171" t="s">
        <v>136</v>
      </c>
      <c r="U193" s="155">
        <v>0.01</v>
      </c>
      <c r="V193" s="155">
        <f>ROUND(E193*U193,2)</f>
        <v>29.46</v>
      </c>
      <c r="W193" s="155"/>
      <c r="X193" s="155" t="s">
        <v>137</v>
      </c>
      <c r="Y193" s="146"/>
      <c r="Z193" s="146"/>
      <c r="AA193" s="146"/>
      <c r="AB193" s="146"/>
      <c r="AC193" s="146"/>
      <c r="AD193" s="146"/>
      <c r="AE193" s="146"/>
      <c r="AF193" s="146"/>
      <c r="AG193" s="146" t="s">
        <v>138</v>
      </c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</row>
    <row r="194" spans="1:60" outlineLevel="1">
      <c r="A194" s="153"/>
      <c r="B194" s="154"/>
      <c r="C194" s="241" t="s">
        <v>324</v>
      </c>
      <c r="D194" s="242"/>
      <c r="E194" s="242"/>
      <c r="F194" s="242"/>
      <c r="G194" s="242"/>
      <c r="H194" s="155"/>
      <c r="I194" s="155"/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  <c r="X194" s="155"/>
      <c r="Y194" s="146"/>
      <c r="Z194" s="146"/>
      <c r="AA194" s="146"/>
      <c r="AB194" s="146"/>
      <c r="AC194" s="146"/>
      <c r="AD194" s="146"/>
      <c r="AE194" s="146"/>
      <c r="AF194" s="146"/>
      <c r="AG194" s="146" t="s">
        <v>140</v>
      </c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</row>
    <row r="195" spans="1:60" outlineLevel="1">
      <c r="A195" s="153"/>
      <c r="B195" s="154"/>
      <c r="C195" s="176" t="s">
        <v>335</v>
      </c>
      <c r="D195" s="156"/>
      <c r="E195" s="157">
        <v>2946</v>
      </c>
      <c r="F195" s="155"/>
      <c r="G195" s="155"/>
      <c r="H195" s="155"/>
      <c r="I195" s="155"/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  <c r="X195" s="155"/>
      <c r="Y195" s="146"/>
      <c r="Z195" s="146"/>
      <c r="AA195" s="146"/>
      <c r="AB195" s="146"/>
      <c r="AC195" s="146"/>
      <c r="AD195" s="146"/>
      <c r="AE195" s="146"/>
      <c r="AF195" s="146"/>
      <c r="AG195" s="146" t="s">
        <v>142</v>
      </c>
      <c r="AH195" s="146">
        <v>0</v>
      </c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  <c r="AU195" s="146"/>
      <c r="AV195" s="146"/>
      <c r="AW195" s="146"/>
      <c r="AX195" s="146"/>
      <c r="AY195" s="146"/>
      <c r="AZ195" s="146"/>
      <c r="BA195" s="146"/>
      <c r="BB195" s="146"/>
      <c r="BC195" s="146"/>
      <c r="BD195" s="146"/>
      <c r="BE195" s="146"/>
      <c r="BF195" s="146"/>
      <c r="BG195" s="146"/>
      <c r="BH195" s="146"/>
    </row>
    <row r="196" spans="1:60" outlineLevel="1">
      <c r="A196" s="165">
        <v>33</v>
      </c>
      <c r="B196" s="166" t="s">
        <v>336</v>
      </c>
      <c r="C196" s="175" t="s">
        <v>337</v>
      </c>
      <c r="D196" s="167" t="s">
        <v>133</v>
      </c>
      <c r="E196" s="168">
        <v>982</v>
      </c>
      <c r="F196" s="169"/>
      <c r="G196" s="170">
        <f>ROUND(E196*F196,2)</f>
        <v>0</v>
      </c>
      <c r="H196" s="169"/>
      <c r="I196" s="170">
        <f>ROUND(E196*H196,2)</f>
        <v>0</v>
      </c>
      <c r="J196" s="169"/>
      <c r="K196" s="170">
        <f>ROUND(E196*J196,2)</f>
        <v>0</v>
      </c>
      <c r="L196" s="170">
        <v>21</v>
      </c>
      <c r="M196" s="170">
        <f>G196*(1+L196/100)</f>
        <v>0</v>
      </c>
      <c r="N196" s="170">
        <v>0</v>
      </c>
      <c r="O196" s="170">
        <f>ROUND(E196*N196,2)</f>
        <v>0</v>
      </c>
      <c r="P196" s="170">
        <v>0</v>
      </c>
      <c r="Q196" s="170">
        <f>ROUND(E196*P196,2)</f>
        <v>0</v>
      </c>
      <c r="R196" s="170" t="s">
        <v>323</v>
      </c>
      <c r="S196" s="170" t="s">
        <v>135</v>
      </c>
      <c r="T196" s="171" t="s">
        <v>136</v>
      </c>
      <c r="U196" s="155">
        <v>0.1</v>
      </c>
      <c r="V196" s="155">
        <f>ROUND(E196*U196,2)</f>
        <v>98.2</v>
      </c>
      <c r="W196" s="155"/>
      <c r="X196" s="155" t="s">
        <v>137</v>
      </c>
      <c r="Y196" s="146"/>
      <c r="Z196" s="146"/>
      <c r="AA196" s="146"/>
      <c r="AB196" s="146"/>
      <c r="AC196" s="146"/>
      <c r="AD196" s="146"/>
      <c r="AE196" s="146"/>
      <c r="AF196" s="146"/>
      <c r="AG196" s="146" t="s">
        <v>138</v>
      </c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  <c r="AU196" s="146"/>
      <c r="AV196" s="146"/>
      <c r="AW196" s="146"/>
      <c r="AX196" s="146"/>
      <c r="AY196" s="146"/>
      <c r="AZ196" s="146"/>
      <c r="BA196" s="146"/>
      <c r="BB196" s="146"/>
      <c r="BC196" s="146"/>
      <c r="BD196" s="146"/>
      <c r="BE196" s="146"/>
      <c r="BF196" s="146"/>
      <c r="BG196" s="146"/>
      <c r="BH196" s="146"/>
    </row>
    <row r="197" spans="1:60" outlineLevel="1">
      <c r="A197" s="153"/>
      <c r="B197" s="154"/>
      <c r="C197" s="176" t="s">
        <v>325</v>
      </c>
      <c r="D197" s="156"/>
      <c r="E197" s="157">
        <v>416.5</v>
      </c>
      <c r="F197" s="155"/>
      <c r="G197" s="155"/>
      <c r="H197" s="155"/>
      <c r="I197" s="155"/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  <c r="X197" s="155"/>
      <c r="Y197" s="146"/>
      <c r="Z197" s="146"/>
      <c r="AA197" s="146"/>
      <c r="AB197" s="146"/>
      <c r="AC197" s="146"/>
      <c r="AD197" s="146"/>
      <c r="AE197" s="146"/>
      <c r="AF197" s="146"/>
      <c r="AG197" s="146" t="s">
        <v>142</v>
      </c>
      <c r="AH197" s="146">
        <v>0</v>
      </c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  <c r="AU197" s="146"/>
      <c r="AV197" s="146"/>
      <c r="AW197" s="146"/>
      <c r="AX197" s="146"/>
      <c r="AY197" s="146"/>
      <c r="AZ197" s="146"/>
      <c r="BA197" s="146"/>
      <c r="BB197" s="146"/>
      <c r="BC197" s="146"/>
      <c r="BD197" s="146"/>
      <c r="BE197" s="146"/>
      <c r="BF197" s="146"/>
      <c r="BG197" s="146"/>
      <c r="BH197" s="146"/>
    </row>
    <row r="198" spans="1:60" outlineLevel="1">
      <c r="A198" s="153"/>
      <c r="B198" s="154"/>
      <c r="C198" s="176" t="s">
        <v>326</v>
      </c>
      <c r="D198" s="156"/>
      <c r="E198" s="157">
        <v>29.25</v>
      </c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  <c r="X198" s="155"/>
      <c r="Y198" s="146"/>
      <c r="Z198" s="146"/>
      <c r="AA198" s="146"/>
      <c r="AB198" s="146"/>
      <c r="AC198" s="146"/>
      <c r="AD198" s="146"/>
      <c r="AE198" s="146"/>
      <c r="AF198" s="146"/>
      <c r="AG198" s="146" t="s">
        <v>142</v>
      </c>
      <c r="AH198" s="146">
        <v>0</v>
      </c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  <c r="AU198" s="146"/>
      <c r="AV198" s="146"/>
      <c r="AW198" s="146"/>
      <c r="AX198" s="146"/>
      <c r="AY198" s="146"/>
      <c r="AZ198" s="146"/>
      <c r="BA198" s="146"/>
      <c r="BB198" s="146"/>
      <c r="BC198" s="146"/>
      <c r="BD198" s="146"/>
      <c r="BE198" s="146"/>
      <c r="BF198" s="146"/>
      <c r="BG198" s="146"/>
      <c r="BH198" s="146"/>
    </row>
    <row r="199" spans="1:60" outlineLevel="1">
      <c r="A199" s="153"/>
      <c r="B199" s="154"/>
      <c r="C199" s="176" t="s">
        <v>327</v>
      </c>
      <c r="D199" s="156"/>
      <c r="E199" s="157">
        <v>40.5</v>
      </c>
      <c r="F199" s="155"/>
      <c r="G199" s="155"/>
      <c r="H199" s="155"/>
      <c r="I199" s="155"/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  <c r="X199" s="155"/>
      <c r="Y199" s="146"/>
      <c r="Z199" s="146"/>
      <c r="AA199" s="146"/>
      <c r="AB199" s="146"/>
      <c r="AC199" s="146"/>
      <c r="AD199" s="146"/>
      <c r="AE199" s="146"/>
      <c r="AF199" s="146"/>
      <c r="AG199" s="146" t="s">
        <v>142</v>
      </c>
      <c r="AH199" s="146">
        <v>0</v>
      </c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  <c r="AU199" s="146"/>
      <c r="AV199" s="146"/>
      <c r="AW199" s="146"/>
      <c r="AX199" s="146"/>
      <c r="AY199" s="146"/>
      <c r="AZ199" s="146"/>
      <c r="BA199" s="146"/>
      <c r="BB199" s="146"/>
      <c r="BC199" s="146"/>
      <c r="BD199" s="146"/>
      <c r="BE199" s="146"/>
      <c r="BF199" s="146"/>
      <c r="BG199" s="146"/>
      <c r="BH199" s="146"/>
    </row>
    <row r="200" spans="1:60" outlineLevel="1">
      <c r="A200" s="153"/>
      <c r="B200" s="154"/>
      <c r="C200" s="176" t="s">
        <v>328</v>
      </c>
      <c r="D200" s="156"/>
      <c r="E200" s="157">
        <v>76</v>
      </c>
      <c r="F200" s="155"/>
      <c r="G200" s="155"/>
      <c r="H200" s="155"/>
      <c r="I200" s="155"/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  <c r="X200" s="155"/>
      <c r="Y200" s="146"/>
      <c r="Z200" s="146"/>
      <c r="AA200" s="146"/>
      <c r="AB200" s="146"/>
      <c r="AC200" s="146"/>
      <c r="AD200" s="146"/>
      <c r="AE200" s="146"/>
      <c r="AF200" s="146"/>
      <c r="AG200" s="146" t="s">
        <v>142</v>
      </c>
      <c r="AH200" s="146">
        <v>0</v>
      </c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  <c r="AU200" s="146"/>
      <c r="AV200" s="146"/>
      <c r="AW200" s="146"/>
      <c r="AX200" s="146"/>
      <c r="AY200" s="146"/>
      <c r="AZ200" s="146"/>
      <c r="BA200" s="146"/>
      <c r="BB200" s="146"/>
      <c r="BC200" s="146"/>
      <c r="BD200" s="146"/>
      <c r="BE200" s="146"/>
      <c r="BF200" s="146"/>
      <c r="BG200" s="146"/>
      <c r="BH200" s="146"/>
    </row>
    <row r="201" spans="1:60" outlineLevel="1">
      <c r="A201" s="153"/>
      <c r="B201" s="154"/>
      <c r="C201" s="176" t="s">
        <v>329</v>
      </c>
      <c r="D201" s="156"/>
      <c r="E201" s="157">
        <v>34</v>
      </c>
      <c r="F201" s="155"/>
      <c r="G201" s="155"/>
      <c r="H201" s="155"/>
      <c r="I201" s="155"/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  <c r="X201" s="155"/>
      <c r="Y201" s="146"/>
      <c r="Z201" s="146"/>
      <c r="AA201" s="146"/>
      <c r="AB201" s="146"/>
      <c r="AC201" s="146"/>
      <c r="AD201" s="146"/>
      <c r="AE201" s="146"/>
      <c r="AF201" s="146"/>
      <c r="AG201" s="146" t="s">
        <v>142</v>
      </c>
      <c r="AH201" s="146">
        <v>0</v>
      </c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  <c r="AU201" s="146"/>
      <c r="AV201" s="146"/>
      <c r="AW201" s="146"/>
      <c r="AX201" s="146"/>
      <c r="AY201" s="146"/>
      <c r="AZ201" s="146"/>
      <c r="BA201" s="146"/>
      <c r="BB201" s="146"/>
      <c r="BC201" s="146"/>
      <c r="BD201" s="146"/>
      <c r="BE201" s="146"/>
      <c r="BF201" s="146"/>
      <c r="BG201" s="146"/>
      <c r="BH201" s="146"/>
    </row>
    <row r="202" spans="1:60" outlineLevel="1">
      <c r="A202" s="153"/>
      <c r="B202" s="154"/>
      <c r="C202" s="176" t="s">
        <v>330</v>
      </c>
      <c r="D202" s="156"/>
      <c r="E202" s="157">
        <v>130</v>
      </c>
      <c r="F202" s="155"/>
      <c r="G202" s="155"/>
      <c r="H202" s="155"/>
      <c r="I202" s="155"/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  <c r="X202" s="155"/>
      <c r="Y202" s="146"/>
      <c r="Z202" s="146"/>
      <c r="AA202" s="146"/>
      <c r="AB202" s="146"/>
      <c r="AC202" s="146"/>
      <c r="AD202" s="146"/>
      <c r="AE202" s="146"/>
      <c r="AF202" s="146"/>
      <c r="AG202" s="146" t="s">
        <v>142</v>
      </c>
      <c r="AH202" s="146">
        <v>0</v>
      </c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  <c r="AU202" s="146"/>
      <c r="AV202" s="146"/>
      <c r="AW202" s="146"/>
      <c r="AX202" s="146"/>
      <c r="AY202" s="146"/>
      <c r="AZ202" s="146"/>
      <c r="BA202" s="146"/>
      <c r="BB202" s="146"/>
      <c r="BC202" s="146"/>
      <c r="BD202" s="146"/>
      <c r="BE202" s="146"/>
      <c r="BF202" s="146"/>
      <c r="BG202" s="146"/>
      <c r="BH202" s="146"/>
    </row>
    <row r="203" spans="1:60" outlineLevel="1">
      <c r="A203" s="153"/>
      <c r="B203" s="154"/>
      <c r="C203" s="176" t="s">
        <v>332</v>
      </c>
      <c r="D203" s="156"/>
      <c r="E203" s="157">
        <v>175</v>
      </c>
      <c r="F203" s="155"/>
      <c r="G203" s="155"/>
      <c r="H203" s="155"/>
      <c r="I203" s="155"/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  <c r="X203" s="155"/>
      <c r="Y203" s="146"/>
      <c r="Z203" s="146"/>
      <c r="AA203" s="146"/>
      <c r="AB203" s="146"/>
      <c r="AC203" s="146"/>
      <c r="AD203" s="146"/>
      <c r="AE203" s="146"/>
      <c r="AF203" s="146"/>
      <c r="AG203" s="146" t="s">
        <v>142</v>
      </c>
      <c r="AH203" s="146">
        <v>0</v>
      </c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</row>
    <row r="204" spans="1:60" outlineLevel="1">
      <c r="A204" s="153"/>
      <c r="B204" s="154"/>
      <c r="C204" s="176" t="s">
        <v>331</v>
      </c>
      <c r="D204" s="156"/>
      <c r="E204" s="157">
        <v>80.75</v>
      </c>
      <c r="F204" s="155"/>
      <c r="G204" s="155"/>
      <c r="H204" s="155"/>
      <c r="I204" s="155"/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  <c r="X204" s="155"/>
      <c r="Y204" s="146"/>
      <c r="Z204" s="146"/>
      <c r="AA204" s="146"/>
      <c r="AB204" s="146"/>
      <c r="AC204" s="146"/>
      <c r="AD204" s="146"/>
      <c r="AE204" s="146"/>
      <c r="AF204" s="146"/>
      <c r="AG204" s="146" t="s">
        <v>142</v>
      </c>
      <c r="AH204" s="146">
        <v>0</v>
      </c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</row>
    <row r="205" spans="1:60" outlineLevel="1">
      <c r="A205" s="165">
        <v>34</v>
      </c>
      <c r="B205" s="166" t="s">
        <v>338</v>
      </c>
      <c r="C205" s="175" t="s">
        <v>339</v>
      </c>
      <c r="D205" s="167" t="s">
        <v>133</v>
      </c>
      <c r="E205" s="168">
        <v>982</v>
      </c>
      <c r="F205" s="169"/>
      <c r="G205" s="170">
        <f>ROUND(E205*F205,2)</f>
        <v>0</v>
      </c>
      <c r="H205" s="169"/>
      <c r="I205" s="170">
        <f>ROUND(E205*H205,2)</f>
        <v>0</v>
      </c>
      <c r="J205" s="169"/>
      <c r="K205" s="170">
        <f>ROUND(E205*J205,2)</f>
        <v>0</v>
      </c>
      <c r="L205" s="170">
        <v>21</v>
      </c>
      <c r="M205" s="170">
        <f>G205*(1+L205/100)</f>
        <v>0</v>
      </c>
      <c r="N205" s="170">
        <v>0</v>
      </c>
      <c r="O205" s="170">
        <f>ROUND(E205*N205,2)</f>
        <v>0</v>
      </c>
      <c r="P205" s="170">
        <v>0</v>
      </c>
      <c r="Q205" s="170">
        <f>ROUND(E205*P205,2)</f>
        <v>0</v>
      </c>
      <c r="R205" s="170" t="s">
        <v>323</v>
      </c>
      <c r="S205" s="170" t="s">
        <v>135</v>
      </c>
      <c r="T205" s="171" t="s">
        <v>136</v>
      </c>
      <c r="U205" s="155">
        <v>0.03</v>
      </c>
      <c r="V205" s="155">
        <f>ROUND(E205*U205,2)</f>
        <v>29.46</v>
      </c>
      <c r="W205" s="155"/>
      <c r="X205" s="155" t="s">
        <v>137</v>
      </c>
      <c r="Y205" s="146"/>
      <c r="Z205" s="146"/>
      <c r="AA205" s="146"/>
      <c r="AB205" s="146"/>
      <c r="AC205" s="146"/>
      <c r="AD205" s="146"/>
      <c r="AE205" s="146"/>
      <c r="AF205" s="146"/>
      <c r="AG205" s="146" t="s">
        <v>138</v>
      </c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</row>
    <row r="206" spans="1:60" ht="20.6" outlineLevel="1">
      <c r="A206" s="165">
        <v>35</v>
      </c>
      <c r="B206" s="166" t="s">
        <v>340</v>
      </c>
      <c r="C206" s="175" t="s">
        <v>341</v>
      </c>
      <c r="D206" s="167" t="s">
        <v>133</v>
      </c>
      <c r="E206" s="168">
        <v>2946</v>
      </c>
      <c r="F206" s="169"/>
      <c r="G206" s="170">
        <f>ROUND(E206*F206,2)</f>
        <v>0</v>
      </c>
      <c r="H206" s="169"/>
      <c r="I206" s="170">
        <f>ROUND(E206*H206,2)</f>
        <v>0</v>
      </c>
      <c r="J206" s="169"/>
      <c r="K206" s="170">
        <f>ROUND(E206*J206,2)</f>
        <v>0</v>
      </c>
      <c r="L206" s="170">
        <v>21</v>
      </c>
      <c r="M206" s="170">
        <f>G206*(1+L206/100)</f>
        <v>0</v>
      </c>
      <c r="N206" s="170">
        <v>5.0000000000000002E-5</v>
      </c>
      <c r="O206" s="170">
        <f>ROUND(E206*N206,2)</f>
        <v>0.15</v>
      </c>
      <c r="P206" s="170">
        <v>0</v>
      </c>
      <c r="Q206" s="170">
        <f>ROUND(E206*P206,2)</f>
        <v>0</v>
      </c>
      <c r="R206" s="170" t="s">
        <v>323</v>
      </c>
      <c r="S206" s="170" t="s">
        <v>135</v>
      </c>
      <c r="T206" s="171" t="s">
        <v>136</v>
      </c>
      <c r="U206" s="155">
        <v>0</v>
      </c>
      <c r="V206" s="155">
        <f>ROUND(E206*U206,2)</f>
        <v>0</v>
      </c>
      <c r="W206" s="155"/>
      <c r="X206" s="155" t="s">
        <v>137</v>
      </c>
      <c r="Y206" s="146"/>
      <c r="Z206" s="146"/>
      <c r="AA206" s="146"/>
      <c r="AB206" s="146"/>
      <c r="AC206" s="146"/>
      <c r="AD206" s="146"/>
      <c r="AE206" s="146"/>
      <c r="AF206" s="146"/>
      <c r="AG206" s="146" t="s">
        <v>138</v>
      </c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</row>
    <row r="207" spans="1:60" outlineLevel="1">
      <c r="A207" s="153"/>
      <c r="B207" s="154"/>
      <c r="C207" s="176" t="s">
        <v>342</v>
      </c>
      <c r="D207" s="156"/>
      <c r="E207" s="157">
        <v>2946</v>
      </c>
      <c r="F207" s="155"/>
      <c r="G207" s="155"/>
      <c r="H207" s="155"/>
      <c r="I207" s="155"/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  <c r="X207" s="155"/>
      <c r="Y207" s="146"/>
      <c r="Z207" s="146"/>
      <c r="AA207" s="146"/>
      <c r="AB207" s="146"/>
      <c r="AC207" s="146"/>
      <c r="AD207" s="146"/>
      <c r="AE207" s="146"/>
      <c r="AF207" s="146"/>
      <c r="AG207" s="146" t="s">
        <v>142</v>
      </c>
      <c r="AH207" s="146">
        <v>0</v>
      </c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</row>
    <row r="208" spans="1:60" outlineLevel="1">
      <c r="A208" s="165">
        <v>36</v>
      </c>
      <c r="B208" s="166" t="s">
        <v>343</v>
      </c>
      <c r="C208" s="175" t="s">
        <v>344</v>
      </c>
      <c r="D208" s="167" t="s">
        <v>133</v>
      </c>
      <c r="E208" s="168">
        <v>982</v>
      </c>
      <c r="F208" s="169"/>
      <c r="G208" s="170">
        <f>ROUND(E208*F208,2)</f>
        <v>0</v>
      </c>
      <c r="H208" s="169"/>
      <c r="I208" s="170">
        <f>ROUND(E208*H208,2)</f>
        <v>0</v>
      </c>
      <c r="J208" s="169"/>
      <c r="K208" s="170">
        <f>ROUND(E208*J208,2)</f>
        <v>0</v>
      </c>
      <c r="L208" s="170">
        <v>21</v>
      </c>
      <c r="M208" s="170">
        <f>G208*(1+L208/100)</f>
        <v>0</v>
      </c>
      <c r="N208" s="170">
        <v>0</v>
      </c>
      <c r="O208" s="170">
        <f>ROUND(E208*N208,2)</f>
        <v>0</v>
      </c>
      <c r="P208" s="170">
        <v>0</v>
      </c>
      <c r="Q208" s="170">
        <f>ROUND(E208*P208,2)</f>
        <v>0</v>
      </c>
      <c r="R208" s="170" t="s">
        <v>323</v>
      </c>
      <c r="S208" s="170" t="s">
        <v>135</v>
      </c>
      <c r="T208" s="171" t="s">
        <v>136</v>
      </c>
      <c r="U208" s="155">
        <v>0.02</v>
      </c>
      <c r="V208" s="155">
        <f>ROUND(E208*U208,2)</f>
        <v>19.64</v>
      </c>
      <c r="W208" s="155"/>
      <c r="X208" s="155" t="s">
        <v>137</v>
      </c>
      <c r="Y208" s="146"/>
      <c r="Z208" s="146"/>
      <c r="AA208" s="146"/>
      <c r="AB208" s="146"/>
      <c r="AC208" s="146"/>
      <c r="AD208" s="146"/>
      <c r="AE208" s="146"/>
      <c r="AF208" s="146"/>
      <c r="AG208" s="146" t="s">
        <v>138</v>
      </c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</row>
    <row r="209" spans="1:60" outlineLevel="1">
      <c r="A209" s="165">
        <v>37</v>
      </c>
      <c r="B209" s="166" t="s">
        <v>345</v>
      </c>
      <c r="C209" s="175" t="s">
        <v>346</v>
      </c>
      <c r="D209" s="167" t="s">
        <v>277</v>
      </c>
      <c r="E209" s="168">
        <v>10</v>
      </c>
      <c r="F209" s="169"/>
      <c r="G209" s="170">
        <f>ROUND(E209*F209,2)</f>
        <v>0</v>
      </c>
      <c r="H209" s="169"/>
      <c r="I209" s="170">
        <f>ROUND(E209*H209,2)</f>
        <v>0</v>
      </c>
      <c r="J209" s="169"/>
      <c r="K209" s="170">
        <f>ROUND(E209*J209,2)</f>
        <v>0</v>
      </c>
      <c r="L209" s="170">
        <v>21</v>
      </c>
      <c r="M209" s="170">
        <f>G209*(1+L209/100)</f>
        <v>0</v>
      </c>
      <c r="N209" s="170">
        <v>2.3720000000000001E-2</v>
      </c>
      <c r="O209" s="170">
        <f>ROUND(E209*N209,2)</f>
        <v>0.24</v>
      </c>
      <c r="P209" s="170">
        <v>0</v>
      </c>
      <c r="Q209" s="170">
        <f>ROUND(E209*P209,2)</f>
        <v>0</v>
      </c>
      <c r="R209" s="170" t="s">
        <v>323</v>
      </c>
      <c r="S209" s="170" t="s">
        <v>135</v>
      </c>
      <c r="T209" s="171" t="s">
        <v>136</v>
      </c>
      <c r="U209" s="155">
        <v>0.23899999999999999</v>
      </c>
      <c r="V209" s="155">
        <f>ROUND(E209*U209,2)</f>
        <v>2.39</v>
      </c>
      <c r="W209" s="155"/>
      <c r="X209" s="155" t="s">
        <v>137</v>
      </c>
      <c r="Y209" s="146"/>
      <c r="Z209" s="146"/>
      <c r="AA209" s="146"/>
      <c r="AB209" s="146"/>
      <c r="AC209" s="146"/>
      <c r="AD209" s="146"/>
      <c r="AE209" s="146"/>
      <c r="AF209" s="146"/>
      <c r="AG209" s="146" t="s">
        <v>138</v>
      </c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</row>
    <row r="210" spans="1:60" outlineLevel="1">
      <c r="A210" s="153"/>
      <c r="B210" s="154"/>
      <c r="C210" s="176" t="s">
        <v>347</v>
      </c>
      <c r="D210" s="156"/>
      <c r="E210" s="157">
        <v>10</v>
      </c>
      <c r="F210" s="155"/>
      <c r="G210" s="155"/>
      <c r="H210" s="155"/>
      <c r="I210" s="155"/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  <c r="X210" s="155"/>
      <c r="Y210" s="146"/>
      <c r="Z210" s="146"/>
      <c r="AA210" s="146"/>
      <c r="AB210" s="146"/>
      <c r="AC210" s="146"/>
      <c r="AD210" s="146"/>
      <c r="AE210" s="146"/>
      <c r="AF210" s="146"/>
      <c r="AG210" s="146" t="s">
        <v>142</v>
      </c>
      <c r="AH210" s="146">
        <v>0</v>
      </c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</row>
    <row r="211" spans="1:60" ht="30.9" outlineLevel="1">
      <c r="A211" s="165">
        <v>38</v>
      </c>
      <c r="B211" s="166" t="s">
        <v>348</v>
      </c>
      <c r="C211" s="175" t="s">
        <v>349</v>
      </c>
      <c r="D211" s="167" t="s">
        <v>277</v>
      </c>
      <c r="E211" s="168">
        <v>30</v>
      </c>
      <c r="F211" s="169"/>
      <c r="G211" s="170">
        <f>ROUND(E211*F211,2)</f>
        <v>0</v>
      </c>
      <c r="H211" s="169"/>
      <c r="I211" s="170">
        <f>ROUND(E211*H211,2)</f>
        <v>0</v>
      </c>
      <c r="J211" s="169"/>
      <c r="K211" s="170">
        <f>ROUND(E211*J211,2)</f>
        <v>0</v>
      </c>
      <c r="L211" s="170">
        <v>21</v>
      </c>
      <c r="M211" s="170">
        <f>G211*(1+L211/100)</f>
        <v>0</v>
      </c>
      <c r="N211" s="170">
        <v>2.2499999999999998E-3</v>
      </c>
      <c r="O211" s="170">
        <f>ROUND(E211*N211,2)</f>
        <v>7.0000000000000007E-2</v>
      </c>
      <c r="P211" s="170">
        <v>0</v>
      </c>
      <c r="Q211" s="170">
        <f>ROUND(E211*P211,2)</f>
        <v>0</v>
      </c>
      <c r="R211" s="170" t="s">
        <v>323</v>
      </c>
      <c r="S211" s="170" t="s">
        <v>135</v>
      </c>
      <c r="T211" s="171" t="s">
        <v>136</v>
      </c>
      <c r="U211" s="155">
        <v>0.01</v>
      </c>
      <c r="V211" s="155">
        <f>ROUND(E211*U211,2)</f>
        <v>0.3</v>
      </c>
      <c r="W211" s="155"/>
      <c r="X211" s="155" t="s">
        <v>137</v>
      </c>
      <c r="Y211" s="146"/>
      <c r="Z211" s="146"/>
      <c r="AA211" s="146"/>
      <c r="AB211" s="146"/>
      <c r="AC211" s="146"/>
      <c r="AD211" s="146"/>
      <c r="AE211" s="146"/>
      <c r="AF211" s="146"/>
      <c r="AG211" s="146" t="s">
        <v>138</v>
      </c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</row>
    <row r="212" spans="1:60" outlineLevel="1">
      <c r="A212" s="153"/>
      <c r="B212" s="154"/>
      <c r="C212" s="176" t="s">
        <v>350</v>
      </c>
      <c r="D212" s="156"/>
      <c r="E212" s="157">
        <v>30</v>
      </c>
      <c r="F212" s="155"/>
      <c r="G212" s="155"/>
      <c r="H212" s="155"/>
      <c r="I212" s="155"/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  <c r="X212" s="155"/>
      <c r="Y212" s="146"/>
      <c r="Z212" s="146"/>
      <c r="AA212" s="146"/>
      <c r="AB212" s="146"/>
      <c r="AC212" s="146"/>
      <c r="AD212" s="146"/>
      <c r="AE212" s="146"/>
      <c r="AF212" s="146"/>
      <c r="AG212" s="146" t="s">
        <v>142</v>
      </c>
      <c r="AH212" s="146">
        <v>0</v>
      </c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</row>
    <row r="213" spans="1:60" outlineLevel="1">
      <c r="A213" s="165">
        <v>39</v>
      </c>
      <c r="B213" s="166" t="s">
        <v>351</v>
      </c>
      <c r="C213" s="175" t="s">
        <v>352</v>
      </c>
      <c r="D213" s="167" t="s">
        <v>277</v>
      </c>
      <c r="E213" s="168">
        <v>10</v>
      </c>
      <c r="F213" s="169"/>
      <c r="G213" s="170">
        <f>ROUND(E213*F213,2)</f>
        <v>0</v>
      </c>
      <c r="H213" s="169"/>
      <c r="I213" s="170">
        <f>ROUND(E213*H213,2)</f>
        <v>0</v>
      </c>
      <c r="J213" s="169"/>
      <c r="K213" s="170">
        <f>ROUND(E213*J213,2)</f>
        <v>0</v>
      </c>
      <c r="L213" s="170">
        <v>21</v>
      </c>
      <c r="M213" s="170">
        <f>G213*(1+L213/100)</f>
        <v>0</v>
      </c>
      <c r="N213" s="170">
        <v>0</v>
      </c>
      <c r="O213" s="170">
        <f>ROUND(E213*N213,2)</f>
        <v>0</v>
      </c>
      <c r="P213" s="170">
        <v>0</v>
      </c>
      <c r="Q213" s="170">
        <f>ROUND(E213*P213,2)</f>
        <v>0</v>
      </c>
      <c r="R213" s="170" t="s">
        <v>323</v>
      </c>
      <c r="S213" s="170" t="s">
        <v>135</v>
      </c>
      <c r="T213" s="171" t="s">
        <v>136</v>
      </c>
      <c r="U213" s="155">
        <v>0.154</v>
      </c>
      <c r="V213" s="155">
        <f>ROUND(E213*U213,2)</f>
        <v>1.54</v>
      </c>
      <c r="W213" s="155"/>
      <c r="X213" s="155" t="s">
        <v>137</v>
      </c>
      <c r="Y213" s="146"/>
      <c r="Z213" s="146"/>
      <c r="AA213" s="146"/>
      <c r="AB213" s="146"/>
      <c r="AC213" s="146"/>
      <c r="AD213" s="146"/>
      <c r="AE213" s="146"/>
      <c r="AF213" s="146"/>
      <c r="AG213" s="146" t="s">
        <v>138</v>
      </c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  <c r="AU213" s="146"/>
      <c r="AV213" s="146"/>
      <c r="AW213" s="146"/>
      <c r="AX213" s="146"/>
      <c r="AY213" s="146"/>
      <c r="AZ213" s="146"/>
      <c r="BA213" s="146"/>
      <c r="BB213" s="146"/>
      <c r="BC213" s="146"/>
      <c r="BD213" s="146"/>
      <c r="BE213" s="146"/>
      <c r="BF213" s="146"/>
      <c r="BG213" s="146"/>
      <c r="BH213" s="146"/>
    </row>
    <row r="214" spans="1:60" outlineLevel="1">
      <c r="A214" s="153"/>
      <c r="B214" s="154"/>
      <c r="C214" s="241" t="s">
        <v>353</v>
      </c>
      <c r="D214" s="242"/>
      <c r="E214" s="242"/>
      <c r="F214" s="242"/>
      <c r="G214" s="242"/>
      <c r="H214" s="155"/>
      <c r="I214" s="155"/>
      <c r="J214" s="155"/>
      <c r="K214" s="155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146"/>
      <c r="Z214" s="146"/>
      <c r="AA214" s="146"/>
      <c r="AB214" s="146"/>
      <c r="AC214" s="146"/>
      <c r="AD214" s="146"/>
      <c r="AE214" s="146"/>
      <c r="AF214" s="146"/>
      <c r="AG214" s="146" t="s">
        <v>140</v>
      </c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  <c r="AU214" s="146"/>
      <c r="AV214" s="146"/>
      <c r="AW214" s="146"/>
      <c r="AX214" s="146"/>
      <c r="AY214" s="146"/>
      <c r="AZ214" s="146"/>
      <c r="BA214" s="146"/>
      <c r="BB214" s="146"/>
      <c r="BC214" s="146"/>
      <c r="BD214" s="146"/>
      <c r="BE214" s="146"/>
      <c r="BF214" s="146"/>
      <c r="BG214" s="146"/>
      <c r="BH214" s="146"/>
    </row>
    <row r="215" spans="1:60" outlineLevel="1">
      <c r="A215" s="153"/>
      <c r="B215" s="154"/>
      <c r="C215" s="176" t="s">
        <v>347</v>
      </c>
      <c r="D215" s="156"/>
      <c r="E215" s="157">
        <v>10</v>
      </c>
      <c r="F215" s="155"/>
      <c r="G215" s="155"/>
      <c r="H215" s="155"/>
      <c r="I215" s="155"/>
      <c r="J215" s="155"/>
      <c r="K215" s="155"/>
      <c r="L215" s="155"/>
      <c r="M215" s="155"/>
      <c r="N215" s="155"/>
      <c r="O215" s="155"/>
      <c r="P215" s="155"/>
      <c r="Q215" s="155"/>
      <c r="R215" s="155"/>
      <c r="S215" s="155"/>
      <c r="T215" s="155"/>
      <c r="U215" s="155"/>
      <c r="V215" s="155"/>
      <c r="W215" s="155"/>
      <c r="X215" s="155"/>
      <c r="Y215" s="146"/>
      <c r="Z215" s="146"/>
      <c r="AA215" s="146"/>
      <c r="AB215" s="146"/>
      <c r="AC215" s="146"/>
      <c r="AD215" s="146"/>
      <c r="AE215" s="146"/>
      <c r="AF215" s="146"/>
      <c r="AG215" s="146" t="s">
        <v>142</v>
      </c>
      <c r="AH215" s="146">
        <v>0</v>
      </c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  <c r="AU215" s="146"/>
      <c r="AV215" s="146"/>
      <c r="AW215" s="146"/>
      <c r="AX215" s="146"/>
      <c r="AY215" s="146"/>
      <c r="AZ215" s="146"/>
      <c r="BA215" s="146"/>
      <c r="BB215" s="146"/>
      <c r="BC215" s="146"/>
      <c r="BD215" s="146"/>
      <c r="BE215" s="146"/>
      <c r="BF215" s="146"/>
      <c r="BG215" s="146"/>
      <c r="BH215" s="146"/>
    </row>
    <row r="216" spans="1:60">
      <c r="A216" s="149" t="s">
        <v>129</v>
      </c>
      <c r="B216" s="150" t="s">
        <v>74</v>
      </c>
      <c r="C216" s="174" t="s">
        <v>75</v>
      </c>
      <c r="D216" s="161"/>
      <c r="E216" s="162"/>
      <c r="F216" s="163"/>
      <c r="G216" s="163">
        <f>SUMIF(AG217:AG218,"&lt;&gt;NOR",G217:G218)</f>
        <v>0</v>
      </c>
      <c r="H216" s="163"/>
      <c r="I216" s="163">
        <f>SUM(I217:I218)</f>
        <v>0</v>
      </c>
      <c r="J216" s="163"/>
      <c r="K216" s="163">
        <f>SUM(K217:K218)</f>
        <v>0</v>
      </c>
      <c r="L216" s="163"/>
      <c r="M216" s="163">
        <f>SUM(M217:M218)</f>
        <v>0</v>
      </c>
      <c r="N216" s="163"/>
      <c r="O216" s="163">
        <f>SUM(O217:O218)</f>
        <v>0.04</v>
      </c>
      <c r="P216" s="163"/>
      <c r="Q216" s="163">
        <f>SUM(Q217:Q218)</f>
        <v>0</v>
      </c>
      <c r="R216" s="163"/>
      <c r="S216" s="163"/>
      <c r="T216" s="164"/>
      <c r="U216" s="160"/>
      <c r="V216" s="160">
        <f>SUM(V217:V218)</f>
        <v>336.66</v>
      </c>
      <c r="W216" s="160"/>
      <c r="X216" s="160"/>
      <c r="AG216" t="s">
        <v>130</v>
      </c>
    </row>
    <row r="217" spans="1:60" outlineLevel="1">
      <c r="A217" s="165">
        <v>40</v>
      </c>
      <c r="B217" s="166" t="s">
        <v>354</v>
      </c>
      <c r="C217" s="175" t="s">
        <v>355</v>
      </c>
      <c r="D217" s="167" t="s">
        <v>133</v>
      </c>
      <c r="E217" s="168">
        <v>1086</v>
      </c>
      <c r="F217" s="169"/>
      <c r="G217" s="170">
        <f>ROUND(E217*F217,2)</f>
        <v>0</v>
      </c>
      <c r="H217" s="169"/>
      <c r="I217" s="170">
        <f>ROUND(E217*H217,2)</f>
        <v>0</v>
      </c>
      <c r="J217" s="169"/>
      <c r="K217" s="170">
        <f>ROUND(E217*J217,2)</f>
        <v>0</v>
      </c>
      <c r="L217" s="170">
        <v>21</v>
      </c>
      <c r="M217" s="170">
        <f>G217*(1+L217/100)</f>
        <v>0</v>
      </c>
      <c r="N217" s="170">
        <v>4.0000000000000003E-5</v>
      </c>
      <c r="O217" s="170">
        <f>ROUND(E217*N217,2)</f>
        <v>0.04</v>
      </c>
      <c r="P217" s="170">
        <v>0</v>
      </c>
      <c r="Q217" s="170">
        <f>ROUND(E217*P217,2)</f>
        <v>0</v>
      </c>
      <c r="R217" s="170" t="s">
        <v>165</v>
      </c>
      <c r="S217" s="170" t="s">
        <v>135</v>
      </c>
      <c r="T217" s="171" t="s">
        <v>136</v>
      </c>
      <c r="U217" s="155">
        <v>0.31</v>
      </c>
      <c r="V217" s="155">
        <f>ROUND(E217*U217,2)</f>
        <v>336.66</v>
      </c>
      <c r="W217" s="155"/>
      <c r="X217" s="155" t="s">
        <v>137</v>
      </c>
      <c r="Y217" s="146"/>
      <c r="Z217" s="146"/>
      <c r="AA217" s="146"/>
      <c r="AB217" s="146"/>
      <c r="AC217" s="146"/>
      <c r="AD217" s="146"/>
      <c r="AE217" s="146"/>
      <c r="AF217" s="146"/>
      <c r="AG217" s="146" t="s">
        <v>138</v>
      </c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  <c r="AU217" s="146"/>
      <c r="AV217" s="146"/>
      <c r="AW217" s="146"/>
      <c r="AX217" s="146"/>
      <c r="AY217" s="146"/>
      <c r="AZ217" s="146"/>
      <c r="BA217" s="146"/>
      <c r="BB217" s="146"/>
      <c r="BC217" s="146"/>
      <c r="BD217" s="146"/>
      <c r="BE217" s="146"/>
      <c r="BF217" s="146"/>
      <c r="BG217" s="146"/>
      <c r="BH217" s="146"/>
    </row>
    <row r="218" spans="1:60" outlineLevel="1">
      <c r="A218" s="153"/>
      <c r="B218" s="154"/>
      <c r="C218" s="176" t="s">
        <v>356</v>
      </c>
      <c r="D218" s="156"/>
      <c r="E218" s="157">
        <v>1086</v>
      </c>
      <c r="F218" s="155"/>
      <c r="G218" s="155"/>
      <c r="H218" s="155"/>
      <c r="I218" s="155"/>
      <c r="J218" s="155"/>
      <c r="K218" s="155"/>
      <c r="L218" s="155"/>
      <c r="M218" s="155"/>
      <c r="N218" s="155"/>
      <c r="O218" s="155"/>
      <c r="P218" s="155"/>
      <c r="Q218" s="155"/>
      <c r="R218" s="155"/>
      <c r="S218" s="155"/>
      <c r="T218" s="155"/>
      <c r="U218" s="155"/>
      <c r="V218" s="155"/>
      <c r="W218" s="155"/>
      <c r="X218" s="155"/>
      <c r="Y218" s="146"/>
      <c r="Z218" s="146"/>
      <c r="AA218" s="146"/>
      <c r="AB218" s="146"/>
      <c r="AC218" s="146"/>
      <c r="AD218" s="146"/>
      <c r="AE218" s="146"/>
      <c r="AF218" s="146"/>
      <c r="AG218" s="146" t="s">
        <v>142</v>
      </c>
      <c r="AH218" s="146">
        <v>0</v>
      </c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  <c r="AU218" s="146"/>
      <c r="AV218" s="146"/>
      <c r="AW218" s="146"/>
      <c r="AX218" s="146"/>
      <c r="AY218" s="146"/>
      <c r="AZ218" s="146"/>
      <c r="BA218" s="146"/>
      <c r="BB218" s="146"/>
      <c r="BC218" s="146"/>
      <c r="BD218" s="146"/>
      <c r="BE218" s="146"/>
      <c r="BF218" s="146"/>
      <c r="BG218" s="146"/>
      <c r="BH218" s="146"/>
    </row>
    <row r="219" spans="1:60">
      <c r="A219" s="149" t="s">
        <v>129</v>
      </c>
      <c r="B219" s="150" t="s">
        <v>76</v>
      </c>
      <c r="C219" s="174" t="s">
        <v>77</v>
      </c>
      <c r="D219" s="161"/>
      <c r="E219" s="162"/>
      <c r="F219" s="163"/>
      <c r="G219" s="163">
        <f>SUMIF(AG220:AG300,"&lt;&gt;NOR",G220:G300)</f>
        <v>0</v>
      </c>
      <c r="H219" s="163"/>
      <c r="I219" s="163">
        <f>SUM(I220:I300)</f>
        <v>0</v>
      </c>
      <c r="J219" s="163"/>
      <c r="K219" s="163">
        <f>SUM(K220:K300)</f>
        <v>0</v>
      </c>
      <c r="L219" s="163"/>
      <c r="M219" s="163">
        <f>SUM(M220:M300)</f>
        <v>0</v>
      </c>
      <c r="N219" s="163"/>
      <c r="O219" s="163">
        <f>SUM(O220:O300)</f>
        <v>0.13</v>
      </c>
      <c r="P219" s="163"/>
      <c r="Q219" s="163">
        <f>SUM(Q220:Q300)</f>
        <v>17.3</v>
      </c>
      <c r="R219" s="163"/>
      <c r="S219" s="163"/>
      <c r="T219" s="164"/>
      <c r="U219" s="160"/>
      <c r="V219" s="160">
        <f>SUM(V220:V300)</f>
        <v>130</v>
      </c>
      <c r="W219" s="160"/>
      <c r="X219" s="160"/>
      <c r="AG219" t="s">
        <v>130</v>
      </c>
    </row>
    <row r="220" spans="1:60" outlineLevel="1">
      <c r="A220" s="165">
        <v>41</v>
      </c>
      <c r="B220" s="166" t="s">
        <v>357</v>
      </c>
      <c r="C220" s="175" t="s">
        <v>358</v>
      </c>
      <c r="D220" s="167" t="s">
        <v>288</v>
      </c>
      <c r="E220" s="168">
        <v>6.6660000000000004</v>
      </c>
      <c r="F220" s="169"/>
      <c r="G220" s="170">
        <f>ROUND(E220*F220,2)</f>
        <v>0</v>
      </c>
      <c r="H220" s="169"/>
      <c r="I220" s="170">
        <f>ROUND(E220*H220,2)</f>
        <v>0</v>
      </c>
      <c r="J220" s="169"/>
      <c r="K220" s="170">
        <f>ROUND(E220*J220,2)</f>
        <v>0</v>
      </c>
      <c r="L220" s="170">
        <v>21</v>
      </c>
      <c r="M220" s="170">
        <f>G220*(1+L220/100)</f>
        <v>0</v>
      </c>
      <c r="N220" s="170">
        <v>0</v>
      </c>
      <c r="O220" s="170">
        <f>ROUND(E220*N220,2)</f>
        <v>0</v>
      </c>
      <c r="P220" s="170">
        <v>0</v>
      </c>
      <c r="Q220" s="170">
        <f>ROUND(E220*P220,2)</f>
        <v>0</v>
      </c>
      <c r="R220" s="170" t="s">
        <v>359</v>
      </c>
      <c r="S220" s="170" t="s">
        <v>135</v>
      </c>
      <c r="T220" s="171" t="s">
        <v>136</v>
      </c>
      <c r="U220" s="155">
        <v>0.09</v>
      </c>
      <c r="V220" s="155">
        <f>ROUND(E220*U220,2)</f>
        <v>0.6</v>
      </c>
      <c r="W220" s="155"/>
      <c r="X220" s="155" t="s">
        <v>137</v>
      </c>
      <c r="Y220" s="146"/>
      <c r="Z220" s="146"/>
      <c r="AA220" s="146"/>
      <c r="AB220" s="146"/>
      <c r="AC220" s="146"/>
      <c r="AD220" s="146"/>
      <c r="AE220" s="146"/>
      <c r="AF220" s="146"/>
      <c r="AG220" s="146" t="s">
        <v>138</v>
      </c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</row>
    <row r="221" spans="1:60" outlineLevel="1">
      <c r="A221" s="153"/>
      <c r="B221" s="154"/>
      <c r="C221" s="241" t="s">
        <v>360</v>
      </c>
      <c r="D221" s="242"/>
      <c r="E221" s="242"/>
      <c r="F221" s="242"/>
      <c r="G221" s="242"/>
      <c r="H221" s="155"/>
      <c r="I221" s="155"/>
      <c r="J221" s="155"/>
      <c r="K221" s="155"/>
      <c r="L221" s="155"/>
      <c r="M221" s="155"/>
      <c r="N221" s="155"/>
      <c r="O221" s="155"/>
      <c r="P221" s="155"/>
      <c r="Q221" s="155"/>
      <c r="R221" s="155"/>
      <c r="S221" s="155"/>
      <c r="T221" s="155"/>
      <c r="U221" s="155"/>
      <c r="V221" s="155"/>
      <c r="W221" s="155"/>
      <c r="X221" s="155"/>
      <c r="Y221" s="146"/>
      <c r="Z221" s="146"/>
      <c r="AA221" s="146"/>
      <c r="AB221" s="146"/>
      <c r="AC221" s="146"/>
      <c r="AD221" s="146"/>
      <c r="AE221" s="146"/>
      <c r="AF221" s="146"/>
      <c r="AG221" s="146" t="s">
        <v>140</v>
      </c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  <c r="AU221" s="146"/>
      <c r="AV221" s="146"/>
      <c r="AW221" s="146"/>
      <c r="AX221" s="146"/>
      <c r="AY221" s="146"/>
      <c r="AZ221" s="146"/>
      <c r="BA221" s="146"/>
      <c r="BB221" s="146"/>
      <c r="BC221" s="146"/>
      <c r="BD221" s="146"/>
      <c r="BE221" s="146"/>
      <c r="BF221" s="146"/>
      <c r="BG221" s="146"/>
      <c r="BH221" s="146"/>
    </row>
    <row r="222" spans="1:60" outlineLevel="1">
      <c r="A222" s="153"/>
      <c r="B222" s="154"/>
      <c r="C222" s="176" t="s">
        <v>361</v>
      </c>
      <c r="D222" s="156"/>
      <c r="E222" s="157">
        <v>2.4239999999999999</v>
      </c>
      <c r="F222" s="155"/>
      <c r="G222" s="155"/>
      <c r="H222" s="155"/>
      <c r="I222" s="155"/>
      <c r="J222" s="155"/>
      <c r="K222" s="155"/>
      <c r="L222" s="155"/>
      <c r="M222" s="155"/>
      <c r="N222" s="155"/>
      <c r="O222" s="155"/>
      <c r="P222" s="155"/>
      <c r="Q222" s="155"/>
      <c r="R222" s="155"/>
      <c r="S222" s="155"/>
      <c r="T222" s="155"/>
      <c r="U222" s="155"/>
      <c r="V222" s="155"/>
      <c r="W222" s="155"/>
      <c r="X222" s="155"/>
      <c r="Y222" s="146"/>
      <c r="Z222" s="146"/>
      <c r="AA222" s="146"/>
      <c r="AB222" s="146"/>
      <c r="AC222" s="146"/>
      <c r="AD222" s="146"/>
      <c r="AE222" s="146"/>
      <c r="AF222" s="146"/>
      <c r="AG222" s="146" t="s">
        <v>142</v>
      </c>
      <c r="AH222" s="146">
        <v>0</v>
      </c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</row>
    <row r="223" spans="1:60" outlineLevel="1">
      <c r="A223" s="153"/>
      <c r="B223" s="154"/>
      <c r="C223" s="176" t="s">
        <v>362</v>
      </c>
      <c r="D223" s="156"/>
      <c r="E223" s="157">
        <v>2.02</v>
      </c>
      <c r="F223" s="155"/>
      <c r="G223" s="155"/>
      <c r="H223" s="155"/>
      <c r="I223" s="155"/>
      <c r="J223" s="155"/>
      <c r="K223" s="155"/>
      <c r="L223" s="155"/>
      <c r="M223" s="155"/>
      <c r="N223" s="155"/>
      <c r="O223" s="155"/>
      <c r="P223" s="155"/>
      <c r="Q223" s="155"/>
      <c r="R223" s="155"/>
      <c r="S223" s="155"/>
      <c r="T223" s="155"/>
      <c r="U223" s="155"/>
      <c r="V223" s="155"/>
      <c r="W223" s="155"/>
      <c r="X223" s="155"/>
      <c r="Y223" s="146"/>
      <c r="Z223" s="146"/>
      <c r="AA223" s="146"/>
      <c r="AB223" s="146"/>
      <c r="AC223" s="146"/>
      <c r="AD223" s="146"/>
      <c r="AE223" s="146"/>
      <c r="AF223" s="146"/>
      <c r="AG223" s="146" t="s">
        <v>142</v>
      </c>
      <c r="AH223" s="146">
        <v>0</v>
      </c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</row>
    <row r="224" spans="1:60" outlineLevel="1">
      <c r="A224" s="153"/>
      <c r="B224" s="154"/>
      <c r="C224" s="176" t="s">
        <v>363</v>
      </c>
      <c r="D224" s="156"/>
      <c r="E224" s="157">
        <v>2.222</v>
      </c>
      <c r="F224" s="155"/>
      <c r="G224" s="155"/>
      <c r="H224" s="155"/>
      <c r="I224" s="155"/>
      <c r="J224" s="155"/>
      <c r="K224" s="155"/>
      <c r="L224" s="155"/>
      <c r="M224" s="155"/>
      <c r="N224" s="155"/>
      <c r="O224" s="155"/>
      <c r="P224" s="155"/>
      <c r="Q224" s="155"/>
      <c r="R224" s="155"/>
      <c r="S224" s="155"/>
      <c r="T224" s="155"/>
      <c r="U224" s="155"/>
      <c r="V224" s="155"/>
      <c r="W224" s="155"/>
      <c r="X224" s="155"/>
      <c r="Y224" s="146"/>
      <c r="Z224" s="146"/>
      <c r="AA224" s="146"/>
      <c r="AB224" s="146"/>
      <c r="AC224" s="146"/>
      <c r="AD224" s="146"/>
      <c r="AE224" s="146"/>
      <c r="AF224" s="146"/>
      <c r="AG224" s="146" t="s">
        <v>142</v>
      </c>
      <c r="AH224" s="146">
        <v>0</v>
      </c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</row>
    <row r="225" spans="1:60" outlineLevel="1">
      <c r="A225" s="165">
        <v>42</v>
      </c>
      <c r="B225" s="166" t="s">
        <v>364</v>
      </c>
      <c r="C225" s="175" t="s">
        <v>365</v>
      </c>
      <c r="D225" s="167" t="s">
        <v>133</v>
      </c>
      <c r="E225" s="168">
        <v>7.44</v>
      </c>
      <c r="F225" s="169"/>
      <c r="G225" s="170">
        <f>ROUND(E225*F225,2)</f>
        <v>0</v>
      </c>
      <c r="H225" s="169"/>
      <c r="I225" s="170">
        <f>ROUND(E225*H225,2)</f>
        <v>0</v>
      </c>
      <c r="J225" s="169"/>
      <c r="K225" s="170">
        <f>ROUND(E225*J225,2)</f>
        <v>0</v>
      </c>
      <c r="L225" s="170">
        <v>21</v>
      </c>
      <c r="M225" s="170">
        <f>G225*(1+L225/100)</f>
        <v>0</v>
      </c>
      <c r="N225" s="170">
        <v>1E-3</v>
      </c>
      <c r="O225" s="170">
        <f>ROUND(E225*N225,2)</f>
        <v>0.01</v>
      </c>
      <c r="P225" s="170">
        <v>6.2E-2</v>
      </c>
      <c r="Q225" s="170">
        <f>ROUND(E225*P225,2)</f>
        <v>0.46</v>
      </c>
      <c r="R225" s="170" t="s">
        <v>359</v>
      </c>
      <c r="S225" s="170" t="s">
        <v>135</v>
      </c>
      <c r="T225" s="171" t="s">
        <v>136</v>
      </c>
      <c r="U225" s="155">
        <v>0.61199999999999999</v>
      </c>
      <c r="V225" s="155">
        <f>ROUND(E225*U225,2)</f>
        <v>4.55</v>
      </c>
      <c r="W225" s="155"/>
      <c r="X225" s="155" t="s">
        <v>137</v>
      </c>
      <c r="Y225" s="146"/>
      <c r="Z225" s="146"/>
      <c r="AA225" s="146"/>
      <c r="AB225" s="146"/>
      <c r="AC225" s="146"/>
      <c r="AD225" s="146"/>
      <c r="AE225" s="146"/>
      <c r="AF225" s="146"/>
      <c r="AG225" s="146" t="s">
        <v>138</v>
      </c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</row>
    <row r="226" spans="1:60" outlineLevel="1">
      <c r="A226" s="153"/>
      <c r="B226" s="154"/>
      <c r="C226" s="241" t="s">
        <v>366</v>
      </c>
      <c r="D226" s="242"/>
      <c r="E226" s="242"/>
      <c r="F226" s="242"/>
      <c r="G226" s="242"/>
      <c r="H226" s="155"/>
      <c r="I226" s="155"/>
      <c r="J226" s="155"/>
      <c r="K226" s="155"/>
      <c r="L226" s="155"/>
      <c r="M226" s="155"/>
      <c r="N226" s="155"/>
      <c r="O226" s="155"/>
      <c r="P226" s="155"/>
      <c r="Q226" s="155"/>
      <c r="R226" s="155"/>
      <c r="S226" s="155"/>
      <c r="T226" s="155"/>
      <c r="U226" s="155"/>
      <c r="V226" s="155"/>
      <c r="W226" s="155"/>
      <c r="X226" s="155"/>
      <c r="Y226" s="146"/>
      <c r="Z226" s="146"/>
      <c r="AA226" s="146"/>
      <c r="AB226" s="146"/>
      <c r="AC226" s="146"/>
      <c r="AD226" s="146"/>
      <c r="AE226" s="146"/>
      <c r="AF226" s="146"/>
      <c r="AG226" s="146" t="s">
        <v>140</v>
      </c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</row>
    <row r="227" spans="1:60" outlineLevel="1">
      <c r="A227" s="153"/>
      <c r="B227" s="154"/>
      <c r="C227" s="176" t="s">
        <v>367</v>
      </c>
      <c r="D227" s="156"/>
      <c r="E227" s="157">
        <v>4.08</v>
      </c>
      <c r="F227" s="155"/>
      <c r="G227" s="155"/>
      <c r="H227" s="155"/>
      <c r="I227" s="155"/>
      <c r="J227" s="155"/>
      <c r="K227" s="155"/>
      <c r="L227" s="155"/>
      <c r="M227" s="155"/>
      <c r="N227" s="155"/>
      <c r="O227" s="155"/>
      <c r="P227" s="155"/>
      <c r="Q227" s="155"/>
      <c r="R227" s="155"/>
      <c r="S227" s="155"/>
      <c r="T227" s="155"/>
      <c r="U227" s="155"/>
      <c r="V227" s="155"/>
      <c r="W227" s="155"/>
      <c r="X227" s="155"/>
      <c r="Y227" s="146"/>
      <c r="Z227" s="146"/>
      <c r="AA227" s="146"/>
      <c r="AB227" s="146"/>
      <c r="AC227" s="146"/>
      <c r="AD227" s="146"/>
      <c r="AE227" s="146"/>
      <c r="AF227" s="146"/>
      <c r="AG227" s="146" t="s">
        <v>142</v>
      </c>
      <c r="AH227" s="146">
        <v>0</v>
      </c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</row>
    <row r="228" spans="1:60" outlineLevel="1">
      <c r="A228" s="153"/>
      <c r="B228" s="154"/>
      <c r="C228" s="176" t="s">
        <v>368</v>
      </c>
      <c r="D228" s="156"/>
      <c r="E228" s="157">
        <v>3.36</v>
      </c>
      <c r="F228" s="155"/>
      <c r="G228" s="155"/>
      <c r="H228" s="155"/>
      <c r="I228" s="155"/>
      <c r="J228" s="155"/>
      <c r="K228" s="155"/>
      <c r="L228" s="155"/>
      <c r="M228" s="155"/>
      <c r="N228" s="155"/>
      <c r="O228" s="155"/>
      <c r="P228" s="155"/>
      <c r="Q228" s="155"/>
      <c r="R228" s="155"/>
      <c r="S228" s="155"/>
      <c r="T228" s="155"/>
      <c r="U228" s="155"/>
      <c r="V228" s="155"/>
      <c r="W228" s="155"/>
      <c r="X228" s="155"/>
      <c r="Y228" s="146"/>
      <c r="Z228" s="146"/>
      <c r="AA228" s="146"/>
      <c r="AB228" s="146"/>
      <c r="AC228" s="146"/>
      <c r="AD228" s="146"/>
      <c r="AE228" s="146"/>
      <c r="AF228" s="146"/>
      <c r="AG228" s="146" t="s">
        <v>142</v>
      </c>
      <c r="AH228" s="146">
        <v>0</v>
      </c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</row>
    <row r="229" spans="1:60" outlineLevel="1">
      <c r="A229" s="165">
        <v>43</v>
      </c>
      <c r="B229" s="166" t="s">
        <v>369</v>
      </c>
      <c r="C229" s="175" t="s">
        <v>370</v>
      </c>
      <c r="D229" s="167" t="s">
        <v>133</v>
      </c>
      <c r="E229" s="168">
        <v>102.6</v>
      </c>
      <c r="F229" s="169"/>
      <c r="G229" s="170">
        <f>ROUND(E229*F229,2)</f>
        <v>0</v>
      </c>
      <c r="H229" s="169"/>
      <c r="I229" s="170">
        <f>ROUND(E229*H229,2)</f>
        <v>0</v>
      </c>
      <c r="J229" s="169"/>
      <c r="K229" s="170">
        <f>ROUND(E229*J229,2)</f>
        <v>0</v>
      </c>
      <c r="L229" s="170">
        <v>21</v>
      </c>
      <c r="M229" s="170">
        <f>G229*(1+L229/100)</f>
        <v>0</v>
      </c>
      <c r="N229" s="170">
        <v>9.2000000000000003E-4</v>
      </c>
      <c r="O229" s="170">
        <f>ROUND(E229*N229,2)</f>
        <v>0.09</v>
      </c>
      <c r="P229" s="170">
        <v>5.3999999999999999E-2</v>
      </c>
      <c r="Q229" s="170">
        <f>ROUND(E229*P229,2)</f>
        <v>5.54</v>
      </c>
      <c r="R229" s="170" t="s">
        <v>359</v>
      </c>
      <c r="S229" s="170" t="s">
        <v>135</v>
      </c>
      <c r="T229" s="171" t="s">
        <v>136</v>
      </c>
      <c r="U229" s="155">
        <v>0.46500000000000002</v>
      </c>
      <c r="V229" s="155">
        <f>ROUND(E229*U229,2)</f>
        <v>47.71</v>
      </c>
      <c r="W229" s="155"/>
      <c r="X229" s="155" t="s">
        <v>137</v>
      </c>
      <c r="Y229" s="146"/>
      <c r="Z229" s="146"/>
      <c r="AA229" s="146"/>
      <c r="AB229" s="146"/>
      <c r="AC229" s="146"/>
      <c r="AD229" s="146"/>
      <c r="AE229" s="146"/>
      <c r="AF229" s="146"/>
      <c r="AG229" s="146" t="s">
        <v>138</v>
      </c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</row>
    <row r="230" spans="1:60" outlineLevel="1">
      <c r="A230" s="153"/>
      <c r="B230" s="154"/>
      <c r="C230" s="241" t="s">
        <v>366</v>
      </c>
      <c r="D230" s="242"/>
      <c r="E230" s="242"/>
      <c r="F230" s="242"/>
      <c r="G230" s="242"/>
      <c r="H230" s="155"/>
      <c r="I230" s="155"/>
      <c r="J230" s="155"/>
      <c r="K230" s="155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46"/>
      <c r="Z230" s="146"/>
      <c r="AA230" s="146"/>
      <c r="AB230" s="146"/>
      <c r="AC230" s="146"/>
      <c r="AD230" s="146"/>
      <c r="AE230" s="146"/>
      <c r="AF230" s="146"/>
      <c r="AG230" s="146" t="s">
        <v>140</v>
      </c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  <c r="AU230" s="146"/>
      <c r="AV230" s="146"/>
      <c r="AW230" s="146"/>
      <c r="AX230" s="146"/>
      <c r="AY230" s="146"/>
      <c r="AZ230" s="146"/>
      <c r="BA230" s="146"/>
      <c r="BB230" s="146"/>
      <c r="BC230" s="146"/>
      <c r="BD230" s="146"/>
      <c r="BE230" s="146"/>
      <c r="BF230" s="146"/>
      <c r="BG230" s="146"/>
      <c r="BH230" s="146"/>
    </row>
    <row r="231" spans="1:60" outlineLevel="1">
      <c r="A231" s="153"/>
      <c r="B231" s="154"/>
      <c r="C231" s="176" t="s">
        <v>371</v>
      </c>
      <c r="D231" s="156"/>
      <c r="E231" s="157">
        <v>75.599999999999994</v>
      </c>
      <c r="F231" s="155"/>
      <c r="G231" s="155"/>
      <c r="H231" s="155"/>
      <c r="I231" s="155"/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146"/>
      <c r="Z231" s="146"/>
      <c r="AA231" s="146"/>
      <c r="AB231" s="146"/>
      <c r="AC231" s="146"/>
      <c r="AD231" s="146"/>
      <c r="AE231" s="146"/>
      <c r="AF231" s="146"/>
      <c r="AG231" s="146" t="s">
        <v>142</v>
      </c>
      <c r="AH231" s="146">
        <v>0</v>
      </c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  <c r="AU231" s="146"/>
      <c r="AV231" s="146"/>
      <c r="AW231" s="146"/>
      <c r="AX231" s="146"/>
      <c r="AY231" s="146"/>
      <c r="AZ231" s="146"/>
      <c r="BA231" s="146"/>
      <c r="BB231" s="146"/>
      <c r="BC231" s="146"/>
      <c r="BD231" s="146"/>
      <c r="BE231" s="146"/>
      <c r="BF231" s="146"/>
      <c r="BG231" s="146"/>
      <c r="BH231" s="146"/>
    </row>
    <row r="232" spans="1:60" outlineLevel="1">
      <c r="A232" s="153"/>
      <c r="B232" s="154"/>
      <c r="C232" s="176" t="s">
        <v>372</v>
      </c>
      <c r="D232" s="156"/>
      <c r="E232" s="157">
        <v>12.6</v>
      </c>
      <c r="F232" s="155"/>
      <c r="G232" s="155"/>
      <c r="H232" s="155"/>
      <c r="I232" s="155"/>
      <c r="J232" s="155"/>
      <c r="K232" s="155"/>
      <c r="L232" s="155"/>
      <c r="M232" s="155"/>
      <c r="N232" s="155"/>
      <c r="O232" s="155"/>
      <c r="P232" s="155"/>
      <c r="Q232" s="155"/>
      <c r="R232" s="155"/>
      <c r="S232" s="155"/>
      <c r="T232" s="155"/>
      <c r="U232" s="155"/>
      <c r="V232" s="155"/>
      <c r="W232" s="155"/>
      <c r="X232" s="155"/>
      <c r="Y232" s="146"/>
      <c r="Z232" s="146"/>
      <c r="AA232" s="146"/>
      <c r="AB232" s="146"/>
      <c r="AC232" s="146"/>
      <c r="AD232" s="146"/>
      <c r="AE232" s="146"/>
      <c r="AF232" s="146"/>
      <c r="AG232" s="146" t="s">
        <v>142</v>
      </c>
      <c r="AH232" s="146">
        <v>0</v>
      </c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  <c r="AU232" s="146"/>
      <c r="AV232" s="146"/>
      <c r="AW232" s="146"/>
      <c r="AX232" s="146"/>
      <c r="AY232" s="146"/>
      <c r="AZ232" s="146"/>
      <c r="BA232" s="146"/>
      <c r="BB232" s="146"/>
      <c r="BC232" s="146"/>
      <c r="BD232" s="146"/>
      <c r="BE232" s="146"/>
      <c r="BF232" s="146"/>
      <c r="BG232" s="146"/>
      <c r="BH232" s="146"/>
    </row>
    <row r="233" spans="1:60" outlineLevel="1">
      <c r="A233" s="153"/>
      <c r="B233" s="154"/>
      <c r="C233" s="176" t="s">
        <v>373</v>
      </c>
      <c r="D233" s="156"/>
      <c r="E233" s="157">
        <v>14.4</v>
      </c>
      <c r="F233" s="155"/>
      <c r="G233" s="155"/>
      <c r="H233" s="155"/>
      <c r="I233" s="155"/>
      <c r="J233" s="155"/>
      <c r="K233" s="155"/>
      <c r="L233" s="155"/>
      <c r="M233" s="155"/>
      <c r="N233" s="155"/>
      <c r="O233" s="155"/>
      <c r="P233" s="155"/>
      <c r="Q233" s="155"/>
      <c r="R233" s="155"/>
      <c r="S233" s="155"/>
      <c r="T233" s="155"/>
      <c r="U233" s="155"/>
      <c r="V233" s="155"/>
      <c r="W233" s="155"/>
      <c r="X233" s="155"/>
      <c r="Y233" s="146"/>
      <c r="Z233" s="146"/>
      <c r="AA233" s="146"/>
      <c r="AB233" s="146"/>
      <c r="AC233" s="146"/>
      <c r="AD233" s="146"/>
      <c r="AE233" s="146"/>
      <c r="AF233" s="146"/>
      <c r="AG233" s="146" t="s">
        <v>142</v>
      </c>
      <c r="AH233" s="146">
        <v>0</v>
      </c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  <c r="AU233" s="146"/>
      <c r="AV233" s="146"/>
      <c r="AW233" s="146"/>
      <c r="AX233" s="146"/>
      <c r="AY233" s="146"/>
      <c r="AZ233" s="146"/>
      <c r="BA233" s="146"/>
      <c r="BB233" s="146"/>
      <c r="BC233" s="146"/>
      <c r="BD233" s="146"/>
      <c r="BE233" s="146"/>
      <c r="BF233" s="146"/>
      <c r="BG233" s="146"/>
      <c r="BH233" s="146"/>
    </row>
    <row r="234" spans="1:60" outlineLevel="1">
      <c r="A234" s="165">
        <v>44</v>
      </c>
      <c r="B234" s="166" t="s">
        <v>374</v>
      </c>
      <c r="C234" s="175" t="s">
        <v>375</v>
      </c>
      <c r="D234" s="167" t="s">
        <v>133</v>
      </c>
      <c r="E234" s="168">
        <v>4.32</v>
      </c>
      <c r="F234" s="169"/>
      <c r="G234" s="170">
        <f>ROUND(E234*F234,2)</f>
        <v>0</v>
      </c>
      <c r="H234" s="169"/>
      <c r="I234" s="170">
        <f>ROUND(E234*H234,2)</f>
        <v>0</v>
      </c>
      <c r="J234" s="169"/>
      <c r="K234" s="170">
        <f>ROUND(E234*J234,2)</f>
        <v>0</v>
      </c>
      <c r="L234" s="170">
        <v>21</v>
      </c>
      <c r="M234" s="170">
        <f>G234*(1+L234/100)</f>
        <v>0</v>
      </c>
      <c r="N234" s="170">
        <v>8.1999999999999998E-4</v>
      </c>
      <c r="O234" s="170">
        <f>ROUND(E234*N234,2)</f>
        <v>0</v>
      </c>
      <c r="P234" s="170">
        <v>4.7E-2</v>
      </c>
      <c r="Q234" s="170">
        <f>ROUND(E234*P234,2)</f>
        <v>0.2</v>
      </c>
      <c r="R234" s="170" t="s">
        <v>359</v>
      </c>
      <c r="S234" s="170" t="s">
        <v>135</v>
      </c>
      <c r="T234" s="171" t="s">
        <v>136</v>
      </c>
      <c r="U234" s="155">
        <v>0.39600000000000002</v>
      </c>
      <c r="V234" s="155">
        <f>ROUND(E234*U234,2)</f>
        <v>1.71</v>
      </c>
      <c r="W234" s="155"/>
      <c r="X234" s="155" t="s">
        <v>137</v>
      </c>
      <c r="Y234" s="146"/>
      <c r="Z234" s="146"/>
      <c r="AA234" s="146"/>
      <c r="AB234" s="146"/>
      <c r="AC234" s="146"/>
      <c r="AD234" s="146"/>
      <c r="AE234" s="146"/>
      <c r="AF234" s="146"/>
      <c r="AG234" s="146" t="s">
        <v>138</v>
      </c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6"/>
      <c r="BB234" s="146"/>
      <c r="BC234" s="146"/>
      <c r="BD234" s="146"/>
      <c r="BE234" s="146"/>
      <c r="BF234" s="146"/>
      <c r="BG234" s="146"/>
      <c r="BH234" s="146"/>
    </row>
    <row r="235" spans="1:60" outlineLevel="1">
      <c r="A235" s="153"/>
      <c r="B235" s="154"/>
      <c r="C235" s="241" t="s">
        <v>366</v>
      </c>
      <c r="D235" s="242"/>
      <c r="E235" s="242"/>
      <c r="F235" s="242"/>
      <c r="G235" s="242"/>
      <c r="H235" s="155"/>
      <c r="I235" s="155"/>
      <c r="J235" s="155"/>
      <c r="K235" s="155"/>
      <c r="L235" s="155"/>
      <c r="M235" s="155"/>
      <c r="N235" s="155"/>
      <c r="O235" s="155"/>
      <c r="P235" s="155"/>
      <c r="Q235" s="155"/>
      <c r="R235" s="155"/>
      <c r="S235" s="155"/>
      <c r="T235" s="155"/>
      <c r="U235" s="155"/>
      <c r="V235" s="155"/>
      <c r="W235" s="155"/>
      <c r="X235" s="155"/>
      <c r="Y235" s="146"/>
      <c r="Z235" s="146"/>
      <c r="AA235" s="146"/>
      <c r="AB235" s="146"/>
      <c r="AC235" s="146"/>
      <c r="AD235" s="146"/>
      <c r="AE235" s="146"/>
      <c r="AF235" s="146"/>
      <c r="AG235" s="146" t="s">
        <v>140</v>
      </c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  <c r="AU235" s="146"/>
      <c r="AV235" s="146"/>
      <c r="AW235" s="146"/>
      <c r="AX235" s="146"/>
      <c r="AY235" s="146"/>
      <c r="AZ235" s="146"/>
      <c r="BA235" s="146"/>
      <c r="BB235" s="146"/>
      <c r="BC235" s="146"/>
      <c r="BD235" s="146"/>
      <c r="BE235" s="146"/>
      <c r="BF235" s="146"/>
      <c r="BG235" s="146"/>
      <c r="BH235" s="146"/>
    </row>
    <row r="236" spans="1:60" outlineLevel="1">
      <c r="A236" s="153"/>
      <c r="B236" s="154"/>
      <c r="C236" s="176" t="s">
        <v>376</v>
      </c>
      <c r="D236" s="156"/>
      <c r="E236" s="157">
        <v>4.32</v>
      </c>
      <c r="F236" s="155"/>
      <c r="G236" s="155"/>
      <c r="H236" s="155"/>
      <c r="I236" s="155"/>
      <c r="J236" s="155"/>
      <c r="K236" s="155"/>
      <c r="L236" s="155"/>
      <c r="M236" s="155"/>
      <c r="N236" s="155"/>
      <c r="O236" s="155"/>
      <c r="P236" s="155"/>
      <c r="Q236" s="155"/>
      <c r="R236" s="155"/>
      <c r="S236" s="155"/>
      <c r="T236" s="155"/>
      <c r="U236" s="155"/>
      <c r="V236" s="155"/>
      <c r="W236" s="155"/>
      <c r="X236" s="155"/>
      <c r="Y236" s="146"/>
      <c r="Z236" s="146"/>
      <c r="AA236" s="146"/>
      <c r="AB236" s="146"/>
      <c r="AC236" s="146"/>
      <c r="AD236" s="146"/>
      <c r="AE236" s="146"/>
      <c r="AF236" s="146"/>
      <c r="AG236" s="146" t="s">
        <v>142</v>
      </c>
      <c r="AH236" s="146">
        <v>0</v>
      </c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  <c r="AU236" s="146"/>
      <c r="AV236" s="146"/>
      <c r="AW236" s="146"/>
      <c r="AX236" s="146"/>
      <c r="AY236" s="146"/>
      <c r="AZ236" s="146"/>
      <c r="BA236" s="146"/>
      <c r="BB236" s="146"/>
      <c r="BC236" s="146"/>
      <c r="BD236" s="146"/>
      <c r="BE236" s="146"/>
      <c r="BF236" s="146"/>
      <c r="BG236" s="146"/>
      <c r="BH236" s="146"/>
    </row>
    <row r="237" spans="1:60" outlineLevel="1">
      <c r="A237" s="165">
        <v>45</v>
      </c>
      <c r="B237" s="166" t="s">
        <v>377</v>
      </c>
      <c r="C237" s="175" t="s">
        <v>378</v>
      </c>
      <c r="D237" s="167" t="s">
        <v>288</v>
      </c>
      <c r="E237" s="168">
        <v>17.499500000000001</v>
      </c>
      <c r="F237" s="169"/>
      <c r="G237" s="170">
        <f>ROUND(E237*F237,2)</f>
        <v>0</v>
      </c>
      <c r="H237" s="169"/>
      <c r="I237" s="170">
        <f>ROUND(E237*H237,2)</f>
        <v>0</v>
      </c>
      <c r="J237" s="169"/>
      <c r="K237" s="170">
        <f>ROUND(E237*J237,2)</f>
        <v>0</v>
      </c>
      <c r="L237" s="170">
        <v>21</v>
      </c>
      <c r="M237" s="170">
        <f>G237*(1+L237/100)</f>
        <v>0</v>
      </c>
      <c r="N237" s="170">
        <v>0</v>
      </c>
      <c r="O237" s="170">
        <f>ROUND(E237*N237,2)</f>
        <v>0</v>
      </c>
      <c r="P237" s="170">
        <v>0</v>
      </c>
      <c r="Q237" s="170">
        <f>ROUND(E237*P237,2)</f>
        <v>0</v>
      </c>
      <c r="R237" s="170" t="s">
        <v>359</v>
      </c>
      <c r="S237" s="170" t="s">
        <v>135</v>
      </c>
      <c r="T237" s="171" t="s">
        <v>136</v>
      </c>
      <c r="U237" s="155">
        <v>0.14000000000000001</v>
      </c>
      <c r="V237" s="155">
        <f>ROUND(E237*U237,2)</f>
        <v>2.4500000000000002</v>
      </c>
      <c r="W237" s="155"/>
      <c r="X237" s="155" t="s">
        <v>137</v>
      </c>
      <c r="Y237" s="146"/>
      <c r="Z237" s="146"/>
      <c r="AA237" s="146"/>
      <c r="AB237" s="146"/>
      <c r="AC237" s="146"/>
      <c r="AD237" s="146"/>
      <c r="AE237" s="146"/>
      <c r="AF237" s="146"/>
      <c r="AG237" s="146" t="s">
        <v>138</v>
      </c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</row>
    <row r="238" spans="1:60" outlineLevel="1">
      <c r="A238" s="153"/>
      <c r="B238" s="154"/>
      <c r="C238" s="241" t="s">
        <v>379</v>
      </c>
      <c r="D238" s="242"/>
      <c r="E238" s="242"/>
      <c r="F238" s="242"/>
      <c r="G238" s="242"/>
      <c r="H238" s="155"/>
      <c r="I238" s="155"/>
      <c r="J238" s="155"/>
      <c r="K238" s="155"/>
      <c r="L238" s="155"/>
      <c r="M238" s="155"/>
      <c r="N238" s="155"/>
      <c r="O238" s="155"/>
      <c r="P238" s="155"/>
      <c r="Q238" s="155"/>
      <c r="R238" s="155"/>
      <c r="S238" s="155"/>
      <c r="T238" s="155"/>
      <c r="U238" s="155"/>
      <c r="V238" s="155"/>
      <c r="W238" s="155"/>
      <c r="X238" s="155"/>
      <c r="Y238" s="146"/>
      <c r="Z238" s="146"/>
      <c r="AA238" s="146"/>
      <c r="AB238" s="146"/>
      <c r="AC238" s="146"/>
      <c r="AD238" s="146"/>
      <c r="AE238" s="146"/>
      <c r="AF238" s="146"/>
      <c r="AG238" s="146" t="s">
        <v>140</v>
      </c>
      <c r="AH238" s="146"/>
      <c r="AI238" s="146"/>
      <c r="AJ238" s="146"/>
      <c r="AK238" s="146"/>
      <c r="AL238" s="146"/>
      <c r="AM238" s="146"/>
      <c r="AN238" s="146"/>
      <c r="AO238" s="146"/>
      <c r="AP238" s="146"/>
      <c r="AQ238" s="146"/>
      <c r="AR238" s="146"/>
      <c r="AS238" s="146"/>
      <c r="AT238" s="146"/>
      <c r="AU238" s="146"/>
      <c r="AV238" s="146"/>
      <c r="AW238" s="146"/>
      <c r="AX238" s="146"/>
      <c r="AY238" s="146"/>
      <c r="AZ238" s="146"/>
      <c r="BA238" s="146"/>
      <c r="BB238" s="146"/>
      <c r="BC238" s="146"/>
      <c r="BD238" s="146"/>
      <c r="BE238" s="146"/>
      <c r="BF238" s="146"/>
      <c r="BG238" s="146"/>
      <c r="BH238" s="146"/>
    </row>
    <row r="239" spans="1:60" outlineLevel="1">
      <c r="A239" s="153"/>
      <c r="B239" s="154"/>
      <c r="C239" s="176" t="s">
        <v>380</v>
      </c>
      <c r="D239" s="156"/>
      <c r="E239" s="157">
        <v>2.3054999999999999</v>
      </c>
      <c r="F239" s="155"/>
      <c r="G239" s="155"/>
      <c r="H239" s="155"/>
      <c r="I239" s="155"/>
      <c r="J239" s="155"/>
      <c r="K239" s="155"/>
      <c r="L239" s="155"/>
      <c r="M239" s="155"/>
      <c r="N239" s="155"/>
      <c r="O239" s="155"/>
      <c r="P239" s="155"/>
      <c r="Q239" s="155"/>
      <c r="R239" s="155"/>
      <c r="S239" s="155"/>
      <c r="T239" s="155"/>
      <c r="U239" s="155"/>
      <c r="V239" s="155"/>
      <c r="W239" s="155"/>
      <c r="X239" s="155"/>
      <c r="Y239" s="146"/>
      <c r="Z239" s="146"/>
      <c r="AA239" s="146"/>
      <c r="AB239" s="146"/>
      <c r="AC239" s="146"/>
      <c r="AD239" s="146"/>
      <c r="AE239" s="146"/>
      <c r="AF239" s="146"/>
      <c r="AG239" s="146" t="s">
        <v>142</v>
      </c>
      <c r="AH239" s="146">
        <v>0</v>
      </c>
      <c r="AI239" s="146"/>
      <c r="AJ239" s="146"/>
      <c r="AK239" s="146"/>
      <c r="AL239" s="146"/>
      <c r="AM239" s="146"/>
      <c r="AN239" s="146"/>
      <c r="AO239" s="146"/>
      <c r="AP239" s="146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6"/>
      <c r="BB239" s="146"/>
      <c r="BC239" s="146"/>
      <c r="BD239" s="146"/>
      <c r="BE239" s="146"/>
      <c r="BF239" s="146"/>
      <c r="BG239" s="146"/>
      <c r="BH239" s="146"/>
    </row>
    <row r="240" spans="1:60" outlineLevel="1">
      <c r="A240" s="153"/>
      <c r="B240" s="154"/>
      <c r="C240" s="176" t="s">
        <v>381</v>
      </c>
      <c r="D240" s="156"/>
      <c r="E240" s="157">
        <v>2.343</v>
      </c>
      <c r="F240" s="155"/>
      <c r="G240" s="155"/>
      <c r="H240" s="155"/>
      <c r="I240" s="155"/>
      <c r="J240" s="155"/>
      <c r="K240" s="155"/>
      <c r="L240" s="155"/>
      <c r="M240" s="155"/>
      <c r="N240" s="155"/>
      <c r="O240" s="155"/>
      <c r="P240" s="155"/>
      <c r="Q240" s="155"/>
      <c r="R240" s="155"/>
      <c r="S240" s="155"/>
      <c r="T240" s="155"/>
      <c r="U240" s="155"/>
      <c r="V240" s="155"/>
      <c r="W240" s="155"/>
      <c r="X240" s="155"/>
      <c r="Y240" s="146"/>
      <c r="Z240" s="146"/>
      <c r="AA240" s="146"/>
      <c r="AB240" s="146"/>
      <c r="AC240" s="146"/>
      <c r="AD240" s="146"/>
      <c r="AE240" s="146"/>
      <c r="AF240" s="146"/>
      <c r="AG240" s="146" t="s">
        <v>142</v>
      </c>
      <c r="AH240" s="146">
        <v>0</v>
      </c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</row>
    <row r="241" spans="1:60" outlineLevel="1">
      <c r="A241" s="153"/>
      <c r="B241" s="154"/>
      <c r="C241" s="176" t="s">
        <v>382</v>
      </c>
      <c r="D241" s="156"/>
      <c r="E241" s="157">
        <v>6.25</v>
      </c>
      <c r="F241" s="155"/>
      <c r="G241" s="155"/>
      <c r="H241" s="155"/>
      <c r="I241" s="155"/>
      <c r="J241" s="155"/>
      <c r="K241" s="155"/>
      <c r="L241" s="155"/>
      <c r="M241" s="155"/>
      <c r="N241" s="155"/>
      <c r="O241" s="155"/>
      <c r="P241" s="155"/>
      <c r="Q241" s="155"/>
      <c r="R241" s="155"/>
      <c r="S241" s="155"/>
      <c r="T241" s="155"/>
      <c r="U241" s="155"/>
      <c r="V241" s="155"/>
      <c r="W241" s="155"/>
      <c r="X241" s="155"/>
      <c r="Y241" s="146"/>
      <c r="Z241" s="146"/>
      <c r="AA241" s="146"/>
      <c r="AB241" s="146"/>
      <c r="AC241" s="146"/>
      <c r="AD241" s="146"/>
      <c r="AE241" s="146"/>
      <c r="AF241" s="146"/>
      <c r="AG241" s="146" t="s">
        <v>142</v>
      </c>
      <c r="AH241" s="146">
        <v>0</v>
      </c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</row>
    <row r="242" spans="1:60" outlineLevel="1">
      <c r="A242" s="153"/>
      <c r="B242" s="154"/>
      <c r="C242" s="176" t="s">
        <v>383</v>
      </c>
      <c r="D242" s="156"/>
      <c r="E242" s="157">
        <v>2.8279999999999998</v>
      </c>
      <c r="F242" s="155"/>
      <c r="G242" s="155"/>
      <c r="H242" s="155"/>
      <c r="I242" s="155"/>
      <c r="J242" s="155"/>
      <c r="K242" s="155"/>
      <c r="L242" s="155"/>
      <c r="M242" s="155"/>
      <c r="N242" s="155"/>
      <c r="O242" s="155"/>
      <c r="P242" s="155"/>
      <c r="Q242" s="155"/>
      <c r="R242" s="155"/>
      <c r="S242" s="155"/>
      <c r="T242" s="155"/>
      <c r="U242" s="155"/>
      <c r="V242" s="155"/>
      <c r="W242" s="155"/>
      <c r="X242" s="155"/>
      <c r="Y242" s="146"/>
      <c r="Z242" s="146"/>
      <c r="AA242" s="146"/>
      <c r="AB242" s="146"/>
      <c r="AC242" s="146"/>
      <c r="AD242" s="146"/>
      <c r="AE242" s="146"/>
      <c r="AF242" s="146"/>
      <c r="AG242" s="146" t="s">
        <v>142</v>
      </c>
      <c r="AH242" s="146">
        <v>0</v>
      </c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</row>
    <row r="243" spans="1:60" outlineLevel="1">
      <c r="A243" s="153"/>
      <c r="B243" s="154"/>
      <c r="C243" s="176" t="s">
        <v>384</v>
      </c>
      <c r="D243" s="156"/>
      <c r="E243" s="157">
        <v>3.7730000000000001</v>
      </c>
      <c r="F243" s="155"/>
      <c r="G243" s="155"/>
      <c r="H243" s="155"/>
      <c r="I243" s="155"/>
      <c r="J243" s="155"/>
      <c r="K243" s="155"/>
      <c r="L243" s="155"/>
      <c r="M243" s="155"/>
      <c r="N243" s="155"/>
      <c r="O243" s="155"/>
      <c r="P243" s="155"/>
      <c r="Q243" s="155"/>
      <c r="R243" s="155"/>
      <c r="S243" s="155"/>
      <c r="T243" s="155"/>
      <c r="U243" s="155"/>
      <c r="V243" s="155"/>
      <c r="W243" s="155"/>
      <c r="X243" s="155"/>
      <c r="Y243" s="146"/>
      <c r="Z243" s="146"/>
      <c r="AA243" s="146"/>
      <c r="AB243" s="146"/>
      <c r="AC243" s="146"/>
      <c r="AD243" s="146"/>
      <c r="AE243" s="146"/>
      <c r="AF243" s="146"/>
      <c r="AG243" s="146" t="s">
        <v>142</v>
      </c>
      <c r="AH243" s="146">
        <v>0</v>
      </c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</row>
    <row r="244" spans="1:60" ht="20.6" outlineLevel="1">
      <c r="A244" s="165">
        <v>46</v>
      </c>
      <c r="B244" s="166" t="s">
        <v>385</v>
      </c>
      <c r="C244" s="175" t="s">
        <v>386</v>
      </c>
      <c r="D244" s="167" t="s">
        <v>133</v>
      </c>
      <c r="E244" s="168">
        <v>24.165500000000002</v>
      </c>
      <c r="F244" s="169"/>
      <c r="G244" s="170">
        <f>ROUND(E244*F244,2)</f>
        <v>0</v>
      </c>
      <c r="H244" s="169"/>
      <c r="I244" s="170">
        <f>ROUND(E244*H244,2)</f>
        <v>0</v>
      </c>
      <c r="J244" s="169"/>
      <c r="K244" s="170">
        <f>ROUND(E244*J244,2)</f>
        <v>0</v>
      </c>
      <c r="L244" s="170">
        <v>21</v>
      </c>
      <c r="M244" s="170">
        <f>G244*(1+L244/100)</f>
        <v>0</v>
      </c>
      <c r="N244" s="170">
        <v>1E-3</v>
      </c>
      <c r="O244" s="170">
        <f>ROUND(E244*N244,2)</f>
        <v>0.02</v>
      </c>
      <c r="P244" s="170">
        <v>6.3E-2</v>
      </c>
      <c r="Q244" s="170">
        <f>ROUND(E244*P244,2)</f>
        <v>1.52</v>
      </c>
      <c r="R244" s="170" t="s">
        <v>359</v>
      </c>
      <c r="S244" s="170" t="s">
        <v>135</v>
      </c>
      <c r="T244" s="171" t="s">
        <v>136</v>
      </c>
      <c r="U244" s="155">
        <v>0.71799999999999997</v>
      </c>
      <c r="V244" s="155">
        <f>ROUND(E244*U244,2)</f>
        <v>17.350000000000001</v>
      </c>
      <c r="W244" s="155"/>
      <c r="X244" s="155" t="s">
        <v>137</v>
      </c>
      <c r="Y244" s="146"/>
      <c r="Z244" s="146"/>
      <c r="AA244" s="146"/>
      <c r="AB244" s="146"/>
      <c r="AC244" s="146"/>
      <c r="AD244" s="146"/>
      <c r="AE244" s="146"/>
      <c r="AF244" s="146"/>
      <c r="AG244" s="146" t="s">
        <v>138</v>
      </c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</row>
    <row r="245" spans="1:60" outlineLevel="1">
      <c r="A245" s="153"/>
      <c r="B245" s="154"/>
      <c r="C245" s="176" t="s">
        <v>387</v>
      </c>
      <c r="D245" s="156"/>
      <c r="E245" s="157">
        <v>2.3054999999999999</v>
      </c>
      <c r="F245" s="155"/>
      <c r="G245" s="155"/>
      <c r="H245" s="155"/>
      <c r="I245" s="155"/>
      <c r="J245" s="155"/>
      <c r="K245" s="155"/>
      <c r="L245" s="155"/>
      <c r="M245" s="155"/>
      <c r="N245" s="155"/>
      <c r="O245" s="155"/>
      <c r="P245" s="155"/>
      <c r="Q245" s="155"/>
      <c r="R245" s="155"/>
      <c r="S245" s="155"/>
      <c r="T245" s="155"/>
      <c r="U245" s="155"/>
      <c r="V245" s="155"/>
      <c r="W245" s="155"/>
      <c r="X245" s="155"/>
      <c r="Y245" s="146"/>
      <c r="Z245" s="146"/>
      <c r="AA245" s="146"/>
      <c r="AB245" s="146"/>
      <c r="AC245" s="146"/>
      <c r="AD245" s="146"/>
      <c r="AE245" s="146"/>
      <c r="AF245" s="146"/>
      <c r="AG245" s="146" t="s">
        <v>142</v>
      </c>
      <c r="AH245" s="146">
        <v>0</v>
      </c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</row>
    <row r="246" spans="1:60" outlineLevel="1">
      <c r="A246" s="153"/>
      <c r="B246" s="154"/>
      <c r="C246" s="176" t="s">
        <v>388</v>
      </c>
      <c r="D246" s="156"/>
      <c r="E246" s="157">
        <v>2.343</v>
      </c>
      <c r="F246" s="155"/>
      <c r="G246" s="155"/>
      <c r="H246" s="155"/>
      <c r="I246" s="155"/>
      <c r="J246" s="155"/>
      <c r="K246" s="155"/>
      <c r="L246" s="155"/>
      <c r="M246" s="155"/>
      <c r="N246" s="155"/>
      <c r="O246" s="155"/>
      <c r="P246" s="155"/>
      <c r="Q246" s="155"/>
      <c r="R246" s="155"/>
      <c r="S246" s="155"/>
      <c r="T246" s="155"/>
      <c r="U246" s="155"/>
      <c r="V246" s="155"/>
      <c r="W246" s="155"/>
      <c r="X246" s="155"/>
      <c r="Y246" s="146"/>
      <c r="Z246" s="146"/>
      <c r="AA246" s="146"/>
      <c r="AB246" s="146"/>
      <c r="AC246" s="146"/>
      <c r="AD246" s="146"/>
      <c r="AE246" s="146"/>
      <c r="AF246" s="146"/>
      <c r="AG246" s="146" t="s">
        <v>142</v>
      </c>
      <c r="AH246" s="146">
        <v>0</v>
      </c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</row>
    <row r="247" spans="1:60" outlineLevel="1">
      <c r="A247" s="153"/>
      <c r="B247" s="154"/>
      <c r="C247" s="176" t="s">
        <v>389</v>
      </c>
      <c r="D247" s="156"/>
      <c r="E247" s="157">
        <v>6.25</v>
      </c>
      <c r="F247" s="155"/>
      <c r="G247" s="155"/>
      <c r="H247" s="155"/>
      <c r="I247" s="155"/>
      <c r="J247" s="155"/>
      <c r="K247" s="155"/>
      <c r="L247" s="155"/>
      <c r="M247" s="155"/>
      <c r="N247" s="155"/>
      <c r="O247" s="155"/>
      <c r="P247" s="155"/>
      <c r="Q247" s="155"/>
      <c r="R247" s="155"/>
      <c r="S247" s="155"/>
      <c r="T247" s="155"/>
      <c r="U247" s="155"/>
      <c r="V247" s="155"/>
      <c r="W247" s="155"/>
      <c r="X247" s="155"/>
      <c r="Y247" s="146"/>
      <c r="Z247" s="146"/>
      <c r="AA247" s="146"/>
      <c r="AB247" s="146"/>
      <c r="AC247" s="146"/>
      <c r="AD247" s="146"/>
      <c r="AE247" s="146"/>
      <c r="AF247" s="146"/>
      <c r="AG247" s="146" t="s">
        <v>142</v>
      </c>
      <c r="AH247" s="146">
        <v>0</v>
      </c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</row>
    <row r="248" spans="1:60" outlineLevel="1">
      <c r="A248" s="153"/>
      <c r="B248" s="154"/>
      <c r="C248" s="176" t="s">
        <v>390</v>
      </c>
      <c r="D248" s="156"/>
      <c r="E248" s="157">
        <v>2.4239999999999999</v>
      </c>
      <c r="F248" s="155"/>
      <c r="G248" s="155"/>
      <c r="H248" s="155"/>
      <c r="I248" s="155"/>
      <c r="J248" s="155"/>
      <c r="K248" s="155"/>
      <c r="L248" s="155"/>
      <c r="M248" s="155"/>
      <c r="N248" s="155"/>
      <c r="O248" s="155"/>
      <c r="P248" s="155"/>
      <c r="Q248" s="155"/>
      <c r="R248" s="155"/>
      <c r="S248" s="155"/>
      <c r="T248" s="155"/>
      <c r="U248" s="155"/>
      <c r="V248" s="155"/>
      <c r="W248" s="155"/>
      <c r="X248" s="155"/>
      <c r="Y248" s="146"/>
      <c r="Z248" s="146"/>
      <c r="AA248" s="146"/>
      <c r="AB248" s="146"/>
      <c r="AC248" s="146"/>
      <c r="AD248" s="146"/>
      <c r="AE248" s="146"/>
      <c r="AF248" s="146"/>
      <c r="AG248" s="146" t="s">
        <v>142</v>
      </c>
      <c r="AH248" s="146">
        <v>0</v>
      </c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</row>
    <row r="249" spans="1:60" outlineLevel="1">
      <c r="A249" s="153"/>
      <c r="B249" s="154"/>
      <c r="C249" s="176" t="s">
        <v>391</v>
      </c>
      <c r="D249" s="156"/>
      <c r="E249" s="157">
        <v>2.02</v>
      </c>
      <c r="F249" s="155"/>
      <c r="G249" s="155"/>
      <c r="H249" s="155"/>
      <c r="I249" s="155"/>
      <c r="J249" s="155"/>
      <c r="K249" s="155"/>
      <c r="L249" s="155"/>
      <c r="M249" s="155"/>
      <c r="N249" s="155"/>
      <c r="O249" s="155"/>
      <c r="P249" s="155"/>
      <c r="Q249" s="155"/>
      <c r="R249" s="155"/>
      <c r="S249" s="155"/>
      <c r="T249" s="155"/>
      <c r="U249" s="155"/>
      <c r="V249" s="155"/>
      <c r="W249" s="155"/>
      <c r="X249" s="155"/>
      <c r="Y249" s="146"/>
      <c r="Z249" s="146"/>
      <c r="AA249" s="146"/>
      <c r="AB249" s="146"/>
      <c r="AC249" s="146"/>
      <c r="AD249" s="146"/>
      <c r="AE249" s="146"/>
      <c r="AF249" s="146"/>
      <c r="AG249" s="146" t="s">
        <v>142</v>
      </c>
      <c r="AH249" s="146">
        <v>0</v>
      </c>
      <c r="AI249" s="146"/>
      <c r="AJ249" s="146"/>
      <c r="AK249" s="146"/>
      <c r="AL249" s="146"/>
      <c r="AM249" s="146"/>
      <c r="AN249" s="146"/>
      <c r="AO249" s="146"/>
      <c r="AP249" s="146"/>
      <c r="AQ249" s="146"/>
      <c r="AR249" s="146"/>
      <c r="AS249" s="146"/>
      <c r="AT249" s="146"/>
      <c r="AU249" s="146"/>
      <c r="AV249" s="146"/>
      <c r="AW249" s="146"/>
      <c r="AX249" s="146"/>
      <c r="AY249" s="146"/>
      <c r="AZ249" s="146"/>
      <c r="BA249" s="146"/>
      <c r="BB249" s="146"/>
      <c r="BC249" s="146"/>
      <c r="BD249" s="146"/>
      <c r="BE249" s="146"/>
      <c r="BF249" s="146"/>
      <c r="BG249" s="146"/>
      <c r="BH249" s="146"/>
    </row>
    <row r="250" spans="1:60" outlineLevel="1">
      <c r="A250" s="153"/>
      <c r="B250" s="154"/>
      <c r="C250" s="176" t="s">
        <v>392</v>
      </c>
      <c r="D250" s="156"/>
      <c r="E250" s="157">
        <v>2.8279999999999998</v>
      </c>
      <c r="F250" s="155"/>
      <c r="G250" s="155"/>
      <c r="H250" s="155"/>
      <c r="I250" s="155"/>
      <c r="J250" s="155"/>
      <c r="K250" s="155"/>
      <c r="L250" s="155"/>
      <c r="M250" s="155"/>
      <c r="N250" s="155"/>
      <c r="O250" s="155"/>
      <c r="P250" s="155"/>
      <c r="Q250" s="155"/>
      <c r="R250" s="155"/>
      <c r="S250" s="155"/>
      <c r="T250" s="155"/>
      <c r="U250" s="155"/>
      <c r="V250" s="155"/>
      <c r="W250" s="155"/>
      <c r="X250" s="155"/>
      <c r="Y250" s="146"/>
      <c r="Z250" s="146"/>
      <c r="AA250" s="146"/>
      <c r="AB250" s="146"/>
      <c r="AC250" s="146"/>
      <c r="AD250" s="146"/>
      <c r="AE250" s="146"/>
      <c r="AF250" s="146"/>
      <c r="AG250" s="146" t="s">
        <v>142</v>
      </c>
      <c r="AH250" s="146">
        <v>0</v>
      </c>
      <c r="AI250" s="146"/>
      <c r="AJ250" s="146"/>
      <c r="AK250" s="146"/>
      <c r="AL250" s="146"/>
      <c r="AM250" s="146"/>
      <c r="AN250" s="146"/>
      <c r="AO250" s="146"/>
      <c r="AP250" s="146"/>
      <c r="AQ250" s="146"/>
      <c r="AR250" s="146"/>
      <c r="AS250" s="146"/>
      <c r="AT250" s="146"/>
      <c r="AU250" s="146"/>
      <c r="AV250" s="146"/>
      <c r="AW250" s="146"/>
      <c r="AX250" s="146"/>
      <c r="AY250" s="146"/>
      <c r="AZ250" s="146"/>
      <c r="BA250" s="146"/>
      <c r="BB250" s="146"/>
      <c r="BC250" s="146"/>
      <c r="BD250" s="146"/>
      <c r="BE250" s="146"/>
      <c r="BF250" s="146"/>
      <c r="BG250" s="146"/>
      <c r="BH250" s="146"/>
    </row>
    <row r="251" spans="1:60" outlineLevel="1">
      <c r="A251" s="153"/>
      <c r="B251" s="154"/>
      <c r="C251" s="176" t="s">
        <v>393</v>
      </c>
      <c r="D251" s="156"/>
      <c r="E251" s="157">
        <v>2.222</v>
      </c>
      <c r="F251" s="155"/>
      <c r="G251" s="155"/>
      <c r="H251" s="155"/>
      <c r="I251" s="155"/>
      <c r="J251" s="155"/>
      <c r="K251" s="155"/>
      <c r="L251" s="155"/>
      <c r="M251" s="155"/>
      <c r="N251" s="155"/>
      <c r="O251" s="155"/>
      <c r="P251" s="155"/>
      <c r="Q251" s="155"/>
      <c r="R251" s="155"/>
      <c r="S251" s="155"/>
      <c r="T251" s="155"/>
      <c r="U251" s="155"/>
      <c r="V251" s="155"/>
      <c r="W251" s="155"/>
      <c r="X251" s="155"/>
      <c r="Y251" s="146"/>
      <c r="Z251" s="146"/>
      <c r="AA251" s="146"/>
      <c r="AB251" s="146"/>
      <c r="AC251" s="146"/>
      <c r="AD251" s="146"/>
      <c r="AE251" s="146"/>
      <c r="AF251" s="146"/>
      <c r="AG251" s="146" t="s">
        <v>142</v>
      </c>
      <c r="AH251" s="146">
        <v>0</v>
      </c>
      <c r="AI251" s="146"/>
      <c r="AJ251" s="146"/>
      <c r="AK251" s="146"/>
      <c r="AL251" s="146"/>
      <c r="AM251" s="146"/>
      <c r="AN251" s="146"/>
      <c r="AO251" s="146"/>
      <c r="AP251" s="146"/>
      <c r="AQ251" s="146"/>
      <c r="AR251" s="146"/>
      <c r="AS251" s="146"/>
      <c r="AT251" s="146"/>
      <c r="AU251" s="146"/>
      <c r="AV251" s="146"/>
      <c r="AW251" s="146"/>
      <c r="AX251" s="146"/>
      <c r="AY251" s="146"/>
      <c r="AZ251" s="146"/>
      <c r="BA251" s="146"/>
      <c r="BB251" s="146"/>
      <c r="BC251" s="146"/>
      <c r="BD251" s="146"/>
      <c r="BE251" s="146"/>
      <c r="BF251" s="146"/>
      <c r="BG251" s="146"/>
      <c r="BH251" s="146"/>
    </row>
    <row r="252" spans="1:60" outlineLevel="1">
      <c r="A252" s="153"/>
      <c r="B252" s="154"/>
      <c r="C252" s="176" t="s">
        <v>394</v>
      </c>
      <c r="D252" s="156"/>
      <c r="E252" s="157">
        <v>3.7730000000000001</v>
      </c>
      <c r="F252" s="155"/>
      <c r="G252" s="155"/>
      <c r="H252" s="155"/>
      <c r="I252" s="155"/>
      <c r="J252" s="155"/>
      <c r="K252" s="155"/>
      <c r="L252" s="155"/>
      <c r="M252" s="155"/>
      <c r="N252" s="155"/>
      <c r="O252" s="155"/>
      <c r="P252" s="155"/>
      <c r="Q252" s="155"/>
      <c r="R252" s="155"/>
      <c r="S252" s="155"/>
      <c r="T252" s="155"/>
      <c r="U252" s="155"/>
      <c r="V252" s="155"/>
      <c r="W252" s="155"/>
      <c r="X252" s="155"/>
      <c r="Y252" s="146"/>
      <c r="Z252" s="146"/>
      <c r="AA252" s="146"/>
      <c r="AB252" s="146"/>
      <c r="AC252" s="146"/>
      <c r="AD252" s="146"/>
      <c r="AE252" s="146"/>
      <c r="AF252" s="146"/>
      <c r="AG252" s="146" t="s">
        <v>142</v>
      </c>
      <c r="AH252" s="146">
        <v>0</v>
      </c>
      <c r="AI252" s="146"/>
      <c r="AJ252" s="146"/>
      <c r="AK252" s="146"/>
      <c r="AL252" s="146"/>
      <c r="AM252" s="146"/>
      <c r="AN252" s="146"/>
      <c r="AO252" s="146"/>
      <c r="AP252" s="146"/>
      <c r="AQ252" s="146"/>
      <c r="AR252" s="146"/>
      <c r="AS252" s="146"/>
      <c r="AT252" s="146"/>
      <c r="AU252" s="146"/>
      <c r="AV252" s="146"/>
      <c r="AW252" s="146"/>
      <c r="AX252" s="146"/>
      <c r="AY252" s="146"/>
      <c r="AZ252" s="146"/>
      <c r="BA252" s="146"/>
      <c r="BB252" s="146"/>
      <c r="BC252" s="146"/>
      <c r="BD252" s="146"/>
      <c r="BE252" s="146"/>
      <c r="BF252" s="146"/>
      <c r="BG252" s="146"/>
      <c r="BH252" s="146"/>
    </row>
    <row r="253" spans="1:60" outlineLevel="1">
      <c r="A253" s="165">
        <v>47</v>
      </c>
      <c r="B253" s="166" t="s">
        <v>395</v>
      </c>
      <c r="C253" s="175" t="s">
        <v>396</v>
      </c>
      <c r="D253" s="167" t="s">
        <v>133</v>
      </c>
      <c r="E253" s="168">
        <v>6.3360000000000003</v>
      </c>
      <c r="F253" s="169"/>
      <c r="G253" s="170">
        <f>ROUND(E253*F253,2)</f>
        <v>0</v>
      </c>
      <c r="H253" s="169"/>
      <c r="I253" s="170">
        <f>ROUND(E253*H253,2)</f>
        <v>0</v>
      </c>
      <c r="J253" s="169"/>
      <c r="K253" s="170">
        <f>ROUND(E253*J253,2)</f>
        <v>0</v>
      </c>
      <c r="L253" s="170">
        <v>21</v>
      </c>
      <c r="M253" s="170">
        <f>G253*(1+L253/100)</f>
        <v>0</v>
      </c>
      <c r="N253" s="170">
        <v>1E-3</v>
      </c>
      <c r="O253" s="170">
        <f>ROUND(E253*N253,2)</f>
        <v>0.01</v>
      </c>
      <c r="P253" s="170">
        <v>4.1200000000000001E-2</v>
      </c>
      <c r="Q253" s="170">
        <f>ROUND(E253*P253,2)</f>
        <v>0.26</v>
      </c>
      <c r="R253" s="170" t="s">
        <v>359</v>
      </c>
      <c r="S253" s="170" t="s">
        <v>135</v>
      </c>
      <c r="T253" s="171" t="s">
        <v>136</v>
      </c>
      <c r="U253" s="155">
        <v>0.498</v>
      </c>
      <c r="V253" s="155">
        <f>ROUND(E253*U253,2)</f>
        <v>3.16</v>
      </c>
      <c r="W253" s="155"/>
      <c r="X253" s="155" t="s">
        <v>137</v>
      </c>
      <c r="Y253" s="146"/>
      <c r="Z253" s="146"/>
      <c r="AA253" s="146"/>
      <c r="AB253" s="146"/>
      <c r="AC253" s="146"/>
      <c r="AD253" s="146"/>
      <c r="AE253" s="146"/>
      <c r="AF253" s="146"/>
      <c r="AG253" s="146" t="s">
        <v>138</v>
      </c>
      <c r="AH253" s="146"/>
      <c r="AI253" s="146"/>
      <c r="AJ253" s="146"/>
      <c r="AK253" s="146"/>
      <c r="AL253" s="146"/>
      <c r="AM253" s="146"/>
      <c r="AN253" s="146"/>
      <c r="AO253" s="146"/>
      <c r="AP253" s="146"/>
      <c r="AQ253" s="146"/>
      <c r="AR253" s="146"/>
      <c r="AS253" s="146"/>
      <c r="AT253" s="146"/>
      <c r="AU253" s="146"/>
      <c r="AV253" s="146"/>
      <c r="AW253" s="146"/>
      <c r="AX253" s="146"/>
      <c r="AY253" s="146"/>
      <c r="AZ253" s="146"/>
      <c r="BA253" s="146"/>
      <c r="BB253" s="146"/>
      <c r="BC253" s="146"/>
      <c r="BD253" s="146"/>
      <c r="BE253" s="146"/>
      <c r="BF253" s="146"/>
      <c r="BG253" s="146"/>
      <c r="BH253" s="146"/>
    </row>
    <row r="254" spans="1:60" outlineLevel="1">
      <c r="A254" s="153"/>
      <c r="B254" s="154"/>
      <c r="C254" s="176" t="s">
        <v>397</v>
      </c>
      <c r="D254" s="156"/>
      <c r="E254" s="157">
        <v>6.3360000000000003</v>
      </c>
      <c r="F254" s="155"/>
      <c r="G254" s="155"/>
      <c r="H254" s="155"/>
      <c r="I254" s="155"/>
      <c r="J254" s="155"/>
      <c r="K254" s="155"/>
      <c r="L254" s="155"/>
      <c r="M254" s="155"/>
      <c r="N254" s="155"/>
      <c r="O254" s="155"/>
      <c r="P254" s="155"/>
      <c r="Q254" s="155"/>
      <c r="R254" s="155"/>
      <c r="S254" s="155"/>
      <c r="T254" s="155"/>
      <c r="U254" s="155"/>
      <c r="V254" s="155"/>
      <c r="W254" s="155"/>
      <c r="X254" s="155"/>
      <c r="Y254" s="146"/>
      <c r="Z254" s="146"/>
      <c r="AA254" s="146"/>
      <c r="AB254" s="146"/>
      <c r="AC254" s="146"/>
      <c r="AD254" s="146"/>
      <c r="AE254" s="146"/>
      <c r="AF254" s="146"/>
      <c r="AG254" s="146" t="s">
        <v>142</v>
      </c>
      <c r="AH254" s="146">
        <v>0</v>
      </c>
      <c r="AI254" s="146"/>
      <c r="AJ254" s="146"/>
      <c r="AK254" s="146"/>
      <c r="AL254" s="146"/>
      <c r="AM254" s="146"/>
      <c r="AN254" s="146"/>
      <c r="AO254" s="146"/>
      <c r="AP254" s="146"/>
      <c r="AQ254" s="146"/>
      <c r="AR254" s="146"/>
      <c r="AS254" s="146"/>
      <c r="AT254" s="146"/>
      <c r="AU254" s="146"/>
      <c r="AV254" s="146"/>
      <c r="AW254" s="146"/>
      <c r="AX254" s="146"/>
      <c r="AY254" s="146"/>
      <c r="AZ254" s="146"/>
      <c r="BA254" s="146"/>
      <c r="BB254" s="146"/>
      <c r="BC254" s="146"/>
      <c r="BD254" s="146"/>
      <c r="BE254" s="146"/>
      <c r="BF254" s="146"/>
      <c r="BG254" s="146"/>
      <c r="BH254" s="146"/>
    </row>
    <row r="255" spans="1:60" outlineLevel="1">
      <c r="A255" s="165">
        <v>48</v>
      </c>
      <c r="B255" s="166" t="s">
        <v>398</v>
      </c>
      <c r="C255" s="175" t="s">
        <v>399</v>
      </c>
      <c r="D255" s="167" t="s">
        <v>277</v>
      </c>
      <c r="E255" s="168">
        <v>58.3</v>
      </c>
      <c r="F255" s="169"/>
      <c r="G255" s="170">
        <f>ROUND(E255*F255,2)</f>
        <v>0</v>
      </c>
      <c r="H255" s="169"/>
      <c r="I255" s="170">
        <f>ROUND(E255*H255,2)</f>
        <v>0</v>
      </c>
      <c r="J255" s="169"/>
      <c r="K255" s="170">
        <f>ROUND(E255*J255,2)</f>
        <v>0</v>
      </c>
      <c r="L255" s="170">
        <v>21</v>
      </c>
      <c r="M255" s="170">
        <f>G255*(1+L255/100)</f>
        <v>0</v>
      </c>
      <c r="N255" s="170">
        <v>0</v>
      </c>
      <c r="O255" s="170">
        <f>ROUND(E255*N255,2)</f>
        <v>0</v>
      </c>
      <c r="P255" s="170">
        <v>1.188E-2</v>
      </c>
      <c r="Q255" s="170">
        <f>ROUND(E255*P255,2)</f>
        <v>0.69</v>
      </c>
      <c r="R255" s="170" t="s">
        <v>359</v>
      </c>
      <c r="S255" s="170" t="s">
        <v>135</v>
      </c>
      <c r="T255" s="171" t="s">
        <v>136</v>
      </c>
      <c r="U255" s="155">
        <v>9.2999999999999999E-2</v>
      </c>
      <c r="V255" s="155">
        <f>ROUND(E255*U255,2)</f>
        <v>5.42</v>
      </c>
      <c r="W255" s="155"/>
      <c r="X255" s="155" t="s">
        <v>137</v>
      </c>
      <c r="Y255" s="146"/>
      <c r="Z255" s="146"/>
      <c r="AA255" s="146"/>
      <c r="AB255" s="146"/>
      <c r="AC255" s="146"/>
      <c r="AD255" s="146"/>
      <c r="AE255" s="146"/>
      <c r="AF255" s="146"/>
      <c r="AG255" s="146" t="s">
        <v>138</v>
      </c>
      <c r="AH255" s="146"/>
      <c r="AI255" s="146"/>
      <c r="AJ255" s="146"/>
      <c r="AK255" s="146"/>
      <c r="AL255" s="146"/>
      <c r="AM255" s="146"/>
      <c r="AN255" s="146"/>
      <c r="AO255" s="146"/>
      <c r="AP255" s="146"/>
      <c r="AQ255" s="146"/>
      <c r="AR255" s="146"/>
      <c r="AS255" s="146"/>
      <c r="AT255" s="146"/>
      <c r="AU255" s="146"/>
      <c r="AV255" s="146"/>
      <c r="AW255" s="146"/>
      <c r="AX255" s="146"/>
      <c r="AY255" s="146"/>
      <c r="AZ255" s="146"/>
      <c r="BA255" s="146"/>
      <c r="BB255" s="146"/>
      <c r="BC255" s="146"/>
      <c r="BD255" s="146"/>
      <c r="BE255" s="146"/>
      <c r="BF255" s="146"/>
      <c r="BG255" s="146"/>
      <c r="BH255" s="146"/>
    </row>
    <row r="256" spans="1:60" outlineLevel="1">
      <c r="A256" s="153"/>
      <c r="B256" s="154"/>
      <c r="C256" s="176" t="s">
        <v>400</v>
      </c>
      <c r="D256" s="156"/>
      <c r="E256" s="157">
        <v>42</v>
      </c>
      <c r="F256" s="155"/>
      <c r="G256" s="155"/>
      <c r="H256" s="155"/>
      <c r="I256" s="155"/>
      <c r="J256" s="155"/>
      <c r="K256" s="155"/>
      <c r="L256" s="155"/>
      <c r="M256" s="155"/>
      <c r="N256" s="155"/>
      <c r="O256" s="155"/>
      <c r="P256" s="155"/>
      <c r="Q256" s="155"/>
      <c r="R256" s="155"/>
      <c r="S256" s="155"/>
      <c r="T256" s="155"/>
      <c r="U256" s="155"/>
      <c r="V256" s="155"/>
      <c r="W256" s="155"/>
      <c r="X256" s="155"/>
      <c r="Y256" s="146"/>
      <c r="Z256" s="146"/>
      <c r="AA256" s="146"/>
      <c r="AB256" s="146"/>
      <c r="AC256" s="146"/>
      <c r="AD256" s="146"/>
      <c r="AE256" s="146"/>
      <c r="AF256" s="146"/>
      <c r="AG256" s="146" t="s">
        <v>142</v>
      </c>
      <c r="AH256" s="146">
        <v>0</v>
      </c>
      <c r="AI256" s="146"/>
      <c r="AJ256" s="146"/>
      <c r="AK256" s="146"/>
      <c r="AL256" s="146"/>
      <c r="AM256" s="146"/>
      <c r="AN256" s="146"/>
      <c r="AO256" s="146"/>
      <c r="AP256" s="146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6"/>
      <c r="BB256" s="146"/>
      <c r="BC256" s="146"/>
      <c r="BD256" s="146"/>
      <c r="BE256" s="146"/>
      <c r="BF256" s="146"/>
      <c r="BG256" s="146"/>
      <c r="BH256" s="146"/>
    </row>
    <row r="257" spans="1:60" outlineLevel="1">
      <c r="A257" s="153"/>
      <c r="B257" s="154"/>
      <c r="C257" s="176" t="s">
        <v>401</v>
      </c>
      <c r="D257" s="156"/>
      <c r="E257" s="157">
        <v>10.5</v>
      </c>
      <c r="F257" s="155"/>
      <c r="G257" s="155"/>
      <c r="H257" s="155"/>
      <c r="I257" s="155"/>
      <c r="J257" s="155"/>
      <c r="K257" s="155"/>
      <c r="L257" s="155"/>
      <c r="M257" s="155"/>
      <c r="N257" s="155"/>
      <c r="O257" s="155"/>
      <c r="P257" s="155"/>
      <c r="Q257" s="155"/>
      <c r="R257" s="155"/>
      <c r="S257" s="155"/>
      <c r="T257" s="155"/>
      <c r="U257" s="155"/>
      <c r="V257" s="155"/>
      <c r="W257" s="155"/>
      <c r="X257" s="155"/>
      <c r="Y257" s="146"/>
      <c r="Z257" s="146"/>
      <c r="AA257" s="146"/>
      <c r="AB257" s="146"/>
      <c r="AC257" s="146"/>
      <c r="AD257" s="146"/>
      <c r="AE257" s="146"/>
      <c r="AF257" s="146"/>
      <c r="AG257" s="146" t="s">
        <v>142</v>
      </c>
      <c r="AH257" s="146">
        <v>0</v>
      </c>
      <c r="AI257" s="146"/>
      <c r="AJ257" s="146"/>
      <c r="AK257" s="146"/>
      <c r="AL257" s="146"/>
      <c r="AM257" s="146"/>
      <c r="AN257" s="146"/>
      <c r="AO257" s="146"/>
      <c r="AP257" s="146"/>
      <c r="AQ257" s="146"/>
      <c r="AR257" s="146"/>
      <c r="AS257" s="146"/>
      <c r="AT257" s="146"/>
      <c r="AU257" s="146"/>
      <c r="AV257" s="146"/>
      <c r="AW257" s="146"/>
      <c r="AX257" s="146"/>
      <c r="AY257" s="146"/>
      <c r="AZ257" s="146"/>
      <c r="BA257" s="146"/>
      <c r="BB257" s="146"/>
      <c r="BC257" s="146"/>
      <c r="BD257" s="146"/>
      <c r="BE257" s="146"/>
      <c r="BF257" s="146"/>
      <c r="BG257" s="146"/>
      <c r="BH257" s="146"/>
    </row>
    <row r="258" spans="1:60" outlineLevel="1">
      <c r="A258" s="153"/>
      <c r="B258" s="154"/>
      <c r="C258" s="176" t="s">
        <v>402</v>
      </c>
      <c r="D258" s="156"/>
      <c r="E258" s="157">
        <v>3.4</v>
      </c>
      <c r="F258" s="155"/>
      <c r="G258" s="155"/>
      <c r="H258" s="155"/>
      <c r="I258" s="155"/>
      <c r="J258" s="155"/>
      <c r="K258" s="155"/>
      <c r="L258" s="155"/>
      <c r="M258" s="155"/>
      <c r="N258" s="155"/>
      <c r="O258" s="155"/>
      <c r="P258" s="155"/>
      <c r="Q258" s="155"/>
      <c r="R258" s="155"/>
      <c r="S258" s="155"/>
      <c r="T258" s="155"/>
      <c r="U258" s="155"/>
      <c r="V258" s="155"/>
      <c r="W258" s="155"/>
      <c r="X258" s="155"/>
      <c r="Y258" s="146"/>
      <c r="Z258" s="146"/>
      <c r="AA258" s="146"/>
      <c r="AB258" s="146"/>
      <c r="AC258" s="146"/>
      <c r="AD258" s="146"/>
      <c r="AE258" s="146"/>
      <c r="AF258" s="146"/>
      <c r="AG258" s="146" t="s">
        <v>142</v>
      </c>
      <c r="AH258" s="146">
        <v>0</v>
      </c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</row>
    <row r="259" spans="1:60" outlineLevel="1">
      <c r="A259" s="153"/>
      <c r="B259" s="154"/>
      <c r="C259" s="176" t="s">
        <v>403</v>
      </c>
      <c r="D259" s="156"/>
      <c r="E259" s="157">
        <v>2.4</v>
      </c>
      <c r="F259" s="155"/>
      <c r="G259" s="155"/>
      <c r="H259" s="155"/>
      <c r="I259" s="155"/>
      <c r="J259" s="155"/>
      <c r="K259" s="155"/>
      <c r="L259" s="155"/>
      <c r="M259" s="155"/>
      <c r="N259" s="155"/>
      <c r="O259" s="155"/>
      <c r="P259" s="155"/>
      <c r="Q259" s="155"/>
      <c r="R259" s="155"/>
      <c r="S259" s="155"/>
      <c r="T259" s="155"/>
      <c r="U259" s="155"/>
      <c r="V259" s="155"/>
      <c r="W259" s="155"/>
      <c r="X259" s="155"/>
      <c r="Y259" s="146"/>
      <c r="Z259" s="146"/>
      <c r="AA259" s="146"/>
      <c r="AB259" s="146"/>
      <c r="AC259" s="146"/>
      <c r="AD259" s="146"/>
      <c r="AE259" s="146"/>
      <c r="AF259" s="146"/>
      <c r="AG259" s="146" t="s">
        <v>142</v>
      </c>
      <c r="AH259" s="146">
        <v>0</v>
      </c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</row>
    <row r="260" spans="1:60" outlineLevel="1">
      <c r="A260" s="165">
        <v>49</v>
      </c>
      <c r="B260" s="166" t="s">
        <v>404</v>
      </c>
      <c r="C260" s="175" t="s">
        <v>405</v>
      </c>
      <c r="D260" s="167" t="s">
        <v>277</v>
      </c>
      <c r="E260" s="168">
        <v>16.8</v>
      </c>
      <c r="F260" s="169"/>
      <c r="G260" s="170">
        <f>ROUND(E260*F260,2)</f>
        <v>0</v>
      </c>
      <c r="H260" s="169"/>
      <c r="I260" s="170">
        <f>ROUND(E260*H260,2)</f>
        <v>0</v>
      </c>
      <c r="J260" s="169"/>
      <c r="K260" s="170">
        <f>ROUND(E260*J260,2)</f>
        <v>0</v>
      </c>
      <c r="L260" s="170">
        <v>21</v>
      </c>
      <c r="M260" s="170">
        <f>G260*(1+L260/100)</f>
        <v>0</v>
      </c>
      <c r="N260" s="170">
        <v>0</v>
      </c>
      <c r="O260" s="170">
        <f>ROUND(E260*N260,2)</f>
        <v>0</v>
      </c>
      <c r="P260" s="170">
        <v>1.383E-2</v>
      </c>
      <c r="Q260" s="170">
        <f>ROUND(E260*P260,2)</f>
        <v>0.23</v>
      </c>
      <c r="R260" s="170" t="s">
        <v>359</v>
      </c>
      <c r="S260" s="170" t="s">
        <v>135</v>
      </c>
      <c r="T260" s="171" t="s">
        <v>136</v>
      </c>
      <c r="U260" s="155">
        <v>0.12</v>
      </c>
      <c r="V260" s="155">
        <f>ROUND(E260*U260,2)</f>
        <v>2.02</v>
      </c>
      <c r="W260" s="155"/>
      <c r="X260" s="155" t="s">
        <v>137</v>
      </c>
      <c r="Y260" s="146"/>
      <c r="Z260" s="146"/>
      <c r="AA260" s="146"/>
      <c r="AB260" s="146"/>
      <c r="AC260" s="146"/>
      <c r="AD260" s="146"/>
      <c r="AE260" s="146"/>
      <c r="AF260" s="146"/>
      <c r="AG260" s="146" t="s">
        <v>138</v>
      </c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</row>
    <row r="261" spans="1:60" outlineLevel="1">
      <c r="A261" s="153"/>
      <c r="B261" s="154"/>
      <c r="C261" s="176" t="s">
        <v>406</v>
      </c>
      <c r="D261" s="156"/>
      <c r="E261" s="157">
        <v>2.4</v>
      </c>
      <c r="F261" s="155"/>
      <c r="G261" s="155"/>
      <c r="H261" s="155"/>
      <c r="I261" s="155"/>
      <c r="J261" s="155"/>
      <c r="K261" s="155"/>
      <c r="L261" s="155"/>
      <c r="M261" s="155"/>
      <c r="N261" s="155"/>
      <c r="O261" s="155"/>
      <c r="P261" s="155"/>
      <c r="Q261" s="155"/>
      <c r="R261" s="155"/>
      <c r="S261" s="155"/>
      <c r="T261" s="155"/>
      <c r="U261" s="155"/>
      <c r="V261" s="155"/>
      <c r="W261" s="155"/>
      <c r="X261" s="155"/>
      <c r="Y261" s="146"/>
      <c r="Z261" s="146"/>
      <c r="AA261" s="146"/>
      <c r="AB261" s="146"/>
      <c r="AC261" s="146"/>
      <c r="AD261" s="146"/>
      <c r="AE261" s="146"/>
      <c r="AF261" s="146"/>
      <c r="AG261" s="146" t="s">
        <v>142</v>
      </c>
      <c r="AH261" s="146">
        <v>0</v>
      </c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</row>
    <row r="262" spans="1:60" outlineLevel="1">
      <c r="A262" s="153"/>
      <c r="B262" s="154"/>
      <c r="C262" s="176" t="s">
        <v>407</v>
      </c>
      <c r="D262" s="156"/>
      <c r="E262" s="157">
        <v>12</v>
      </c>
      <c r="F262" s="155"/>
      <c r="G262" s="155"/>
      <c r="H262" s="155"/>
      <c r="I262" s="155"/>
      <c r="J262" s="155"/>
      <c r="K262" s="155"/>
      <c r="L262" s="155"/>
      <c r="M262" s="155"/>
      <c r="N262" s="155"/>
      <c r="O262" s="155"/>
      <c r="P262" s="155"/>
      <c r="Q262" s="155"/>
      <c r="R262" s="155"/>
      <c r="S262" s="155"/>
      <c r="T262" s="155"/>
      <c r="U262" s="155"/>
      <c r="V262" s="155"/>
      <c r="W262" s="155"/>
      <c r="X262" s="155"/>
      <c r="Y262" s="146"/>
      <c r="Z262" s="146"/>
      <c r="AA262" s="146"/>
      <c r="AB262" s="146"/>
      <c r="AC262" s="146"/>
      <c r="AD262" s="146"/>
      <c r="AE262" s="146"/>
      <c r="AF262" s="146"/>
      <c r="AG262" s="146" t="s">
        <v>142</v>
      </c>
      <c r="AH262" s="146">
        <v>0</v>
      </c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</row>
    <row r="263" spans="1:60" outlineLevel="1">
      <c r="A263" s="153"/>
      <c r="B263" s="154"/>
      <c r="C263" s="176" t="s">
        <v>408</v>
      </c>
      <c r="D263" s="156"/>
      <c r="E263" s="157">
        <v>2.4</v>
      </c>
      <c r="F263" s="155"/>
      <c r="G263" s="155"/>
      <c r="H263" s="155"/>
      <c r="I263" s="155"/>
      <c r="J263" s="155"/>
      <c r="K263" s="155"/>
      <c r="L263" s="155"/>
      <c r="M263" s="155"/>
      <c r="N263" s="155"/>
      <c r="O263" s="155"/>
      <c r="P263" s="155"/>
      <c r="Q263" s="155"/>
      <c r="R263" s="155"/>
      <c r="S263" s="155"/>
      <c r="T263" s="155"/>
      <c r="U263" s="155"/>
      <c r="V263" s="155"/>
      <c r="W263" s="155"/>
      <c r="X263" s="155"/>
      <c r="Y263" s="146"/>
      <c r="Z263" s="146"/>
      <c r="AA263" s="146"/>
      <c r="AB263" s="146"/>
      <c r="AC263" s="146"/>
      <c r="AD263" s="146"/>
      <c r="AE263" s="146"/>
      <c r="AF263" s="146"/>
      <c r="AG263" s="146" t="s">
        <v>142</v>
      </c>
      <c r="AH263" s="146">
        <v>0</v>
      </c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</row>
    <row r="264" spans="1:60" ht="20.6" outlineLevel="1">
      <c r="A264" s="165">
        <v>50</v>
      </c>
      <c r="B264" s="166" t="s">
        <v>409</v>
      </c>
      <c r="C264" s="175" t="s">
        <v>410</v>
      </c>
      <c r="D264" s="167" t="s">
        <v>133</v>
      </c>
      <c r="E264" s="168">
        <v>52</v>
      </c>
      <c r="F264" s="169"/>
      <c r="G264" s="170">
        <f>ROUND(E264*F264,2)</f>
        <v>0</v>
      </c>
      <c r="H264" s="169"/>
      <c r="I264" s="170">
        <f>ROUND(E264*H264,2)</f>
        <v>0</v>
      </c>
      <c r="J264" s="169"/>
      <c r="K264" s="170">
        <f>ROUND(E264*J264,2)</f>
        <v>0</v>
      </c>
      <c r="L264" s="170">
        <v>21</v>
      </c>
      <c r="M264" s="170">
        <f>G264*(1+L264/100)</f>
        <v>0</v>
      </c>
      <c r="N264" s="170">
        <v>0</v>
      </c>
      <c r="O264" s="170">
        <f>ROUND(E264*N264,2)</f>
        <v>0</v>
      </c>
      <c r="P264" s="170">
        <v>4.5999999999999999E-2</v>
      </c>
      <c r="Q264" s="170">
        <f>ROUND(E264*P264,2)</f>
        <v>2.39</v>
      </c>
      <c r="R264" s="170" t="s">
        <v>359</v>
      </c>
      <c r="S264" s="170" t="s">
        <v>135</v>
      </c>
      <c r="T264" s="171" t="s">
        <v>136</v>
      </c>
      <c r="U264" s="155">
        <v>0.26</v>
      </c>
      <c r="V264" s="155">
        <f>ROUND(E264*U264,2)</f>
        <v>13.52</v>
      </c>
      <c r="W264" s="155"/>
      <c r="X264" s="155" t="s">
        <v>137</v>
      </c>
      <c r="Y264" s="146"/>
      <c r="Z264" s="146"/>
      <c r="AA264" s="146"/>
      <c r="AB264" s="146"/>
      <c r="AC264" s="146"/>
      <c r="AD264" s="146"/>
      <c r="AE264" s="146"/>
      <c r="AF264" s="146"/>
      <c r="AG264" s="146" t="s">
        <v>138</v>
      </c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</row>
    <row r="265" spans="1:60" outlineLevel="1">
      <c r="A265" s="153"/>
      <c r="B265" s="154"/>
      <c r="C265" s="176" t="s">
        <v>411</v>
      </c>
      <c r="D265" s="156"/>
      <c r="E265" s="157">
        <v>52</v>
      </c>
      <c r="F265" s="155"/>
      <c r="G265" s="155"/>
      <c r="H265" s="155"/>
      <c r="I265" s="155"/>
      <c r="J265" s="155"/>
      <c r="K265" s="155"/>
      <c r="L265" s="155"/>
      <c r="M265" s="155"/>
      <c r="N265" s="155"/>
      <c r="O265" s="155"/>
      <c r="P265" s="155"/>
      <c r="Q265" s="155"/>
      <c r="R265" s="155"/>
      <c r="S265" s="155"/>
      <c r="T265" s="155"/>
      <c r="U265" s="155"/>
      <c r="V265" s="155"/>
      <c r="W265" s="155"/>
      <c r="X265" s="155"/>
      <c r="Y265" s="146"/>
      <c r="Z265" s="146"/>
      <c r="AA265" s="146"/>
      <c r="AB265" s="146"/>
      <c r="AC265" s="146"/>
      <c r="AD265" s="146"/>
      <c r="AE265" s="146"/>
      <c r="AF265" s="146"/>
      <c r="AG265" s="146" t="s">
        <v>142</v>
      </c>
      <c r="AH265" s="146">
        <v>0</v>
      </c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</row>
    <row r="266" spans="1:60" outlineLevel="1">
      <c r="A266" s="165">
        <v>51</v>
      </c>
      <c r="B266" s="166" t="s">
        <v>412</v>
      </c>
      <c r="C266" s="175" t="s">
        <v>413</v>
      </c>
      <c r="D266" s="167" t="s">
        <v>133</v>
      </c>
      <c r="E266" s="168">
        <v>40</v>
      </c>
      <c r="F266" s="169"/>
      <c r="G266" s="170">
        <f>ROUND(E266*F266,2)</f>
        <v>0</v>
      </c>
      <c r="H266" s="169"/>
      <c r="I266" s="170">
        <f>ROUND(E266*H266,2)</f>
        <v>0</v>
      </c>
      <c r="J266" s="169"/>
      <c r="K266" s="170">
        <f>ROUND(E266*J266,2)</f>
        <v>0</v>
      </c>
      <c r="L266" s="170">
        <v>21</v>
      </c>
      <c r="M266" s="170">
        <f>G266*(1+L266/100)</f>
        <v>0</v>
      </c>
      <c r="N266" s="170">
        <v>0</v>
      </c>
      <c r="O266" s="170">
        <f>ROUND(E266*N266,2)</f>
        <v>0</v>
      </c>
      <c r="P266" s="170">
        <v>0.05</v>
      </c>
      <c r="Q266" s="170">
        <f>ROUND(E266*P266,2)</f>
        <v>2</v>
      </c>
      <c r="R266" s="170" t="s">
        <v>359</v>
      </c>
      <c r="S266" s="170" t="s">
        <v>135</v>
      </c>
      <c r="T266" s="171" t="s">
        <v>136</v>
      </c>
      <c r="U266" s="155">
        <v>0.23</v>
      </c>
      <c r="V266" s="155">
        <f>ROUND(E266*U266,2)</f>
        <v>9.1999999999999993</v>
      </c>
      <c r="W266" s="155"/>
      <c r="X266" s="155" t="s">
        <v>137</v>
      </c>
      <c r="Y266" s="146"/>
      <c r="Z266" s="146"/>
      <c r="AA266" s="146"/>
      <c r="AB266" s="146"/>
      <c r="AC266" s="146"/>
      <c r="AD266" s="146"/>
      <c r="AE266" s="146"/>
      <c r="AF266" s="146"/>
      <c r="AG266" s="146" t="s">
        <v>138</v>
      </c>
      <c r="AH266" s="146"/>
      <c r="AI266" s="146"/>
      <c r="AJ266" s="146"/>
      <c r="AK266" s="146"/>
      <c r="AL266" s="146"/>
      <c r="AM266" s="146"/>
      <c r="AN266" s="146"/>
      <c r="AO266" s="146"/>
      <c r="AP266" s="146"/>
      <c r="AQ266" s="146"/>
      <c r="AR266" s="146"/>
      <c r="AS266" s="146"/>
      <c r="AT266" s="146"/>
      <c r="AU266" s="146"/>
      <c r="AV266" s="146"/>
      <c r="AW266" s="146"/>
      <c r="AX266" s="146"/>
      <c r="AY266" s="146"/>
      <c r="AZ266" s="146"/>
      <c r="BA266" s="146"/>
      <c r="BB266" s="146"/>
      <c r="BC266" s="146"/>
      <c r="BD266" s="146"/>
      <c r="BE266" s="146"/>
      <c r="BF266" s="146"/>
      <c r="BG266" s="146"/>
      <c r="BH266" s="146"/>
    </row>
    <row r="267" spans="1:60" outlineLevel="1">
      <c r="A267" s="153"/>
      <c r="B267" s="154"/>
      <c r="C267" s="176" t="s">
        <v>414</v>
      </c>
      <c r="D267" s="156"/>
      <c r="E267" s="157">
        <v>40</v>
      </c>
      <c r="F267" s="155"/>
      <c r="G267" s="155"/>
      <c r="H267" s="155"/>
      <c r="I267" s="155"/>
      <c r="J267" s="155"/>
      <c r="K267" s="155"/>
      <c r="L267" s="155"/>
      <c r="M267" s="155"/>
      <c r="N267" s="155"/>
      <c r="O267" s="155"/>
      <c r="P267" s="155"/>
      <c r="Q267" s="155"/>
      <c r="R267" s="155"/>
      <c r="S267" s="155"/>
      <c r="T267" s="155"/>
      <c r="U267" s="155"/>
      <c r="V267" s="155"/>
      <c r="W267" s="155"/>
      <c r="X267" s="155"/>
      <c r="Y267" s="146"/>
      <c r="Z267" s="146"/>
      <c r="AA267" s="146"/>
      <c r="AB267" s="146"/>
      <c r="AC267" s="146"/>
      <c r="AD267" s="146"/>
      <c r="AE267" s="146"/>
      <c r="AF267" s="146"/>
      <c r="AG267" s="146" t="s">
        <v>142</v>
      </c>
      <c r="AH267" s="146">
        <v>0</v>
      </c>
      <c r="AI267" s="146"/>
      <c r="AJ267" s="146"/>
      <c r="AK267" s="146"/>
      <c r="AL267" s="146"/>
      <c r="AM267" s="146"/>
      <c r="AN267" s="146"/>
      <c r="AO267" s="146"/>
      <c r="AP267" s="146"/>
      <c r="AQ267" s="146"/>
      <c r="AR267" s="146"/>
      <c r="AS267" s="146"/>
      <c r="AT267" s="146"/>
      <c r="AU267" s="146"/>
      <c r="AV267" s="146"/>
      <c r="AW267" s="146"/>
      <c r="AX267" s="146"/>
      <c r="AY267" s="146"/>
      <c r="AZ267" s="146"/>
      <c r="BA267" s="146"/>
      <c r="BB267" s="146"/>
      <c r="BC267" s="146"/>
      <c r="BD267" s="146"/>
      <c r="BE267" s="146"/>
      <c r="BF267" s="146"/>
      <c r="BG267" s="146"/>
      <c r="BH267" s="146"/>
    </row>
    <row r="268" spans="1:60" ht="20.6" outlineLevel="1">
      <c r="A268" s="165">
        <v>52</v>
      </c>
      <c r="B268" s="166" t="s">
        <v>415</v>
      </c>
      <c r="C268" s="175" t="s">
        <v>416</v>
      </c>
      <c r="D268" s="167" t="s">
        <v>133</v>
      </c>
      <c r="E268" s="168">
        <v>45</v>
      </c>
      <c r="F268" s="169"/>
      <c r="G268" s="170">
        <f>ROUND(E268*F268,2)</f>
        <v>0</v>
      </c>
      <c r="H268" s="169"/>
      <c r="I268" s="170">
        <f>ROUND(E268*H268,2)</f>
        <v>0</v>
      </c>
      <c r="J268" s="169"/>
      <c r="K268" s="170">
        <f>ROUND(E268*J268,2)</f>
        <v>0</v>
      </c>
      <c r="L268" s="170">
        <v>21</v>
      </c>
      <c r="M268" s="170">
        <f>G268*(1+L268/100)</f>
        <v>0</v>
      </c>
      <c r="N268" s="170">
        <v>0</v>
      </c>
      <c r="O268" s="170">
        <f>ROUND(E268*N268,2)</f>
        <v>0</v>
      </c>
      <c r="P268" s="170">
        <v>8.8999999999999996E-2</v>
      </c>
      <c r="Q268" s="170">
        <f>ROUND(E268*P268,2)</f>
        <v>4.01</v>
      </c>
      <c r="R268" s="170" t="s">
        <v>359</v>
      </c>
      <c r="S268" s="170" t="s">
        <v>135</v>
      </c>
      <c r="T268" s="171" t="s">
        <v>136</v>
      </c>
      <c r="U268" s="155">
        <v>0.39</v>
      </c>
      <c r="V268" s="155">
        <f>ROUND(E268*U268,2)</f>
        <v>17.55</v>
      </c>
      <c r="W268" s="155"/>
      <c r="X268" s="155" t="s">
        <v>137</v>
      </c>
      <c r="Y268" s="146"/>
      <c r="Z268" s="146"/>
      <c r="AA268" s="146"/>
      <c r="AB268" s="146"/>
      <c r="AC268" s="146"/>
      <c r="AD268" s="146"/>
      <c r="AE268" s="146"/>
      <c r="AF268" s="146"/>
      <c r="AG268" s="146" t="s">
        <v>138</v>
      </c>
      <c r="AH268" s="146"/>
      <c r="AI268" s="146"/>
      <c r="AJ268" s="146"/>
      <c r="AK268" s="146"/>
      <c r="AL268" s="146"/>
      <c r="AM268" s="146"/>
      <c r="AN268" s="146"/>
      <c r="AO268" s="146"/>
      <c r="AP268" s="146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6"/>
      <c r="BB268" s="146"/>
      <c r="BC268" s="146"/>
      <c r="BD268" s="146"/>
      <c r="BE268" s="146"/>
      <c r="BF268" s="146"/>
      <c r="BG268" s="146"/>
      <c r="BH268" s="146"/>
    </row>
    <row r="269" spans="1:60" outlineLevel="1">
      <c r="A269" s="153"/>
      <c r="B269" s="154"/>
      <c r="C269" s="241" t="s">
        <v>417</v>
      </c>
      <c r="D269" s="242"/>
      <c r="E269" s="242"/>
      <c r="F269" s="242"/>
      <c r="G269" s="242"/>
      <c r="H269" s="155"/>
      <c r="I269" s="155"/>
      <c r="J269" s="155"/>
      <c r="K269" s="155"/>
      <c r="L269" s="155"/>
      <c r="M269" s="155"/>
      <c r="N269" s="155"/>
      <c r="O269" s="155"/>
      <c r="P269" s="155"/>
      <c r="Q269" s="155"/>
      <c r="R269" s="155"/>
      <c r="S269" s="155"/>
      <c r="T269" s="155"/>
      <c r="U269" s="155"/>
      <c r="V269" s="155"/>
      <c r="W269" s="155"/>
      <c r="X269" s="155"/>
      <c r="Y269" s="146"/>
      <c r="Z269" s="146"/>
      <c r="AA269" s="146"/>
      <c r="AB269" s="146"/>
      <c r="AC269" s="146"/>
      <c r="AD269" s="146"/>
      <c r="AE269" s="146"/>
      <c r="AF269" s="146"/>
      <c r="AG269" s="146" t="s">
        <v>140</v>
      </c>
      <c r="AH269" s="146"/>
      <c r="AI269" s="146"/>
      <c r="AJ269" s="146"/>
      <c r="AK269" s="146"/>
      <c r="AL269" s="146"/>
      <c r="AM269" s="146"/>
      <c r="AN269" s="146"/>
      <c r="AO269" s="146"/>
      <c r="AP269" s="146"/>
      <c r="AQ269" s="146"/>
      <c r="AR269" s="146"/>
      <c r="AS269" s="146"/>
      <c r="AT269" s="146"/>
      <c r="AU269" s="146"/>
      <c r="AV269" s="146"/>
      <c r="AW269" s="146"/>
      <c r="AX269" s="146"/>
      <c r="AY269" s="146"/>
      <c r="AZ269" s="146"/>
      <c r="BA269" s="146"/>
      <c r="BB269" s="146"/>
      <c r="BC269" s="146"/>
      <c r="BD269" s="146"/>
      <c r="BE269" s="146"/>
      <c r="BF269" s="146"/>
      <c r="BG269" s="146"/>
      <c r="BH269" s="146"/>
    </row>
    <row r="270" spans="1:60" outlineLevel="1">
      <c r="A270" s="153"/>
      <c r="B270" s="154"/>
      <c r="C270" s="176" t="s">
        <v>418</v>
      </c>
      <c r="D270" s="156"/>
      <c r="E270" s="157">
        <v>6.6</v>
      </c>
      <c r="F270" s="155"/>
      <c r="G270" s="155"/>
      <c r="H270" s="155"/>
      <c r="I270" s="155"/>
      <c r="J270" s="155"/>
      <c r="K270" s="155"/>
      <c r="L270" s="155"/>
      <c r="M270" s="155"/>
      <c r="N270" s="155"/>
      <c r="O270" s="155"/>
      <c r="P270" s="155"/>
      <c r="Q270" s="155"/>
      <c r="R270" s="155"/>
      <c r="S270" s="155"/>
      <c r="T270" s="155"/>
      <c r="U270" s="155"/>
      <c r="V270" s="155"/>
      <c r="W270" s="155"/>
      <c r="X270" s="155"/>
      <c r="Y270" s="146"/>
      <c r="Z270" s="146"/>
      <c r="AA270" s="146"/>
      <c r="AB270" s="146"/>
      <c r="AC270" s="146"/>
      <c r="AD270" s="146"/>
      <c r="AE270" s="146"/>
      <c r="AF270" s="146"/>
      <c r="AG270" s="146" t="s">
        <v>142</v>
      </c>
      <c r="AH270" s="146">
        <v>0</v>
      </c>
      <c r="AI270" s="146"/>
      <c r="AJ270" s="146"/>
      <c r="AK270" s="146"/>
      <c r="AL270" s="146"/>
      <c r="AM270" s="146"/>
      <c r="AN270" s="146"/>
      <c r="AO270" s="146"/>
      <c r="AP270" s="146"/>
      <c r="AQ270" s="146"/>
      <c r="AR270" s="146"/>
      <c r="AS270" s="146"/>
      <c r="AT270" s="146"/>
      <c r="AU270" s="146"/>
      <c r="AV270" s="146"/>
      <c r="AW270" s="146"/>
      <c r="AX270" s="146"/>
      <c r="AY270" s="146"/>
      <c r="AZ270" s="146"/>
      <c r="BA270" s="146"/>
      <c r="BB270" s="146"/>
      <c r="BC270" s="146"/>
      <c r="BD270" s="146"/>
      <c r="BE270" s="146"/>
      <c r="BF270" s="146"/>
      <c r="BG270" s="146"/>
      <c r="BH270" s="146"/>
    </row>
    <row r="271" spans="1:60" outlineLevel="1">
      <c r="A271" s="153"/>
      <c r="B271" s="154"/>
      <c r="C271" s="176" t="s">
        <v>419</v>
      </c>
      <c r="D271" s="156"/>
      <c r="E271" s="157">
        <v>3.9</v>
      </c>
      <c r="F271" s="155"/>
      <c r="G271" s="155"/>
      <c r="H271" s="155"/>
      <c r="I271" s="155"/>
      <c r="J271" s="155"/>
      <c r="K271" s="155"/>
      <c r="L271" s="155"/>
      <c r="M271" s="155"/>
      <c r="N271" s="155"/>
      <c r="O271" s="155"/>
      <c r="P271" s="155"/>
      <c r="Q271" s="155"/>
      <c r="R271" s="155"/>
      <c r="S271" s="155"/>
      <c r="T271" s="155"/>
      <c r="U271" s="155"/>
      <c r="V271" s="155"/>
      <c r="W271" s="155"/>
      <c r="X271" s="155"/>
      <c r="Y271" s="146"/>
      <c r="Z271" s="146"/>
      <c r="AA271" s="146"/>
      <c r="AB271" s="146"/>
      <c r="AC271" s="146"/>
      <c r="AD271" s="146"/>
      <c r="AE271" s="146"/>
      <c r="AF271" s="146"/>
      <c r="AG271" s="146" t="s">
        <v>142</v>
      </c>
      <c r="AH271" s="146">
        <v>0</v>
      </c>
      <c r="AI271" s="146"/>
      <c r="AJ271" s="146"/>
      <c r="AK271" s="146"/>
      <c r="AL271" s="146"/>
      <c r="AM271" s="146"/>
      <c r="AN271" s="146"/>
      <c r="AO271" s="146"/>
      <c r="AP271" s="146"/>
      <c r="AQ271" s="146"/>
      <c r="AR271" s="146"/>
      <c r="AS271" s="146"/>
      <c r="AT271" s="146"/>
      <c r="AU271" s="146"/>
      <c r="AV271" s="146"/>
      <c r="AW271" s="146"/>
      <c r="AX271" s="146"/>
      <c r="AY271" s="146"/>
      <c r="AZ271" s="146"/>
      <c r="BA271" s="146"/>
      <c r="BB271" s="146"/>
      <c r="BC271" s="146"/>
      <c r="BD271" s="146"/>
      <c r="BE271" s="146"/>
      <c r="BF271" s="146"/>
      <c r="BG271" s="146"/>
      <c r="BH271" s="146"/>
    </row>
    <row r="272" spans="1:60" outlineLevel="1">
      <c r="A272" s="153"/>
      <c r="B272" s="154"/>
      <c r="C272" s="176" t="s">
        <v>420</v>
      </c>
      <c r="D272" s="156"/>
      <c r="E272" s="157">
        <v>1.4</v>
      </c>
      <c r="F272" s="155"/>
      <c r="G272" s="155"/>
      <c r="H272" s="155"/>
      <c r="I272" s="155"/>
      <c r="J272" s="155"/>
      <c r="K272" s="155"/>
      <c r="L272" s="155"/>
      <c r="M272" s="155"/>
      <c r="N272" s="155"/>
      <c r="O272" s="155"/>
      <c r="P272" s="155"/>
      <c r="Q272" s="155"/>
      <c r="R272" s="155"/>
      <c r="S272" s="155"/>
      <c r="T272" s="155"/>
      <c r="U272" s="155"/>
      <c r="V272" s="155"/>
      <c r="W272" s="155"/>
      <c r="X272" s="155"/>
      <c r="Y272" s="146"/>
      <c r="Z272" s="146"/>
      <c r="AA272" s="146"/>
      <c r="AB272" s="146"/>
      <c r="AC272" s="146"/>
      <c r="AD272" s="146"/>
      <c r="AE272" s="146"/>
      <c r="AF272" s="146"/>
      <c r="AG272" s="146" t="s">
        <v>142</v>
      </c>
      <c r="AH272" s="146">
        <v>0</v>
      </c>
      <c r="AI272" s="146"/>
      <c r="AJ272" s="146"/>
      <c r="AK272" s="146"/>
      <c r="AL272" s="146"/>
      <c r="AM272" s="146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6"/>
      <c r="BB272" s="146"/>
      <c r="BC272" s="146"/>
      <c r="BD272" s="146"/>
      <c r="BE272" s="146"/>
      <c r="BF272" s="146"/>
      <c r="BG272" s="146"/>
      <c r="BH272" s="146"/>
    </row>
    <row r="273" spans="1:60" outlineLevel="1">
      <c r="A273" s="153"/>
      <c r="B273" s="154"/>
      <c r="C273" s="176" t="s">
        <v>421</v>
      </c>
      <c r="D273" s="156"/>
      <c r="E273" s="157">
        <v>4.0999999999999996</v>
      </c>
      <c r="F273" s="155"/>
      <c r="G273" s="155"/>
      <c r="H273" s="155"/>
      <c r="I273" s="155"/>
      <c r="J273" s="155"/>
      <c r="K273" s="155"/>
      <c r="L273" s="155"/>
      <c r="M273" s="155"/>
      <c r="N273" s="155"/>
      <c r="O273" s="155"/>
      <c r="P273" s="155"/>
      <c r="Q273" s="155"/>
      <c r="R273" s="155"/>
      <c r="S273" s="155"/>
      <c r="T273" s="155"/>
      <c r="U273" s="155"/>
      <c r="V273" s="155"/>
      <c r="W273" s="155"/>
      <c r="X273" s="155"/>
      <c r="Y273" s="146"/>
      <c r="Z273" s="146"/>
      <c r="AA273" s="146"/>
      <c r="AB273" s="146"/>
      <c r="AC273" s="146"/>
      <c r="AD273" s="146"/>
      <c r="AE273" s="146"/>
      <c r="AF273" s="146"/>
      <c r="AG273" s="146" t="s">
        <v>142</v>
      </c>
      <c r="AH273" s="146">
        <v>0</v>
      </c>
      <c r="AI273" s="146"/>
      <c r="AJ273" s="146"/>
      <c r="AK273" s="146"/>
      <c r="AL273" s="146"/>
      <c r="AM273" s="146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46"/>
      <c r="AZ273" s="146"/>
      <c r="BA273" s="146"/>
      <c r="BB273" s="146"/>
      <c r="BC273" s="146"/>
      <c r="BD273" s="146"/>
      <c r="BE273" s="146"/>
      <c r="BF273" s="146"/>
      <c r="BG273" s="146"/>
      <c r="BH273" s="146"/>
    </row>
    <row r="274" spans="1:60" outlineLevel="1">
      <c r="A274" s="153"/>
      <c r="B274" s="154"/>
      <c r="C274" s="176" t="s">
        <v>422</v>
      </c>
      <c r="D274" s="156"/>
      <c r="E274" s="157">
        <v>29</v>
      </c>
      <c r="F274" s="155"/>
      <c r="G274" s="155"/>
      <c r="H274" s="155"/>
      <c r="I274" s="155"/>
      <c r="J274" s="155"/>
      <c r="K274" s="155"/>
      <c r="L274" s="155"/>
      <c r="M274" s="155"/>
      <c r="N274" s="155"/>
      <c r="O274" s="155"/>
      <c r="P274" s="155"/>
      <c r="Q274" s="155"/>
      <c r="R274" s="155"/>
      <c r="S274" s="155"/>
      <c r="T274" s="155"/>
      <c r="U274" s="155"/>
      <c r="V274" s="155"/>
      <c r="W274" s="155"/>
      <c r="X274" s="155"/>
      <c r="Y274" s="146"/>
      <c r="Z274" s="146"/>
      <c r="AA274" s="146"/>
      <c r="AB274" s="146"/>
      <c r="AC274" s="146"/>
      <c r="AD274" s="146"/>
      <c r="AE274" s="146"/>
      <c r="AF274" s="146"/>
      <c r="AG274" s="146" t="s">
        <v>142</v>
      </c>
      <c r="AH274" s="146">
        <v>0</v>
      </c>
      <c r="AI274" s="146"/>
      <c r="AJ274" s="146"/>
      <c r="AK274" s="146"/>
      <c r="AL274" s="146"/>
      <c r="AM274" s="146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46"/>
      <c r="AZ274" s="146"/>
      <c r="BA274" s="146"/>
      <c r="BB274" s="146"/>
      <c r="BC274" s="146"/>
      <c r="BD274" s="146"/>
      <c r="BE274" s="146"/>
      <c r="BF274" s="146"/>
      <c r="BG274" s="146"/>
      <c r="BH274" s="146"/>
    </row>
    <row r="275" spans="1:60" ht="20.6" outlineLevel="1">
      <c r="A275" s="165">
        <v>53</v>
      </c>
      <c r="B275" s="166" t="s">
        <v>423</v>
      </c>
      <c r="C275" s="175" t="s">
        <v>424</v>
      </c>
      <c r="D275" s="167" t="s">
        <v>133</v>
      </c>
      <c r="E275" s="168">
        <v>52.9</v>
      </c>
      <c r="F275" s="169"/>
      <c r="G275" s="170">
        <f>ROUND(E275*F275,2)</f>
        <v>0</v>
      </c>
      <c r="H275" s="169"/>
      <c r="I275" s="170">
        <f>ROUND(E275*H275,2)</f>
        <v>0</v>
      </c>
      <c r="J275" s="169"/>
      <c r="K275" s="170">
        <f>ROUND(E275*J275,2)</f>
        <v>0</v>
      </c>
      <c r="L275" s="170">
        <v>21</v>
      </c>
      <c r="M275" s="170">
        <f>G275*(1+L275/100)</f>
        <v>0</v>
      </c>
      <c r="N275" s="170">
        <v>0</v>
      </c>
      <c r="O275" s="170">
        <f>ROUND(E275*N275,2)</f>
        <v>0</v>
      </c>
      <c r="P275" s="170">
        <v>0</v>
      </c>
      <c r="Q275" s="170">
        <f>ROUND(E275*P275,2)</f>
        <v>0</v>
      </c>
      <c r="R275" s="170" t="s">
        <v>134</v>
      </c>
      <c r="S275" s="170" t="s">
        <v>135</v>
      </c>
      <c r="T275" s="171" t="s">
        <v>136</v>
      </c>
      <c r="U275" s="155">
        <v>0.09</v>
      </c>
      <c r="V275" s="155">
        <f>ROUND(E275*U275,2)</f>
        <v>4.76</v>
      </c>
      <c r="W275" s="155"/>
      <c r="X275" s="155" t="s">
        <v>137</v>
      </c>
      <c r="Y275" s="146"/>
      <c r="Z275" s="146"/>
      <c r="AA275" s="146"/>
      <c r="AB275" s="146"/>
      <c r="AC275" s="146"/>
      <c r="AD275" s="146"/>
      <c r="AE275" s="146"/>
      <c r="AF275" s="146"/>
      <c r="AG275" s="146" t="s">
        <v>138</v>
      </c>
      <c r="AH275" s="146"/>
      <c r="AI275" s="146"/>
      <c r="AJ275" s="146"/>
      <c r="AK275" s="146"/>
      <c r="AL275" s="146"/>
      <c r="AM275" s="146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46"/>
      <c r="AZ275" s="146"/>
      <c r="BA275" s="146"/>
      <c r="BB275" s="146"/>
      <c r="BC275" s="146"/>
      <c r="BD275" s="146"/>
      <c r="BE275" s="146"/>
      <c r="BF275" s="146"/>
      <c r="BG275" s="146"/>
      <c r="BH275" s="146"/>
    </row>
    <row r="276" spans="1:60" ht="21" outlineLevel="1">
      <c r="A276" s="153"/>
      <c r="B276" s="154"/>
      <c r="C276" s="241" t="s">
        <v>425</v>
      </c>
      <c r="D276" s="242"/>
      <c r="E276" s="242"/>
      <c r="F276" s="242"/>
      <c r="G276" s="242"/>
      <c r="H276" s="155"/>
      <c r="I276" s="155"/>
      <c r="J276" s="155"/>
      <c r="K276" s="155"/>
      <c r="L276" s="155"/>
      <c r="M276" s="155"/>
      <c r="N276" s="155"/>
      <c r="O276" s="155"/>
      <c r="P276" s="155"/>
      <c r="Q276" s="155"/>
      <c r="R276" s="155"/>
      <c r="S276" s="155"/>
      <c r="T276" s="155"/>
      <c r="U276" s="155"/>
      <c r="V276" s="155"/>
      <c r="W276" s="155"/>
      <c r="X276" s="155"/>
      <c r="Y276" s="146"/>
      <c r="Z276" s="146"/>
      <c r="AA276" s="146"/>
      <c r="AB276" s="146"/>
      <c r="AC276" s="146"/>
      <c r="AD276" s="146"/>
      <c r="AE276" s="146"/>
      <c r="AF276" s="146"/>
      <c r="AG276" s="146" t="s">
        <v>140</v>
      </c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72" t="str">
        <f>C276</f>
        <v>od spojovacího materiálu, s uložením očištěných kostek na skládku, s odklizením odpadových hmot na hromady a s odklizením vybouraných kostek na vzdálenost do 3 m</v>
      </c>
      <c r="BB276" s="146"/>
      <c r="BC276" s="146"/>
      <c r="BD276" s="146"/>
      <c r="BE276" s="146"/>
      <c r="BF276" s="146"/>
      <c r="BG276" s="146"/>
      <c r="BH276" s="146"/>
    </row>
    <row r="277" spans="1:60" ht="20.6" outlineLevel="1">
      <c r="A277" s="165">
        <v>54</v>
      </c>
      <c r="B277" s="166" t="s">
        <v>426</v>
      </c>
      <c r="C277" s="175" t="s">
        <v>427</v>
      </c>
      <c r="D277" s="167" t="s">
        <v>428</v>
      </c>
      <c r="E277" s="168">
        <v>7.95</v>
      </c>
      <c r="F277" s="169"/>
      <c r="G277" s="170">
        <f>ROUND(E277*F277,2)</f>
        <v>0</v>
      </c>
      <c r="H277" s="169"/>
      <c r="I277" s="170">
        <f>ROUND(E277*H277,2)</f>
        <v>0</v>
      </c>
      <c r="J277" s="169"/>
      <c r="K277" s="170">
        <f>ROUND(E277*J277,2)</f>
        <v>0</v>
      </c>
      <c r="L277" s="170">
        <v>21</v>
      </c>
      <c r="M277" s="170">
        <f>G277*(1+L277/100)</f>
        <v>0</v>
      </c>
      <c r="N277" s="170">
        <v>0</v>
      </c>
      <c r="O277" s="170">
        <f>ROUND(E277*N277,2)</f>
        <v>0</v>
      </c>
      <c r="P277" s="170">
        <v>0</v>
      </c>
      <c r="Q277" s="170">
        <f>ROUND(E277*P277,2)</f>
        <v>0</v>
      </c>
      <c r="R277" s="170"/>
      <c r="S277" s="170" t="s">
        <v>308</v>
      </c>
      <c r="T277" s="171" t="s">
        <v>309</v>
      </c>
      <c r="U277" s="155">
        <v>0</v>
      </c>
      <c r="V277" s="155">
        <f>ROUND(E277*U277,2)</f>
        <v>0</v>
      </c>
      <c r="W277" s="155"/>
      <c r="X277" s="155" t="s">
        <v>137</v>
      </c>
      <c r="Y277" s="146"/>
      <c r="Z277" s="146"/>
      <c r="AA277" s="146"/>
      <c r="AB277" s="146"/>
      <c r="AC277" s="146"/>
      <c r="AD277" s="146"/>
      <c r="AE277" s="146"/>
      <c r="AF277" s="146"/>
      <c r="AG277" s="146" t="s">
        <v>138</v>
      </c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</row>
    <row r="278" spans="1:60" outlineLevel="1">
      <c r="A278" s="153"/>
      <c r="B278" s="154"/>
      <c r="C278" s="176" t="s">
        <v>429</v>
      </c>
      <c r="D278" s="156"/>
      <c r="E278" s="157">
        <v>5.07</v>
      </c>
      <c r="F278" s="155"/>
      <c r="G278" s="155"/>
      <c r="H278" s="155"/>
      <c r="I278" s="155"/>
      <c r="J278" s="155"/>
      <c r="K278" s="155"/>
      <c r="L278" s="155"/>
      <c r="M278" s="155"/>
      <c r="N278" s="155"/>
      <c r="O278" s="155"/>
      <c r="P278" s="155"/>
      <c r="Q278" s="155"/>
      <c r="R278" s="155"/>
      <c r="S278" s="155"/>
      <c r="T278" s="155"/>
      <c r="U278" s="155"/>
      <c r="V278" s="155"/>
      <c r="W278" s="155"/>
      <c r="X278" s="155"/>
      <c r="Y278" s="146"/>
      <c r="Z278" s="146"/>
      <c r="AA278" s="146"/>
      <c r="AB278" s="146"/>
      <c r="AC278" s="146"/>
      <c r="AD278" s="146"/>
      <c r="AE278" s="146"/>
      <c r="AF278" s="146"/>
      <c r="AG278" s="146" t="s">
        <v>142</v>
      </c>
      <c r="AH278" s="146">
        <v>0</v>
      </c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</row>
    <row r="279" spans="1:60" outlineLevel="1">
      <c r="A279" s="153"/>
      <c r="B279" s="154"/>
      <c r="C279" s="176" t="s">
        <v>430</v>
      </c>
      <c r="D279" s="156"/>
      <c r="E279" s="157">
        <v>2.88</v>
      </c>
      <c r="F279" s="155"/>
      <c r="G279" s="155"/>
      <c r="H279" s="155"/>
      <c r="I279" s="155"/>
      <c r="J279" s="155"/>
      <c r="K279" s="155"/>
      <c r="L279" s="155"/>
      <c r="M279" s="155"/>
      <c r="N279" s="155"/>
      <c r="O279" s="155"/>
      <c r="P279" s="155"/>
      <c r="Q279" s="155"/>
      <c r="R279" s="155"/>
      <c r="S279" s="155"/>
      <c r="T279" s="155"/>
      <c r="U279" s="155"/>
      <c r="V279" s="155"/>
      <c r="W279" s="155"/>
      <c r="X279" s="155"/>
      <c r="Y279" s="146"/>
      <c r="Z279" s="146"/>
      <c r="AA279" s="146"/>
      <c r="AB279" s="146"/>
      <c r="AC279" s="146"/>
      <c r="AD279" s="146"/>
      <c r="AE279" s="146"/>
      <c r="AF279" s="146"/>
      <c r="AG279" s="146" t="s">
        <v>142</v>
      </c>
      <c r="AH279" s="146">
        <v>0</v>
      </c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</row>
    <row r="280" spans="1:60" ht="20.6" outlineLevel="1">
      <c r="A280" s="165">
        <v>55</v>
      </c>
      <c r="B280" s="166" t="s">
        <v>431</v>
      </c>
      <c r="C280" s="175" t="s">
        <v>432</v>
      </c>
      <c r="D280" s="167" t="s">
        <v>428</v>
      </c>
      <c r="E280" s="168">
        <v>18.72</v>
      </c>
      <c r="F280" s="169"/>
      <c r="G280" s="170">
        <f>ROUND(E280*F280,2)</f>
        <v>0</v>
      </c>
      <c r="H280" s="169"/>
      <c r="I280" s="170">
        <f>ROUND(E280*H280,2)</f>
        <v>0</v>
      </c>
      <c r="J280" s="169"/>
      <c r="K280" s="170">
        <f>ROUND(E280*J280,2)</f>
        <v>0</v>
      </c>
      <c r="L280" s="170">
        <v>21</v>
      </c>
      <c r="M280" s="170">
        <f>G280*(1+L280/100)</f>
        <v>0</v>
      </c>
      <c r="N280" s="170">
        <v>0</v>
      </c>
      <c r="O280" s="170">
        <f>ROUND(E280*N280,2)</f>
        <v>0</v>
      </c>
      <c r="P280" s="170">
        <v>0</v>
      </c>
      <c r="Q280" s="170">
        <f>ROUND(E280*P280,2)</f>
        <v>0</v>
      </c>
      <c r="R280" s="170"/>
      <c r="S280" s="170" t="s">
        <v>308</v>
      </c>
      <c r="T280" s="171" t="s">
        <v>309</v>
      </c>
      <c r="U280" s="155">
        <v>0</v>
      </c>
      <c r="V280" s="155">
        <f>ROUND(E280*U280,2)</f>
        <v>0</v>
      </c>
      <c r="W280" s="155"/>
      <c r="X280" s="155" t="s">
        <v>137</v>
      </c>
      <c r="Y280" s="146"/>
      <c r="Z280" s="146"/>
      <c r="AA280" s="146"/>
      <c r="AB280" s="146"/>
      <c r="AC280" s="146"/>
      <c r="AD280" s="146"/>
      <c r="AE280" s="146"/>
      <c r="AF280" s="146"/>
      <c r="AG280" s="146" t="s">
        <v>138</v>
      </c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</row>
    <row r="281" spans="1:60" outlineLevel="1">
      <c r="A281" s="153"/>
      <c r="B281" s="154"/>
      <c r="C281" s="176" t="s">
        <v>433</v>
      </c>
      <c r="D281" s="156"/>
      <c r="E281" s="157">
        <v>18.72</v>
      </c>
      <c r="F281" s="155"/>
      <c r="G281" s="155"/>
      <c r="H281" s="155"/>
      <c r="I281" s="155"/>
      <c r="J281" s="155"/>
      <c r="K281" s="155"/>
      <c r="L281" s="155"/>
      <c r="M281" s="155"/>
      <c r="N281" s="155"/>
      <c r="O281" s="155"/>
      <c r="P281" s="155"/>
      <c r="Q281" s="155"/>
      <c r="R281" s="155"/>
      <c r="S281" s="155"/>
      <c r="T281" s="155"/>
      <c r="U281" s="155"/>
      <c r="V281" s="155"/>
      <c r="W281" s="155"/>
      <c r="X281" s="155"/>
      <c r="Y281" s="146"/>
      <c r="Z281" s="146"/>
      <c r="AA281" s="146"/>
      <c r="AB281" s="146"/>
      <c r="AC281" s="146"/>
      <c r="AD281" s="146"/>
      <c r="AE281" s="146"/>
      <c r="AF281" s="146"/>
      <c r="AG281" s="146" t="s">
        <v>142</v>
      </c>
      <c r="AH281" s="146">
        <v>0</v>
      </c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</row>
    <row r="282" spans="1:60" ht="20.6" outlineLevel="1">
      <c r="A282" s="165">
        <v>56</v>
      </c>
      <c r="B282" s="166" t="s">
        <v>434</v>
      </c>
      <c r="C282" s="175" t="s">
        <v>435</v>
      </c>
      <c r="D282" s="167" t="s">
        <v>428</v>
      </c>
      <c r="E282" s="168">
        <v>250</v>
      </c>
      <c r="F282" s="169"/>
      <c r="G282" s="170">
        <f>ROUND(E282*F282,2)</f>
        <v>0</v>
      </c>
      <c r="H282" s="169"/>
      <c r="I282" s="170">
        <f>ROUND(E282*H282,2)</f>
        <v>0</v>
      </c>
      <c r="J282" s="169"/>
      <c r="K282" s="170">
        <f>ROUND(E282*J282,2)</f>
        <v>0</v>
      </c>
      <c r="L282" s="170">
        <v>21</v>
      </c>
      <c r="M282" s="170">
        <f>G282*(1+L282/100)</f>
        <v>0</v>
      </c>
      <c r="N282" s="170">
        <v>0</v>
      </c>
      <c r="O282" s="170">
        <f>ROUND(E282*N282,2)</f>
        <v>0</v>
      </c>
      <c r="P282" s="170">
        <v>0</v>
      </c>
      <c r="Q282" s="170">
        <f>ROUND(E282*P282,2)</f>
        <v>0</v>
      </c>
      <c r="R282" s="170"/>
      <c r="S282" s="170" t="s">
        <v>308</v>
      </c>
      <c r="T282" s="171" t="s">
        <v>309</v>
      </c>
      <c r="U282" s="155">
        <v>0</v>
      </c>
      <c r="V282" s="155">
        <f>ROUND(E282*U282,2)</f>
        <v>0</v>
      </c>
      <c r="W282" s="155"/>
      <c r="X282" s="155" t="s">
        <v>137</v>
      </c>
      <c r="Y282" s="146"/>
      <c r="Z282" s="146"/>
      <c r="AA282" s="146"/>
      <c r="AB282" s="146"/>
      <c r="AC282" s="146"/>
      <c r="AD282" s="146"/>
      <c r="AE282" s="146"/>
      <c r="AF282" s="146"/>
      <c r="AG282" s="146" t="s">
        <v>138</v>
      </c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</row>
    <row r="283" spans="1:60" outlineLevel="1">
      <c r="A283" s="153"/>
      <c r="B283" s="154"/>
      <c r="C283" s="237" t="s">
        <v>436</v>
      </c>
      <c r="D283" s="238"/>
      <c r="E283" s="238"/>
      <c r="F283" s="238"/>
      <c r="G283" s="238"/>
      <c r="H283" s="155"/>
      <c r="I283" s="155"/>
      <c r="J283" s="155"/>
      <c r="K283" s="155"/>
      <c r="L283" s="155"/>
      <c r="M283" s="155"/>
      <c r="N283" s="155"/>
      <c r="O283" s="155"/>
      <c r="P283" s="155"/>
      <c r="Q283" s="155"/>
      <c r="R283" s="155"/>
      <c r="S283" s="155"/>
      <c r="T283" s="155"/>
      <c r="U283" s="155"/>
      <c r="V283" s="155"/>
      <c r="W283" s="155"/>
      <c r="X283" s="155"/>
      <c r="Y283" s="146"/>
      <c r="Z283" s="146"/>
      <c r="AA283" s="146"/>
      <c r="AB283" s="146"/>
      <c r="AC283" s="146"/>
      <c r="AD283" s="146"/>
      <c r="AE283" s="146"/>
      <c r="AF283" s="146"/>
      <c r="AG283" s="146" t="s">
        <v>437</v>
      </c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</row>
    <row r="284" spans="1:60" ht="20.6" outlineLevel="1">
      <c r="A284" s="165">
        <v>57</v>
      </c>
      <c r="B284" s="166" t="s">
        <v>438</v>
      </c>
      <c r="C284" s="175" t="s">
        <v>439</v>
      </c>
      <c r="D284" s="167" t="s">
        <v>428</v>
      </c>
      <c r="E284" s="168">
        <v>400</v>
      </c>
      <c r="F284" s="169"/>
      <c r="G284" s="170">
        <f>ROUND(E284*F284,2)</f>
        <v>0</v>
      </c>
      <c r="H284" s="169"/>
      <c r="I284" s="170">
        <f>ROUND(E284*H284,2)</f>
        <v>0</v>
      </c>
      <c r="J284" s="169"/>
      <c r="K284" s="170">
        <f>ROUND(E284*J284,2)</f>
        <v>0</v>
      </c>
      <c r="L284" s="170">
        <v>21</v>
      </c>
      <c r="M284" s="170">
        <f>G284*(1+L284/100)</f>
        <v>0</v>
      </c>
      <c r="N284" s="170">
        <v>0</v>
      </c>
      <c r="O284" s="170">
        <f>ROUND(E284*N284,2)</f>
        <v>0</v>
      </c>
      <c r="P284" s="170">
        <v>0</v>
      </c>
      <c r="Q284" s="170">
        <f>ROUND(E284*P284,2)</f>
        <v>0</v>
      </c>
      <c r="R284" s="170"/>
      <c r="S284" s="170" t="s">
        <v>308</v>
      </c>
      <c r="T284" s="171" t="s">
        <v>309</v>
      </c>
      <c r="U284" s="155">
        <v>0</v>
      </c>
      <c r="V284" s="155">
        <f>ROUND(E284*U284,2)</f>
        <v>0</v>
      </c>
      <c r="W284" s="155"/>
      <c r="X284" s="155" t="s">
        <v>137</v>
      </c>
      <c r="Y284" s="146"/>
      <c r="Z284" s="146"/>
      <c r="AA284" s="146"/>
      <c r="AB284" s="146"/>
      <c r="AC284" s="146"/>
      <c r="AD284" s="146"/>
      <c r="AE284" s="146"/>
      <c r="AF284" s="146"/>
      <c r="AG284" s="146" t="s">
        <v>138</v>
      </c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</row>
    <row r="285" spans="1:60" outlineLevel="1">
      <c r="A285" s="153"/>
      <c r="B285" s="154"/>
      <c r="C285" s="237" t="s">
        <v>436</v>
      </c>
      <c r="D285" s="238"/>
      <c r="E285" s="238"/>
      <c r="F285" s="238"/>
      <c r="G285" s="238"/>
      <c r="H285" s="155"/>
      <c r="I285" s="155"/>
      <c r="J285" s="155"/>
      <c r="K285" s="155"/>
      <c r="L285" s="155"/>
      <c r="M285" s="155"/>
      <c r="N285" s="155"/>
      <c r="O285" s="155"/>
      <c r="P285" s="155"/>
      <c r="Q285" s="155"/>
      <c r="R285" s="155"/>
      <c r="S285" s="155"/>
      <c r="T285" s="155"/>
      <c r="U285" s="155"/>
      <c r="V285" s="155"/>
      <c r="W285" s="155"/>
      <c r="X285" s="155"/>
      <c r="Y285" s="146"/>
      <c r="Z285" s="146"/>
      <c r="AA285" s="146"/>
      <c r="AB285" s="146"/>
      <c r="AC285" s="146"/>
      <c r="AD285" s="146"/>
      <c r="AE285" s="146"/>
      <c r="AF285" s="146"/>
      <c r="AG285" s="146" t="s">
        <v>437</v>
      </c>
      <c r="AH285" s="146"/>
      <c r="AI285" s="146"/>
      <c r="AJ285" s="146"/>
      <c r="AK285" s="146"/>
      <c r="AL285" s="146"/>
      <c r="AM285" s="146"/>
      <c r="AN285" s="146"/>
      <c r="AO285" s="146"/>
      <c r="AP285" s="146"/>
      <c r="AQ285" s="146"/>
      <c r="AR285" s="146"/>
      <c r="AS285" s="146"/>
      <c r="AT285" s="146"/>
      <c r="AU285" s="146"/>
      <c r="AV285" s="146"/>
      <c r="AW285" s="146"/>
      <c r="AX285" s="146"/>
      <c r="AY285" s="146"/>
      <c r="AZ285" s="146"/>
      <c r="BA285" s="146"/>
      <c r="BB285" s="146"/>
      <c r="BC285" s="146"/>
      <c r="BD285" s="146"/>
      <c r="BE285" s="146"/>
      <c r="BF285" s="146"/>
      <c r="BG285" s="146"/>
      <c r="BH285" s="146"/>
    </row>
    <row r="286" spans="1:60" ht="20.6" outlineLevel="1">
      <c r="A286" s="165">
        <v>58</v>
      </c>
      <c r="B286" s="166" t="s">
        <v>440</v>
      </c>
      <c r="C286" s="175" t="s">
        <v>441</v>
      </c>
      <c r="D286" s="167" t="s">
        <v>442</v>
      </c>
      <c r="E286" s="168">
        <v>33</v>
      </c>
      <c r="F286" s="169"/>
      <c r="G286" s="170">
        <f>ROUND(E286*F286,2)</f>
        <v>0</v>
      </c>
      <c r="H286" s="169"/>
      <c r="I286" s="170">
        <f>ROUND(E286*H286,2)</f>
        <v>0</v>
      </c>
      <c r="J286" s="169"/>
      <c r="K286" s="170">
        <f>ROUND(E286*J286,2)</f>
        <v>0</v>
      </c>
      <c r="L286" s="170">
        <v>21</v>
      </c>
      <c r="M286" s="170">
        <f>G286*(1+L286/100)</f>
        <v>0</v>
      </c>
      <c r="N286" s="170">
        <v>0</v>
      </c>
      <c r="O286" s="170">
        <f>ROUND(E286*N286,2)</f>
        <v>0</v>
      </c>
      <c r="P286" s="170">
        <v>0</v>
      </c>
      <c r="Q286" s="170">
        <f>ROUND(E286*P286,2)</f>
        <v>0</v>
      </c>
      <c r="R286" s="170"/>
      <c r="S286" s="170" t="s">
        <v>308</v>
      </c>
      <c r="T286" s="171" t="s">
        <v>309</v>
      </c>
      <c r="U286" s="155">
        <v>0</v>
      </c>
      <c r="V286" s="155">
        <f>ROUND(E286*U286,2)</f>
        <v>0</v>
      </c>
      <c r="W286" s="155"/>
      <c r="X286" s="155" t="s">
        <v>137</v>
      </c>
      <c r="Y286" s="146"/>
      <c r="Z286" s="146"/>
      <c r="AA286" s="146"/>
      <c r="AB286" s="146"/>
      <c r="AC286" s="146"/>
      <c r="AD286" s="146"/>
      <c r="AE286" s="146"/>
      <c r="AF286" s="146"/>
      <c r="AG286" s="146" t="s">
        <v>138</v>
      </c>
      <c r="AH286" s="146"/>
      <c r="AI286" s="146"/>
      <c r="AJ286" s="146"/>
      <c r="AK286" s="146"/>
      <c r="AL286" s="146"/>
      <c r="AM286" s="146"/>
      <c r="AN286" s="146"/>
      <c r="AO286" s="146"/>
      <c r="AP286" s="146"/>
      <c r="AQ286" s="146"/>
      <c r="AR286" s="146"/>
      <c r="AS286" s="146"/>
      <c r="AT286" s="146"/>
      <c r="AU286" s="146"/>
      <c r="AV286" s="146"/>
      <c r="AW286" s="146"/>
      <c r="AX286" s="146"/>
      <c r="AY286" s="146"/>
      <c r="AZ286" s="146"/>
      <c r="BA286" s="146"/>
      <c r="BB286" s="146"/>
      <c r="BC286" s="146"/>
      <c r="BD286" s="146"/>
      <c r="BE286" s="146"/>
      <c r="BF286" s="146"/>
      <c r="BG286" s="146"/>
      <c r="BH286" s="146"/>
    </row>
    <row r="287" spans="1:60" outlineLevel="1">
      <c r="A287" s="153"/>
      <c r="B287" s="154"/>
      <c r="C287" s="176" t="s">
        <v>443</v>
      </c>
      <c r="D287" s="156"/>
      <c r="E287" s="157">
        <v>33</v>
      </c>
      <c r="F287" s="155"/>
      <c r="G287" s="155"/>
      <c r="H287" s="155"/>
      <c r="I287" s="155"/>
      <c r="J287" s="155"/>
      <c r="K287" s="155"/>
      <c r="L287" s="155"/>
      <c r="M287" s="155"/>
      <c r="N287" s="155"/>
      <c r="O287" s="155"/>
      <c r="P287" s="155"/>
      <c r="Q287" s="155"/>
      <c r="R287" s="155"/>
      <c r="S287" s="155"/>
      <c r="T287" s="155"/>
      <c r="U287" s="155"/>
      <c r="V287" s="155"/>
      <c r="W287" s="155"/>
      <c r="X287" s="155"/>
      <c r="Y287" s="146"/>
      <c r="Z287" s="146"/>
      <c r="AA287" s="146"/>
      <c r="AB287" s="146"/>
      <c r="AC287" s="146"/>
      <c r="AD287" s="146"/>
      <c r="AE287" s="146"/>
      <c r="AF287" s="146"/>
      <c r="AG287" s="146" t="s">
        <v>142</v>
      </c>
      <c r="AH287" s="146">
        <v>0</v>
      </c>
      <c r="AI287" s="146"/>
      <c r="AJ287" s="146"/>
      <c r="AK287" s="146"/>
      <c r="AL287" s="146"/>
      <c r="AM287" s="146"/>
      <c r="AN287" s="146"/>
      <c r="AO287" s="146"/>
      <c r="AP287" s="146"/>
      <c r="AQ287" s="146"/>
      <c r="AR287" s="146"/>
      <c r="AS287" s="146"/>
      <c r="AT287" s="146"/>
      <c r="AU287" s="146"/>
      <c r="AV287" s="146"/>
      <c r="AW287" s="146"/>
      <c r="AX287" s="146"/>
      <c r="AY287" s="146"/>
      <c r="AZ287" s="146"/>
      <c r="BA287" s="146"/>
      <c r="BB287" s="146"/>
      <c r="BC287" s="146"/>
      <c r="BD287" s="146"/>
      <c r="BE287" s="146"/>
      <c r="BF287" s="146"/>
      <c r="BG287" s="146"/>
      <c r="BH287" s="146"/>
    </row>
    <row r="288" spans="1:60" ht="20.6" outlineLevel="1">
      <c r="A288" s="165">
        <v>59</v>
      </c>
      <c r="B288" s="166" t="s">
        <v>444</v>
      </c>
      <c r="C288" s="175" t="s">
        <v>445</v>
      </c>
      <c r="D288" s="167" t="s">
        <v>446</v>
      </c>
      <c r="E288" s="168">
        <v>1</v>
      </c>
      <c r="F288" s="169"/>
      <c r="G288" s="170">
        <f>ROUND(E288*F288,2)</f>
        <v>0</v>
      </c>
      <c r="H288" s="169"/>
      <c r="I288" s="170">
        <f>ROUND(E288*H288,2)</f>
        <v>0</v>
      </c>
      <c r="J288" s="169"/>
      <c r="K288" s="170">
        <f>ROUND(E288*J288,2)</f>
        <v>0</v>
      </c>
      <c r="L288" s="170">
        <v>21</v>
      </c>
      <c r="M288" s="170">
        <f>G288*(1+L288/100)</f>
        <v>0</v>
      </c>
      <c r="N288" s="170">
        <v>0</v>
      </c>
      <c r="O288" s="170">
        <f>ROUND(E288*N288,2)</f>
        <v>0</v>
      </c>
      <c r="P288" s="170">
        <v>0</v>
      </c>
      <c r="Q288" s="170">
        <f>ROUND(E288*P288,2)</f>
        <v>0</v>
      </c>
      <c r="R288" s="170"/>
      <c r="S288" s="170" t="s">
        <v>308</v>
      </c>
      <c r="T288" s="171" t="s">
        <v>309</v>
      </c>
      <c r="U288" s="155">
        <v>0</v>
      </c>
      <c r="V288" s="155">
        <f>ROUND(E288*U288,2)</f>
        <v>0</v>
      </c>
      <c r="W288" s="155"/>
      <c r="X288" s="155" t="s">
        <v>137</v>
      </c>
      <c r="Y288" s="146"/>
      <c r="Z288" s="146"/>
      <c r="AA288" s="146"/>
      <c r="AB288" s="146"/>
      <c r="AC288" s="146"/>
      <c r="AD288" s="146"/>
      <c r="AE288" s="146"/>
      <c r="AF288" s="146"/>
      <c r="AG288" s="146" t="s">
        <v>138</v>
      </c>
      <c r="AH288" s="146"/>
      <c r="AI288" s="146"/>
      <c r="AJ288" s="146"/>
      <c r="AK288" s="146"/>
      <c r="AL288" s="146"/>
      <c r="AM288" s="146"/>
      <c r="AN288" s="146"/>
      <c r="AO288" s="146"/>
      <c r="AP288" s="146"/>
      <c r="AQ288" s="146"/>
      <c r="AR288" s="146"/>
      <c r="AS288" s="146"/>
      <c r="AT288" s="146"/>
      <c r="AU288" s="146"/>
      <c r="AV288" s="146"/>
      <c r="AW288" s="146"/>
      <c r="AX288" s="146"/>
      <c r="AY288" s="146"/>
      <c r="AZ288" s="146"/>
      <c r="BA288" s="146"/>
      <c r="BB288" s="146"/>
      <c r="BC288" s="146"/>
      <c r="BD288" s="146"/>
      <c r="BE288" s="146"/>
      <c r="BF288" s="146"/>
      <c r="BG288" s="146"/>
      <c r="BH288" s="146"/>
    </row>
    <row r="289" spans="1:60" outlineLevel="1">
      <c r="A289" s="153"/>
      <c r="B289" s="154"/>
      <c r="C289" s="176" t="s">
        <v>447</v>
      </c>
      <c r="D289" s="156"/>
      <c r="E289" s="157">
        <v>1</v>
      </c>
      <c r="F289" s="155"/>
      <c r="G289" s="155"/>
      <c r="H289" s="155"/>
      <c r="I289" s="155"/>
      <c r="J289" s="155"/>
      <c r="K289" s="155"/>
      <c r="L289" s="155"/>
      <c r="M289" s="155"/>
      <c r="N289" s="155"/>
      <c r="O289" s="155"/>
      <c r="P289" s="155"/>
      <c r="Q289" s="155"/>
      <c r="R289" s="155"/>
      <c r="S289" s="155"/>
      <c r="T289" s="155"/>
      <c r="U289" s="155"/>
      <c r="V289" s="155"/>
      <c r="W289" s="155"/>
      <c r="X289" s="155"/>
      <c r="Y289" s="146"/>
      <c r="Z289" s="146"/>
      <c r="AA289" s="146"/>
      <c r="AB289" s="146"/>
      <c r="AC289" s="146"/>
      <c r="AD289" s="146"/>
      <c r="AE289" s="146"/>
      <c r="AF289" s="146"/>
      <c r="AG289" s="146" t="s">
        <v>142</v>
      </c>
      <c r="AH289" s="146">
        <v>0</v>
      </c>
      <c r="AI289" s="146"/>
      <c r="AJ289" s="146"/>
      <c r="AK289" s="146"/>
      <c r="AL289" s="146"/>
      <c r="AM289" s="146"/>
      <c r="AN289" s="146"/>
      <c r="AO289" s="146"/>
      <c r="AP289" s="146"/>
      <c r="AQ289" s="146"/>
      <c r="AR289" s="146"/>
      <c r="AS289" s="146"/>
      <c r="AT289" s="146"/>
      <c r="AU289" s="146"/>
      <c r="AV289" s="146"/>
      <c r="AW289" s="146"/>
      <c r="AX289" s="146"/>
      <c r="AY289" s="146"/>
      <c r="AZ289" s="146"/>
      <c r="BA289" s="146"/>
      <c r="BB289" s="146"/>
      <c r="BC289" s="146"/>
      <c r="BD289" s="146"/>
      <c r="BE289" s="146"/>
      <c r="BF289" s="146"/>
      <c r="BG289" s="146"/>
      <c r="BH289" s="146"/>
    </row>
    <row r="290" spans="1:60" ht="20.6" outlineLevel="1">
      <c r="A290" s="165">
        <v>60</v>
      </c>
      <c r="B290" s="166" t="s">
        <v>448</v>
      </c>
      <c r="C290" s="175" t="s">
        <v>449</v>
      </c>
      <c r="D290" s="167" t="s">
        <v>446</v>
      </c>
      <c r="E290" s="168">
        <v>1</v>
      </c>
      <c r="F290" s="169"/>
      <c r="G290" s="170">
        <f>ROUND(E290*F290,2)</f>
        <v>0</v>
      </c>
      <c r="H290" s="169"/>
      <c r="I290" s="170">
        <f>ROUND(E290*H290,2)</f>
        <v>0</v>
      </c>
      <c r="J290" s="169"/>
      <c r="K290" s="170">
        <f>ROUND(E290*J290,2)</f>
        <v>0</v>
      </c>
      <c r="L290" s="170">
        <v>21</v>
      </c>
      <c r="M290" s="170">
        <f>G290*(1+L290/100)</f>
        <v>0</v>
      </c>
      <c r="N290" s="170">
        <v>0</v>
      </c>
      <c r="O290" s="170">
        <f>ROUND(E290*N290,2)</f>
        <v>0</v>
      </c>
      <c r="P290" s="170">
        <v>0</v>
      </c>
      <c r="Q290" s="170">
        <f>ROUND(E290*P290,2)</f>
        <v>0</v>
      </c>
      <c r="R290" s="170"/>
      <c r="S290" s="170" t="s">
        <v>308</v>
      </c>
      <c r="T290" s="171" t="s">
        <v>309</v>
      </c>
      <c r="U290" s="155">
        <v>0</v>
      </c>
      <c r="V290" s="155">
        <f>ROUND(E290*U290,2)</f>
        <v>0</v>
      </c>
      <c r="W290" s="155"/>
      <c r="X290" s="155" t="s">
        <v>137</v>
      </c>
      <c r="Y290" s="146"/>
      <c r="Z290" s="146"/>
      <c r="AA290" s="146"/>
      <c r="AB290" s="146"/>
      <c r="AC290" s="146"/>
      <c r="AD290" s="146"/>
      <c r="AE290" s="146"/>
      <c r="AF290" s="146"/>
      <c r="AG290" s="146" t="s">
        <v>138</v>
      </c>
      <c r="AH290" s="146"/>
      <c r="AI290" s="146"/>
      <c r="AJ290" s="146"/>
      <c r="AK290" s="146"/>
      <c r="AL290" s="146"/>
      <c r="AM290" s="146"/>
      <c r="AN290" s="146"/>
      <c r="AO290" s="146"/>
      <c r="AP290" s="146"/>
      <c r="AQ290" s="146"/>
      <c r="AR290" s="146"/>
      <c r="AS290" s="146"/>
      <c r="AT290" s="146"/>
      <c r="AU290" s="146"/>
      <c r="AV290" s="146"/>
      <c r="AW290" s="146"/>
      <c r="AX290" s="146"/>
      <c r="AY290" s="146"/>
      <c r="AZ290" s="146"/>
      <c r="BA290" s="146"/>
      <c r="BB290" s="146"/>
      <c r="BC290" s="146"/>
      <c r="BD290" s="146"/>
      <c r="BE290" s="146"/>
      <c r="BF290" s="146"/>
      <c r="BG290" s="146"/>
      <c r="BH290" s="146"/>
    </row>
    <row r="291" spans="1:60" outlineLevel="1">
      <c r="A291" s="153"/>
      <c r="B291" s="154"/>
      <c r="C291" s="176" t="s">
        <v>450</v>
      </c>
      <c r="D291" s="156"/>
      <c r="E291" s="157">
        <v>1</v>
      </c>
      <c r="F291" s="155"/>
      <c r="G291" s="155"/>
      <c r="H291" s="155"/>
      <c r="I291" s="155"/>
      <c r="J291" s="155"/>
      <c r="K291" s="155"/>
      <c r="L291" s="155"/>
      <c r="M291" s="155"/>
      <c r="N291" s="155"/>
      <c r="O291" s="155"/>
      <c r="P291" s="155"/>
      <c r="Q291" s="155"/>
      <c r="R291" s="155"/>
      <c r="S291" s="155"/>
      <c r="T291" s="155"/>
      <c r="U291" s="155"/>
      <c r="V291" s="155"/>
      <c r="W291" s="155"/>
      <c r="X291" s="155"/>
      <c r="Y291" s="146"/>
      <c r="Z291" s="146"/>
      <c r="AA291" s="146"/>
      <c r="AB291" s="146"/>
      <c r="AC291" s="146"/>
      <c r="AD291" s="146"/>
      <c r="AE291" s="146"/>
      <c r="AF291" s="146"/>
      <c r="AG291" s="146" t="s">
        <v>142</v>
      </c>
      <c r="AH291" s="146">
        <v>0</v>
      </c>
      <c r="AI291" s="146"/>
      <c r="AJ291" s="146"/>
      <c r="AK291" s="146"/>
      <c r="AL291" s="146"/>
      <c r="AM291" s="146"/>
      <c r="AN291" s="146"/>
      <c r="AO291" s="146"/>
      <c r="AP291" s="146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6"/>
      <c r="BB291" s="146"/>
      <c r="BC291" s="146"/>
      <c r="BD291" s="146"/>
      <c r="BE291" s="146"/>
      <c r="BF291" s="146"/>
      <c r="BG291" s="146"/>
      <c r="BH291" s="146"/>
    </row>
    <row r="292" spans="1:60" ht="20.6" outlineLevel="1">
      <c r="A292" s="165">
        <v>61</v>
      </c>
      <c r="B292" s="166" t="s">
        <v>451</v>
      </c>
      <c r="C292" s="175" t="s">
        <v>452</v>
      </c>
      <c r="D292" s="167" t="s">
        <v>446</v>
      </c>
      <c r="E292" s="168">
        <v>1</v>
      </c>
      <c r="F292" s="169"/>
      <c r="G292" s="170">
        <f>ROUND(E292*F292,2)</f>
        <v>0</v>
      </c>
      <c r="H292" s="169"/>
      <c r="I292" s="170">
        <f>ROUND(E292*H292,2)</f>
        <v>0</v>
      </c>
      <c r="J292" s="169"/>
      <c r="K292" s="170">
        <f>ROUND(E292*J292,2)</f>
        <v>0</v>
      </c>
      <c r="L292" s="170">
        <v>21</v>
      </c>
      <c r="M292" s="170">
        <f>G292*(1+L292/100)</f>
        <v>0</v>
      </c>
      <c r="N292" s="170">
        <v>0</v>
      </c>
      <c r="O292" s="170">
        <f>ROUND(E292*N292,2)</f>
        <v>0</v>
      </c>
      <c r="P292" s="170">
        <v>0</v>
      </c>
      <c r="Q292" s="170">
        <f>ROUND(E292*P292,2)</f>
        <v>0</v>
      </c>
      <c r="R292" s="170"/>
      <c r="S292" s="170" t="s">
        <v>308</v>
      </c>
      <c r="T292" s="171" t="s">
        <v>309</v>
      </c>
      <c r="U292" s="155">
        <v>0</v>
      </c>
      <c r="V292" s="155">
        <f>ROUND(E292*U292,2)</f>
        <v>0</v>
      </c>
      <c r="W292" s="155"/>
      <c r="X292" s="155" t="s">
        <v>137</v>
      </c>
      <c r="Y292" s="146"/>
      <c r="Z292" s="146"/>
      <c r="AA292" s="146"/>
      <c r="AB292" s="146"/>
      <c r="AC292" s="146"/>
      <c r="AD292" s="146"/>
      <c r="AE292" s="146"/>
      <c r="AF292" s="146"/>
      <c r="AG292" s="146" t="s">
        <v>138</v>
      </c>
      <c r="AH292" s="146"/>
      <c r="AI292" s="146"/>
      <c r="AJ292" s="146"/>
      <c r="AK292" s="146"/>
      <c r="AL292" s="146"/>
      <c r="AM292" s="146"/>
      <c r="AN292" s="146"/>
      <c r="AO292" s="146"/>
      <c r="AP292" s="146"/>
      <c r="AQ292" s="146"/>
      <c r="AR292" s="146"/>
      <c r="AS292" s="146"/>
      <c r="AT292" s="146"/>
      <c r="AU292" s="146"/>
      <c r="AV292" s="146"/>
      <c r="AW292" s="146"/>
      <c r="AX292" s="146"/>
      <c r="AY292" s="146"/>
      <c r="AZ292" s="146"/>
      <c r="BA292" s="146"/>
      <c r="BB292" s="146"/>
      <c r="BC292" s="146"/>
      <c r="BD292" s="146"/>
      <c r="BE292" s="146"/>
      <c r="BF292" s="146"/>
      <c r="BG292" s="146"/>
      <c r="BH292" s="146"/>
    </row>
    <row r="293" spans="1:60" outlineLevel="1">
      <c r="A293" s="153"/>
      <c r="B293" s="154"/>
      <c r="C293" s="176" t="s">
        <v>453</v>
      </c>
      <c r="D293" s="156"/>
      <c r="E293" s="157">
        <v>1</v>
      </c>
      <c r="F293" s="155"/>
      <c r="G293" s="155"/>
      <c r="H293" s="155"/>
      <c r="I293" s="155"/>
      <c r="J293" s="155"/>
      <c r="K293" s="155"/>
      <c r="L293" s="155"/>
      <c r="M293" s="155"/>
      <c r="N293" s="155"/>
      <c r="O293" s="155"/>
      <c r="P293" s="155"/>
      <c r="Q293" s="155"/>
      <c r="R293" s="155"/>
      <c r="S293" s="155"/>
      <c r="T293" s="155"/>
      <c r="U293" s="155"/>
      <c r="V293" s="155"/>
      <c r="W293" s="155"/>
      <c r="X293" s="155"/>
      <c r="Y293" s="146"/>
      <c r="Z293" s="146"/>
      <c r="AA293" s="146"/>
      <c r="AB293" s="146"/>
      <c r="AC293" s="146"/>
      <c r="AD293" s="146"/>
      <c r="AE293" s="146"/>
      <c r="AF293" s="146"/>
      <c r="AG293" s="146" t="s">
        <v>142</v>
      </c>
      <c r="AH293" s="146">
        <v>0</v>
      </c>
      <c r="AI293" s="146"/>
      <c r="AJ293" s="146"/>
      <c r="AK293" s="146"/>
      <c r="AL293" s="146"/>
      <c r="AM293" s="146"/>
      <c r="AN293" s="146"/>
      <c r="AO293" s="146"/>
      <c r="AP293" s="146"/>
      <c r="AQ293" s="146"/>
      <c r="AR293" s="146"/>
      <c r="AS293" s="146"/>
      <c r="AT293" s="146"/>
      <c r="AU293" s="146"/>
      <c r="AV293" s="146"/>
      <c r="AW293" s="146"/>
      <c r="AX293" s="146"/>
      <c r="AY293" s="146"/>
      <c r="AZ293" s="146"/>
      <c r="BA293" s="146"/>
      <c r="BB293" s="146"/>
      <c r="BC293" s="146"/>
      <c r="BD293" s="146"/>
      <c r="BE293" s="146"/>
      <c r="BF293" s="146"/>
      <c r="BG293" s="146"/>
      <c r="BH293" s="146"/>
    </row>
    <row r="294" spans="1:60" ht="20.6" outlineLevel="1">
      <c r="A294" s="165">
        <v>62</v>
      </c>
      <c r="B294" s="166" t="s">
        <v>454</v>
      </c>
      <c r="C294" s="175" t="s">
        <v>455</v>
      </c>
      <c r="D294" s="167" t="s">
        <v>456</v>
      </c>
      <c r="E294" s="168">
        <v>3</v>
      </c>
      <c r="F294" s="169"/>
      <c r="G294" s="170">
        <f>ROUND(E294*F294,2)</f>
        <v>0</v>
      </c>
      <c r="H294" s="169"/>
      <c r="I294" s="170">
        <f>ROUND(E294*H294,2)</f>
        <v>0</v>
      </c>
      <c r="J294" s="169"/>
      <c r="K294" s="170">
        <f>ROUND(E294*J294,2)</f>
        <v>0</v>
      </c>
      <c r="L294" s="170">
        <v>21</v>
      </c>
      <c r="M294" s="170">
        <f>G294*(1+L294/100)</f>
        <v>0</v>
      </c>
      <c r="N294" s="170">
        <v>0</v>
      </c>
      <c r="O294" s="170">
        <f>ROUND(E294*N294,2)</f>
        <v>0</v>
      </c>
      <c r="P294" s="170">
        <v>0</v>
      </c>
      <c r="Q294" s="170">
        <f>ROUND(E294*P294,2)</f>
        <v>0</v>
      </c>
      <c r="R294" s="170"/>
      <c r="S294" s="170" t="s">
        <v>308</v>
      </c>
      <c r="T294" s="171" t="s">
        <v>309</v>
      </c>
      <c r="U294" s="155">
        <v>0</v>
      </c>
      <c r="V294" s="155">
        <f>ROUND(E294*U294,2)</f>
        <v>0</v>
      </c>
      <c r="W294" s="155"/>
      <c r="X294" s="155" t="s">
        <v>137</v>
      </c>
      <c r="Y294" s="146"/>
      <c r="Z294" s="146"/>
      <c r="AA294" s="146"/>
      <c r="AB294" s="146"/>
      <c r="AC294" s="146"/>
      <c r="AD294" s="146"/>
      <c r="AE294" s="146"/>
      <c r="AF294" s="146"/>
      <c r="AG294" s="146" t="s">
        <v>138</v>
      </c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</row>
    <row r="295" spans="1:60" outlineLevel="1">
      <c r="A295" s="153"/>
      <c r="B295" s="154"/>
      <c r="C295" s="176" t="s">
        <v>457</v>
      </c>
      <c r="D295" s="156"/>
      <c r="E295" s="157">
        <v>3</v>
      </c>
      <c r="F295" s="155"/>
      <c r="G295" s="155"/>
      <c r="H295" s="155"/>
      <c r="I295" s="155"/>
      <c r="J295" s="155"/>
      <c r="K295" s="155"/>
      <c r="L295" s="155"/>
      <c r="M295" s="155"/>
      <c r="N295" s="155"/>
      <c r="O295" s="155"/>
      <c r="P295" s="155"/>
      <c r="Q295" s="155"/>
      <c r="R295" s="155"/>
      <c r="S295" s="155"/>
      <c r="T295" s="155"/>
      <c r="U295" s="155"/>
      <c r="V295" s="155"/>
      <c r="W295" s="155"/>
      <c r="X295" s="155"/>
      <c r="Y295" s="146"/>
      <c r="Z295" s="146"/>
      <c r="AA295" s="146"/>
      <c r="AB295" s="146"/>
      <c r="AC295" s="146"/>
      <c r="AD295" s="146"/>
      <c r="AE295" s="146"/>
      <c r="AF295" s="146"/>
      <c r="AG295" s="146" t="s">
        <v>142</v>
      </c>
      <c r="AH295" s="146">
        <v>0</v>
      </c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</row>
    <row r="296" spans="1:60" ht="20.6" outlineLevel="1">
      <c r="A296" s="165">
        <v>63</v>
      </c>
      <c r="B296" s="166" t="s">
        <v>458</v>
      </c>
      <c r="C296" s="175" t="s">
        <v>459</v>
      </c>
      <c r="D296" s="167" t="s">
        <v>456</v>
      </c>
      <c r="E296" s="168">
        <v>7</v>
      </c>
      <c r="F296" s="169"/>
      <c r="G296" s="170">
        <f>ROUND(E296*F296,2)</f>
        <v>0</v>
      </c>
      <c r="H296" s="169"/>
      <c r="I296" s="170">
        <f>ROUND(E296*H296,2)</f>
        <v>0</v>
      </c>
      <c r="J296" s="169"/>
      <c r="K296" s="170">
        <f>ROUND(E296*J296,2)</f>
        <v>0</v>
      </c>
      <c r="L296" s="170">
        <v>21</v>
      </c>
      <c r="M296" s="170">
        <f>G296*(1+L296/100)</f>
        <v>0</v>
      </c>
      <c r="N296" s="170">
        <v>0</v>
      </c>
      <c r="O296" s="170">
        <f>ROUND(E296*N296,2)</f>
        <v>0</v>
      </c>
      <c r="P296" s="170">
        <v>0</v>
      </c>
      <c r="Q296" s="170">
        <f>ROUND(E296*P296,2)</f>
        <v>0</v>
      </c>
      <c r="R296" s="170"/>
      <c r="S296" s="170" t="s">
        <v>308</v>
      </c>
      <c r="T296" s="171" t="s">
        <v>309</v>
      </c>
      <c r="U296" s="155">
        <v>0</v>
      </c>
      <c r="V296" s="155">
        <f>ROUND(E296*U296,2)</f>
        <v>0</v>
      </c>
      <c r="W296" s="155"/>
      <c r="X296" s="155" t="s">
        <v>137</v>
      </c>
      <c r="Y296" s="146"/>
      <c r="Z296" s="146"/>
      <c r="AA296" s="146"/>
      <c r="AB296" s="146"/>
      <c r="AC296" s="146"/>
      <c r="AD296" s="146"/>
      <c r="AE296" s="146"/>
      <c r="AF296" s="146"/>
      <c r="AG296" s="146" t="s">
        <v>138</v>
      </c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</row>
    <row r="297" spans="1:60" outlineLevel="1">
      <c r="A297" s="153"/>
      <c r="B297" s="154"/>
      <c r="C297" s="176" t="s">
        <v>460</v>
      </c>
      <c r="D297" s="156"/>
      <c r="E297" s="157">
        <v>7</v>
      </c>
      <c r="F297" s="155"/>
      <c r="G297" s="155"/>
      <c r="H297" s="155"/>
      <c r="I297" s="155"/>
      <c r="J297" s="155"/>
      <c r="K297" s="155"/>
      <c r="L297" s="155"/>
      <c r="M297" s="155"/>
      <c r="N297" s="155"/>
      <c r="O297" s="155"/>
      <c r="P297" s="155"/>
      <c r="Q297" s="155"/>
      <c r="R297" s="155"/>
      <c r="S297" s="155"/>
      <c r="T297" s="155"/>
      <c r="U297" s="155"/>
      <c r="V297" s="155"/>
      <c r="W297" s="155"/>
      <c r="X297" s="155"/>
      <c r="Y297" s="146"/>
      <c r="Z297" s="146"/>
      <c r="AA297" s="146"/>
      <c r="AB297" s="146"/>
      <c r="AC297" s="146"/>
      <c r="AD297" s="146"/>
      <c r="AE297" s="146"/>
      <c r="AF297" s="146"/>
      <c r="AG297" s="146" t="s">
        <v>142</v>
      </c>
      <c r="AH297" s="146">
        <v>0</v>
      </c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</row>
    <row r="298" spans="1:60" ht="20.6" outlineLevel="1">
      <c r="A298" s="165">
        <v>64</v>
      </c>
      <c r="B298" s="166" t="s">
        <v>461</v>
      </c>
      <c r="C298" s="175" t="s">
        <v>462</v>
      </c>
      <c r="D298" s="167" t="s">
        <v>446</v>
      </c>
      <c r="E298" s="168">
        <v>1</v>
      </c>
      <c r="F298" s="169"/>
      <c r="G298" s="170">
        <f>ROUND(E298*F298,2)</f>
        <v>0</v>
      </c>
      <c r="H298" s="169"/>
      <c r="I298" s="170">
        <f>ROUND(E298*H298,2)</f>
        <v>0</v>
      </c>
      <c r="J298" s="169"/>
      <c r="K298" s="170">
        <f>ROUND(E298*J298,2)</f>
        <v>0</v>
      </c>
      <c r="L298" s="170">
        <v>21</v>
      </c>
      <c r="M298" s="170">
        <f>G298*(1+L298/100)</f>
        <v>0</v>
      </c>
      <c r="N298" s="170">
        <v>0</v>
      </c>
      <c r="O298" s="170">
        <f>ROUND(E298*N298,2)</f>
        <v>0</v>
      </c>
      <c r="P298" s="170">
        <v>0</v>
      </c>
      <c r="Q298" s="170">
        <f>ROUND(E298*P298,2)</f>
        <v>0</v>
      </c>
      <c r="R298" s="170"/>
      <c r="S298" s="170" t="s">
        <v>308</v>
      </c>
      <c r="T298" s="171" t="s">
        <v>309</v>
      </c>
      <c r="U298" s="155">
        <v>0</v>
      </c>
      <c r="V298" s="155">
        <f>ROUND(E298*U298,2)</f>
        <v>0</v>
      </c>
      <c r="W298" s="155"/>
      <c r="X298" s="155" t="s">
        <v>137</v>
      </c>
      <c r="Y298" s="146"/>
      <c r="Z298" s="146"/>
      <c r="AA298" s="146"/>
      <c r="AB298" s="146"/>
      <c r="AC298" s="146"/>
      <c r="AD298" s="146"/>
      <c r="AE298" s="146"/>
      <c r="AF298" s="146"/>
      <c r="AG298" s="146" t="s">
        <v>138</v>
      </c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</row>
    <row r="299" spans="1:60" outlineLevel="1">
      <c r="A299" s="153"/>
      <c r="B299" s="154"/>
      <c r="C299" s="176" t="s">
        <v>463</v>
      </c>
      <c r="D299" s="156"/>
      <c r="E299" s="157">
        <v>1</v>
      </c>
      <c r="F299" s="155"/>
      <c r="G299" s="155"/>
      <c r="H299" s="155"/>
      <c r="I299" s="155"/>
      <c r="J299" s="155"/>
      <c r="K299" s="155"/>
      <c r="L299" s="155"/>
      <c r="M299" s="155"/>
      <c r="N299" s="155"/>
      <c r="O299" s="155"/>
      <c r="P299" s="155"/>
      <c r="Q299" s="155"/>
      <c r="R299" s="155"/>
      <c r="S299" s="155"/>
      <c r="T299" s="155"/>
      <c r="U299" s="155"/>
      <c r="V299" s="155"/>
      <c r="W299" s="155"/>
      <c r="X299" s="155"/>
      <c r="Y299" s="146"/>
      <c r="Z299" s="146"/>
      <c r="AA299" s="146"/>
      <c r="AB299" s="146"/>
      <c r="AC299" s="146"/>
      <c r="AD299" s="146"/>
      <c r="AE299" s="146"/>
      <c r="AF299" s="146"/>
      <c r="AG299" s="146" t="s">
        <v>142</v>
      </c>
      <c r="AH299" s="146">
        <v>0</v>
      </c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</row>
    <row r="300" spans="1:60" ht="20.6" outlineLevel="1">
      <c r="A300" s="165">
        <v>65</v>
      </c>
      <c r="B300" s="166" t="s">
        <v>464</v>
      </c>
      <c r="C300" s="175" t="s">
        <v>465</v>
      </c>
      <c r="D300" s="167" t="s">
        <v>428</v>
      </c>
      <c r="E300" s="168">
        <v>55</v>
      </c>
      <c r="F300" s="169"/>
      <c r="G300" s="170">
        <f>ROUND(E300*F300,2)</f>
        <v>0</v>
      </c>
      <c r="H300" s="169"/>
      <c r="I300" s="170">
        <f>ROUND(E300*H300,2)</f>
        <v>0</v>
      </c>
      <c r="J300" s="169"/>
      <c r="K300" s="170">
        <f>ROUND(E300*J300,2)</f>
        <v>0</v>
      </c>
      <c r="L300" s="170">
        <v>21</v>
      </c>
      <c r="M300" s="170">
        <f>G300*(1+L300/100)</f>
        <v>0</v>
      </c>
      <c r="N300" s="170">
        <v>0</v>
      </c>
      <c r="O300" s="170">
        <f>ROUND(E300*N300,2)</f>
        <v>0</v>
      </c>
      <c r="P300" s="170">
        <v>0</v>
      </c>
      <c r="Q300" s="170">
        <f>ROUND(E300*P300,2)</f>
        <v>0</v>
      </c>
      <c r="R300" s="170"/>
      <c r="S300" s="170" t="s">
        <v>308</v>
      </c>
      <c r="T300" s="171" t="s">
        <v>309</v>
      </c>
      <c r="U300" s="155">
        <v>0</v>
      </c>
      <c r="V300" s="155">
        <f>ROUND(E300*U300,2)</f>
        <v>0</v>
      </c>
      <c r="W300" s="155"/>
      <c r="X300" s="155" t="s">
        <v>137</v>
      </c>
      <c r="Y300" s="146"/>
      <c r="Z300" s="146"/>
      <c r="AA300" s="146"/>
      <c r="AB300" s="146"/>
      <c r="AC300" s="146"/>
      <c r="AD300" s="146"/>
      <c r="AE300" s="146"/>
      <c r="AF300" s="146"/>
      <c r="AG300" s="146" t="s">
        <v>138</v>
      </c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</row>
    <row r="301" spans="1:60">
      <c r="A301" s="149" t="s">
        <v>129</v>
      </c>
      <c r="B301" s="150" t="s">
        <v>52</v>
      </c>
      <c r="C301" s="174" t="s">
        <v>78</v>
      </c>
      <c r="D301" s="161"/>
      <c r="E301" s="162"/>
      <c r="F301" s="163"/>
      <c r="G301" s="163">
        <f>SUMIF(AG302:AG303,"&lt;&gt;NOR",G302:G303)</f>
        <v>0</v>
      </c>
      <c r="H301" s="163"/>
      <c r="I301" s="163">
        <f>SUM(I302:I303)</f>
        <v>0</v>
      </c>
      <c r="J301" s="163"/>
      <c r="K301" s="163">
        <f>SUM(K302:K303)</f>
        <v>0</v>
      </c>
      <c r="L301" s="163"/>
      <c r="M301" s="163">
        <f>SUM(M302:M303)</f>
        <v>0</v>
      </c>
      <c r="N301" s="163"/>
      <c r="O301" s="163">
        <f>SUM(O302:O303)</f>
        <v>0</v>
      </c>
      <c r="P301" s="163"/>
      <c r="Q301" s="163">
        <f>SUM(Q302:Q303)</f>
        <v>0</v>
      </c>
      <c r="R301" s="163"/>
      <c r="S301" s="163"/>
      <c r="T301" s="164"/>
      <c r="U301" s="160"/>
      <c r="V301" s="160">
        <f>SUM(V302:V303)</f>
        <v>201.11</v>
      </c>
      <c r="W301" s="160"/>
      <c r="X301" s="160"/>
      <c r="AG301" t="s">
        <v>130</v>
      </c>
    </row>
    <row r="302" spans="1:60" ht="30.9" outlineLevel="1">
      <c r="A302" s="165">
        <v>66</v>
      </c>
      <c r="B302" s="166" t="s">
        <v>466</v>
      </c>
      <c r="C302" s="175" t="s">
        <v>467</v>
      </c>
      <c r="D302" s="167" t="s">
        <v>468</v>
      </c>
      <c r="E302" s="168">
        <v>107.43199</v>
      </c>
      <c r="F302" s="169"/>
      <c r="G302" s="170">
        <f>ROUND(E302*F302,2)</f>
        <v>0</v>
      </c>
      <c r="H302" s="169"/>
      <c r="I302" s="170">
        <f>ROUND(E302*H302,2)</f>
        <v>0</v>
      </c>
      <c r="J302" s="169"/>
      <c r="K302" s="170">
        <f>ROUND(E302*J302,2)</f>
        <v>0</v>
      </c>
      <c r="L302" s="170">
        <v>21</v>
      </c>
      <c r="M302" s="170">
        <f>G302*(1+L302/100)</f>
        <v>0</v>
      </c>
      <c r="N302" s="170">
        <v>0</v>
      </c>
      <c r="O302" s="170">
        <f>ROUND(E302*N302,2)</f>
        <v>0</v>
      </c>
      <c r="P302" s="170">
        <v>0</v>
      </c>
      <c r="Q302" s="170">
        <f>ROUND(E302*P302,2)</f>
        <v>0</v>
      </c>
      <c r="R302" s="170" t="s">
        <v>204</v>
      </c>
      <c r="S302" s="170" t="s">
        <v>135</v>
      </c>
      <c r="T302" s="171" t="s">
        <v>136</v>
      </c>
      <c r="U302" s="155">
        <v>1.8720000000000001</v>
      </c>
      <c r="V302" s="155">
        <f>ROUND(E302*U302,2)</f>
        <v>201.11</v>
      </c>
      <c r="W302" s="155"/>
      <c r="X302" s="155" t="s">
        <v>469</v>
      </c>
      <c r="Y302" s="146"/>
      <c r="Z302" s="146"/>
      <c r="AA302" s="146"/>
      <c r="AB302" s="146"/>
      <c r="AC302" s="146"/>
      <c r="AD302" s="146"/>
      <c r="AE302" s="146"/>
      <c r="AF302" s="146"/>
      <c r="AG302" s="146" t="s">
        <v>470</v>
      </c>
      <c r="AH302" s="146"/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</row>
    <row r="303" spans="1:60" outlineLevel="1">
      <c r="A303" s="153"/>
      <c r="B303" s="154"/>
      <c r="C303" s="241" t="s">
        <v>471</v>
      </c>
      <c r="D303" s="242"/>
      <c r="E303" s="242"/>
      <c r="F303" s="242"/>
      <c r="G303" s="242"/>
      <c r="H303" s="155"/>
      <c r="I303" s="155"/>
      <c r="J303" s="155"/>
      <c r="K303" s="155"/>
      <c r="L303" s="155"/>
      <c r="M303" s="155"/>
      <c r="N303" s="155"/>
      <c r="O303" s="155"/>
      <c r="P303" s="155"/>
      <c r="Q303" s="155"/>
      <c r="R303" s="155"/>
      <c r="S303" s="155"/>
      <c r="T303" s="155"/>
      <c r="U303" s="155"/>
      <c r="V303" s="155"/>
      <c r="W303" s="155"/>
      <c r="X303" s="155"/>
      <c r="Y303" s="146"/>
      <c r="Z303" s="146"/>
      <c r="AA303" s="146"/>
      <c r="AB303" s="146"/>
      <c r="AC303" s="146"/>
      <c r="AD303" s="146"/>
      <c r="AE303" s="146"/>
      <c r="AF303" s="146"/>
      <c r="AG303" s="146" t="s">
        <v>140</v>
      </c>
      <c r="AH303" s="146"/>
      <c r="AI303" s="146"/>
      <c r="AJ303" s="146"/>
      <c r="AK303" s="146"/>
      <c r="AL303" s="146"/>
      <c r="AM303" s="146"/>
      <c r="AN303" s="146"/>
      <c r="AO303" s="146"/>
      <c r="AP303" s="146"/>
      <c r="AQ303" s="146"/>
      <c r="AR303" s="146"/>
      <c r="AS303" s="146"/>
      <c r="AT303" s="146"/>
      <c r="AU303" s="146"/>
      <c r="AV303" s="146"/>
      <c r="AW303" s="146"/>
      <c r="AX303" s="146"/>
      <c r="AY303" s="146"/>
      <c r="AZ303" s="146"/>
      <c r="BA303" s="146"/>
      <c r="BB303" s="146"/>
      <c r="BC303" s="146"/>
      <c r="BD303" s="146"/>
      <c r="BE303" s="146"/>
      <c r="BF303" s="146"/>
      <c r="BG303" s="146"/>
      <c r="BH303" s="146"/>
    </row>
    <row r="304" spans="1:60">
      <c r="A304" s="149" t="s">
        <v>129</v>
      </c>
      <c r="B304" s="150" t="s">
        <v>79</v>
      </c>
      <c r="C304" s="174" t="s">
        <v>80</v>
      </c>
      <c r="D304" s="161"/>
      <c r="E304" s="162"/>
      <c r="F304" s="163"/>
      <c r="G304" s="163">
        <f>SUMIF(AG305:AG310,"&lt;&gt;NOR",G305:G310)</f>
        <v>0</v>
      </c>
      <c r="H304" s="163"/>
      <c r="I304" s="163">
        <f>SUM(I305:I310)</f>
        <v>0</v>
      </c>
      <c r="J304" s="163"/>
      <c r="K304" s="163">
        <f>SUM(K305:K310)</f>
        <v>0</v>
      </c>
      <c r="L304" s="163"/>
      <c r="M304" s="163">
        <f>SUM(M305:M310)</f>
        <v>0</v>
      </c>
      <c r="N304" s="163"/>
      <c r="O304" s="163">
        <f>SUM(O305:O310)</f>
        <v>1.32</v>
      </c>
      <c r="P304" s="163"/>
      <c r="Q304" s="163">
        <f>SUM(Q305:Q310)</f>
        <v>0</v>
      </c>
      <c r="R304" s="163"/>
      <c r="S304" s="163"/>
      <c r="T304" s="164"/>
      <c r="U304" s="160"/>
      <c r="V304" s="160">
        <f>SUM(V305:V310)</f>
        <v>296.05</v>
      </c>
      <c r="W304" s="160"/>
      <c r="X304" s="160"/>
      <c r="AG304" t="s">
        <v>130</v>
      </c>
    </row>
    <row r="305" spans="1:60" outlineLevel="1">
      <c r="A305" s="165">
        <v>67</v>
      </c>
      <c r="B305" s="166" t="s">
        <v>472</v>
      </c>
      <c r="C305" s="175" t="s">
        <v>473</v>
      </c>
      <c r="D305" s="167" t="s">
        <v>133</v>
      </c>
      <c r="E305" s="168">
        <v>837.1</v>
      </c>
      <c r="F305" s="169"/>
      <c r="G305" s="170">
        <f>ROUND(E305*F305,2)</f>
        <v>0</v>
      </c>
      <c r="H305" s="169"/>
      <c r="I305" s="170">
        <f>ROUND(E305*H305,2)</f>
        <v>0</v>
      </c>
      <c r="J305" s="169"/>
      <c r="K305" s="170">
        <f>ROUND(E305*J305,2)</f>
        <v>0</v>
      </c>
      <c r="L305" s="170">
        <v>21</v>
      </c>
      <c r="M305" s="170">
        <f>G305*(1+L305/100)</f>
        <v>0</v>
      </c>
      <c r="N305" s="170">
        <v>2.1000000000000001E-4</v>
      </c>
      <c r="O305" s="170">
        <f>ROUND(E305*N305,2)</f>
        <v>0.18</v>
      </c>
      <c r="P305" s="170">
        <v>0</v>
      </c>
      <c r="Q305" s="170">
        <f>ROUND(E305*P305,2)</f>
        <v>0</v>
      </c>
      <c r="R305" s="170" t="s">
        <v>474</v>
      </c>
      <c r="S305" s="170" t="s">
        <v>135</v>
      </c>
      <c r="T305" s="171" t="s">
        <v>136</v>
      </c>
      <c r="U305" s="155">
        <v>0.1</v>
      </c>
      <c r="V305" s="155">
        <f>ROUND(E305*U305,2)</f>
        <v>83.71</v>
      </c>
      <c r="W305" s="155"/>
      <c r="X305" s="155" t="s">
        <v>137</v>
      </c>
      <c r="Y305" s="146"/>
      <c r="Z305" s="146"/>
      <c r="AA305" s="146"/>
      <c r="AB305" s="146"/>
      <c r="AC305" s="146"/>
      <c r="AD305" s="146"/>
      <c r="AE305" s="146"/>
      <c r="AF305" s="146"/>
      <c r="AG305" s="146" t="s">
        <v>138</v>
      </c>
      <c r="AH305" s="146"/>
      <c r="AI305" s="146"/>
      <c r="AJ305" s="146"/>
      <c r="AK305" s="146"/>
      <c r="AL305" s="146"/>
      <c r="AM305" s="146"/>
      <c r="AN305" s="146"/>
      <c r="AO305" s="146"/>
      <c r="AP305" s="146"/>
      <c r="AQ305" s="146"/>
      <c r="AR305" s="146"/>
      <c r="AS305" s="146"/>
      <c r="AT305" s="146"/>
      <c r="AU305" s="146"/>
      <c r="AV305" s="146"/>
      <c r="AW305" s="146"/>
      <c r="AX305" s="146"/>
      <c r="AY305" s="146"/>
      <c r="AZ305" s="146"/>
      <c r="BA305" s="146"/>
      <c r="BB305" s="146"/>
      <c r="BC305" s="146"/>
      <c r="BD305" s="146"/>
      <c r="BE305" s="146"/>
      <c r="BF305" s="146"/>
      <c r="BG305" s="146"/>
      <c r="BH305" s="146"/>
    </row>
    <row r="306" spans="1:60" outlineLevel="1">
      <c r="A306" s="165">
        <v>68</v>
      </c>
      <c r="B306" s="166" t="s">
        <v>475</v>
      </c>
      <c r="C306" s="175" t="s">
        <v>476</v>
      </c>
      <c r="D306" s="167" t="s">
        <v>133</v>
      </c>
      <c r="E306" s="168">
        <v>837.1</v>
      </c>
      <c r="F306" s="169"/>
      <c r="G306" s="170">
        <f>ROUND(E306*F306,2)</f>
        <v>0</v>
      </c>
      <c r="H306" s="169"/>
      <c r="I306" s="170">
        <f>ROUND(E306*H306,2)</f>
        <v>0</v>
      </c>
      <c r="J306" s="169"/>
      <c r="K306" s="170">
        <f>ROUND(E306*J306,2)</f>
        <v>0</v>
      </c>
      <c r="L306" s="170">
        <v>21</v>
      </c>
      <c r="M306" s="170">
        <f>G306*(1+L306/100)</f>
        <v>0</v>
      </c>
      <c r="N306" s="170">
        <v>1.2600000000000001E-3</v>
      </c>
      <c r="O306" s="170">
        <f>ROUND(E306*N306,2)</f>
        <v>1.05</v>
      </c>
      <c r="P306" s="170">
        <v>0</v>
      </c>
      <c r="Q306" s="170">
        <f>ROUND(E306*P306,2)</f>
        <v>0</v>
      </c>
      <c r="R306" s="170" t="s">
        <v>474</v>
      </c>
      <c r="S306" s="170" t="s">
        <v>135</v>
      </c>
      <c r="T306" s="171" t="s">
        <v>136</v>
      </c>
      <c r="U306" s="155">
        <v>0.24</v>
      </c>
      <c r="V306" s="155">
        <f>ROUND(E306*U306,2)</f>
        <v>200.9</v>
      </c>
      <c r="W306" s="155"/>
      <c r="X306" s="155" t="s">
        <v>137</v>
      </c>
      <c r="Y306" s="146"/>
      <c r="Z306" s="146"/>
      <c r="AA306" s="146"/>
      <c r="AB306" s="146"/>
      <c r="AC306" s="146"/>
      <c r="AD306" s="146"/>
      <c r="AE306" s="146"/>
      <c r="AF306" s="146"/>
      <c r="AG306" s="146" t="s">
        <v>138</v>
      </c>
      <c r="AH306" s="146"/>
      <c r="AI306" s="146"/>
      <c r="AJ306" s="146"/>
      <c r="AK306" s="146"/>
      <c r="AL306" s="146"/>
      <c r="AM306" s="146"/>
      <c r="AN306" s="146"/>
      <c r="AO306" s="146"/>
      <c r="AP306" s="146"/>
      <c r="AQ306" s="146"/>
      <c r="AR306" s="146"/>
      <c r="AS306" s="146"/>
      <c r="AT306" s="146"/>
      <c r="AU306" s="146"/>
      <c r="AV306" s="146"/>
      <c r="AW306" s="146"/>
      <c r="AX306" s="146"/>
      <c r="AY306" s="146"/>
      <c r="AZ306" s="146"/>
      <c r="BA306" s="146"/>
      <c r="BB306" s="146"/>
      <c r="BC306" s="146"/>
      <c r="BD306" s="146"/>
      <c r="BE306" s="146"/>
      <c r="BF306" s="146"/>
      <c r="BG306" s="146"/>
      <c r="BH306" s="146"/>
    </row>
    <row r="307" spans="1:60" outlineLevel="1">
      <c r="A307" s="165">
        <v>69</v>
      </c>
      <c r="B307" s="166" t="s">
        <v>477</v>
      </c>
      <c r="C307" s="175" t="s">
        <v>478</v>
      </c>
      <c r="D307" s="167" t="s">
        <v>133</v>
      </c>
      <c r="E307" s="168">
        <v>25</v>
      </c>
      <c r="F307" s="169"/>
      <c r="G307" s="170">
        <f>ROUND(E307*F307,2)</f>
        <v>0</v>
      </c>
      <c r="H307" s="169"/>
      <c r="I307" s="170">
        <f>ROUND(E307*H307,2)</f>
        <v>0</v>
      </c>
      <c r="J307" s="169"/>
      <c r="K307" s="170">
        <f>ROUND(E307*J307,2)</f>
        <v>0</v>
      </c>
      <c r="L307" s="170">
        <v>21</v>
      </c>
      <c r="M307" s="170">
        <f>G307*(1+L307/100)</f>
        <v>0</v>
      </c>
      <c r="N307" s="170">
        <v>3.3999999999999998E-3</v>
      </c>
      <c r="O307" s="170">
        <f>ROUND(E307*N307,2)</f>
        <v>0.09</v>
      </c>
      <c r="P307" s="170">
        <v>0</v>
      </c>
      <c r="Q307" s="170">
        <f>ROUND(E307*P307,2)</f>
        <v>0</v>
      </c>
      <c r="R307" s="170" t="s">
        <v>474</v>
      </c>
      <c r="S307" s="170" t="s">
        <v>135</v>
      </c>
      <c r="T307" s="171" t="s">
        <v>136</v>
      </c>
      <c r="U307" s="155">
        <v>0.38500000000000001</v>
      </c>
      <c r="V307" s="155">
        <f>ROUND(E307*U307,2)</f>
        <v>9.6300000000000008</v>
      </c>
      <c r="W307" s="155"/>
      <c r="X307" s="155" t="s">
        <v>137</v>
      </c>
      <c r="Y307" s="146"/>
      <c r="Z307" s="146"/>
      <c r="AA307" s="146"/>
      <c r="AB307" s="146"/>
      <c r="AC307" s="146"/>
      <c r="AD307" s="146"/>
      <c r="AE307" s="146"/>
      <c r="AF307" s="146"/>
      <c r="AG307" s="146" t="s">
        <v>138</v>
      </c>
      <c r="AH307" s="146"/>
      <c r="AI307" s="146"/>
      <c r="AJ307" s="146"/>
      <c r="AK307" s="146"/>
      <c r="AL307" s="146"/>
      <c r="AM307" s="146"/>
      <c r="AN307" s="146"/>
      <c r="AO307" s="146"/>
      <c r="AP307" s="146"/>
      <c r="AQ307" s="146"/>
      <c r="AR307" s="146"/>
      <c r="AS307" s="146"/>
      <c r="AT307" s="146"/>
      <c r="AU307" s="146"/>
      <c r="AV307" s="146"/>
      <c r="AW307" s="146"/>
      <c r="AX307" s="146"/>
      <c r="AY307" s="146"/>
      <c r="AZ307" s="146"/>
      <c r="BA307" s="146"/>
      <c r="BB307" s="146"/>
      <c r="BC307" s="146"/>
      <c r="BD307" s="146"/>
      <c r="BE307" s="146"/>
      <c r="BF307" s="146"/>
      <c r="BG307" s="146"/>
      <c r="BH307" s="146"/>
    </row>
    <row r="308" spans="1:60" outlineLevel="1">
      <c r="A308" s="153"/>
      <c r="B308" s="154"/>
      <c r="C308" s="176" t="s">
        <v>479</v>
      </c>
      <c r="D308" s="156"/>
      <c r="E308" s="157">
        <v>25</v>
      </c>
      <c r="F308" s="155"/>
      <c r="G308" s="155"/>
      <c r="H308" s="155"/>
      <c r="I308" s="155"/>
      <c r="J308" s="155"/>
      <c r="K308" s="155"/>
      <c r="L308" s="155"/>
      <c r="M308" s="155"/>
      <c r="N308" s="155"/>
      <c r="O308" s="155"/>
      <c r="P308" s="155"/>
      <c r="Q308" s="155"/>
      <c r="R308" s="155"/>
      <c r="S308" s="155"/>
      <c r="T308" s="155"/>
      <c r="U308" s="155"/>
      <c r="V308" s="155"/>
      <c r="W308" s="155"/>
      <c r="X308" s="155"/>
      <c r="Y308" s="146"/>
      <c r="Z308" s="146"/>
      <c r="AA308" s="146"/>
      <c r="AB308" s="146"/>
      <c r="AC308" s="146"/>
      <c r="AD308" s="146"/>
      <c r="AE308" s="146"/>
      <c r="AF308" s="146"/>
      <c r="AG308" s="146" t="s">
        <v>142</v>
      </c>
      <c r="AH308" s="146">
        <v>0</v>
      </c>
      <c r="AI308" s="146"/>
      <c r="AJ308" s="146"/>
      <c r="AK308" s="146"/>
      <c r="AL308" s="146"/>
      <c r="AM308" s="146"/>
      <c r="AN308" s="146"/>
      <c r="AO308" s="146"/>
      <c r="AP308" s="146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6"/>
      <c r="BB308" s="146"/>
      <c r="BC308" s="146"/>
      <c r="BD308" s="146"/>
      <c r="BE308" s="146"/>
      <c r="BF308" s="146"/>
      <c r="BG308" s="146"/>
      <c r="BH308" s="146"/>
    </row>
    <row r="309" spans="1:60" outlineLevel="1">
      <c r="A309" s="165">
        <v>70</v>
      </c>
      <c r="B309" s="166" t="s">
        <v>480</v>
      </c>
      <c r="C309" s="175" t="s">
        <v>481</v>
      </c>
      <c r="D309" s="167" t="s">
        <v>468</v>
      </c>
      <c r="E309" s="168">
        <v>1.1322000000000001</v>
      </c>
      <c r="F309" s="169"/>
      <c r="G309" s="170">
        <f>ROUND(E309*F309,2)</f>
        <v>0</v>
      </c>
      <c r="H309" s="169"/>
      <c r="I309" s="170">
        <f>ROUND(E309*H309,2)</f>
        <v>0</v>
      </c>
      <c r="J309" s="169"/>
      <c r="K309" s="170">
        <f>ROUND(E309*J309,2)</f>
        <v>0</v>
      </c>
      <c r="L309" s="170">
        <v>21</v>
      </c>
      <c r="M309" s="170">
        <f>G309*(1+L309/100)</f>
        <v>0</v>
      </c>
      <c r="N309" s="170">
        <v>0</v>
      </c>
      <c r="O309" s="170">
        <f>ROUND(E309*N309,2)</f>
        <v>0</v>
      </c>
      <c r="P309" s="170">
        <v>0</v>
      </c>
      <c r="Q309" s="170">
        <f>ROUND(E309*P309,2)</f>
        <v>0</v>
      </c>
      <c r="R309" s="170" t="s">
        <v>474</v>
      </c>
      <c r="S309" s="170" t="s">
        <v>135</v>
      </c>
      <c r="T309" s="171" t="s">
        <v>136</v>
      </c>
      <c r="U309" s="155">
        <v>1.5980000000000001</v>
      </c>
      <c r="V309" s="155">
        <f>ROUND(E309*U309,2)</f>
        <v>1.81</v>
      </c>
      <c r="W309" s="155"/>
      <c r="X309" s="155" t="s">
        <v>137</v>
      </c>
      <c r="Y309" s="146"/>
      <c r="Z309" s="146"/>
      <c r="AA309" s="146"/>
      <c r="AB309" s="146"/>
      <c r="AC309" s="146"/>
      <c r="AD309" s="146"/>
      <c r="AE309" s="146"/>
      <c r="AF309" s="146"/>
      <c r="AG309" s="146" t="s">
        <v>138</v>
      </c>
      <c r="AH309" s="146"/>
      <c r="AI309" s="146"/>
      <c r="AJ309" s="146"/>
      <c r="AK309" s="146"/>
      <c r="AL309" s="146"/>
      <c r="AM309" s="146"/>
      <c r="AN309" s="146"/>
      <c r="AO309" s="146"/>
      <c r="AP309" s="146"/>
      <c r="AQ309" s="146"/>
      <c r="AR309" s="146"/>
      <c r="AS309" s="146"/>
      <c r="AT309" s="146"/>
      <c r="AU309" s="146"/>
      <c r="AV309" s="146"/>
      <c r="AW309" s="146"/>
      <c r="AX309" s="146"/>
      <c r="AY309" s="146"/>
      <c r="AZ309" s="146"/>
      <c r="BA309" s="146"/>
      <c r="BB309" s="146"/>
      <c r="BC309" s="146"/>
      <c r="BD309" s="146"/>
      <c r="BE309" s="146"/>
      <c r="BF309" s="146"/>
      <c r="BG309" s="146"/>
      <c r="BH309" s="146"/>
    </row>
    <row r="310" spans="1:60" outlineLevel="1">
      <c r="A310" s="153"/>
      <c r="B310" s="154"/>
      <c r="C310" s="241" t="s">
        <v>482</v>
      </c>
      <c r="D310" s="242"/>
      <c r="E310" s="242"/>
      <c r="F310" s="242"/>
      <c r="G310" s="242"/>
      <c r="H310" s="155"/>
      <c r="I310" s="155"/>
      <c r="J310" s="155"/>
      <c r="K310" s="155"/>
      <c r="L310" s="155"/>
      <c r="M310" s="155"/>
      <c r="N310" s="155"/>
      <c r="O310" s="155"/>
      <c r="P310" s="155"/>
      <c r="Q310" s="155"/>
      <c r="R310" s="155"/>
      <c r="S310" s="155"/>
      <c r="T310" s="155"/>
      <c r="U310" s="155"/>
      <c r="V310" s="155"/>
      <c r="W310" s="155"/>
      <c r="X310" s="155"/>
      <c r="Y310" s="146"/>
      <c r="Z310" s="146"/>
      <c r="AA310" s="146"/>
      <c r="AB310" s="146"/>
      <c r="AC310" s="146"/>
      <c r="AD310" s="146"/>
      <c r="AE310" s="146"/>
      <c r="AF310" s="146"/>
      <c r="AG310" s="146" t="s">
        <v>140</v>
      </c>
      <c r="AH310" s="146"/>
      <c r="AI310" s="146"/>
      <c r="AJ310" s="146"/>
      <c r="AK310" s="146"/>
      <c r="AL310" s="146"/>
      <c r="AM310" s="146"/>
      <c r="AN310" s="146"/>
      <c r="AO310" s="146"/>
      <c r="AP310" s="146"/>
      <c r="AQ310" s="146"/>
      <c r="AR310" s="146"/>
      <c r="AS310" s="146"/>
      <c r="AT310" s="146"/>
      <c r="AU310" s="146"/>
      <c r="AV310" s="146"/>
      <c r="AW310" s="146"/>
      <c r="AX310" s="146"/>
      <c r="AY310" s="146"/>
      <c r="AZ310" s="146"/>
      <c r="BA310" s="146"/>
      <c r="BB310" s="146"/>
      <c r="BC310" s="146"/>
      <c r="BD310" s="146"/>
      <c r="BE310" s="146"/>
      <c r="BF310" s="146"/>
      <c r="BG310" s="146"/>
      <c r="BH310" s="146"/>
    </row>
    <row r="311" spans="1:60">
      <c r="A311" s="149" t="s">
        <v>129</v>
      </c>
      <c r="B311" s="150" t="s">
        <v>81</v>
      </c>
      <c r="C311" s="174" t="s">
        <v>82</v>
      </c>
      <c r="D311" s="161"/>
      <c r="E311" s="162"/>
      <c r="F311" s="163"/>
      <c r="G311" s="163">
        <f>SUMIF(AG312:AG321,"&lt;&gt;NOR",G312:G321)</f>
        <v>0</v>
      </c>
      <c r="H311" s="163"/>
      <c r="I311" s="163">
        <f>SUM(I312:I321)</f>
        <v>0</v>
      </c>
      <c r="J311" s="163"/>
      <c r="K311" s="163">
        <f>SUM(K312:K321)</f>
        <v>0</v>
      </c>
      <c r="L311" s="163"/>
      <c r="M311" s="163">
        <f>SUM(M312:M321)</f>
        <v>0</v>
      </c>
      <c r="N311" s="163"/>
      <c r="O311" s="163">
        <f>SUM(O312:O321)</f>
        <v>5.77</v>
      </c>
      <c r="P311" s="163"/>
      <c r="Q311" s="163">
        <f>SUM(Q312:Q321)</f>
        <v>0</v>
      </c>
      <c r="R311" s="163"/>
      <c r="S311" s="163"/>
      <c r="T311" s="164"/>
      <c r="U311" s="160"/>
      <c r="V311" s="160">
        <f>SUM(V312:V321)</f>
        <v>773.26</v>
      </c>
      <c r="W311" s="160"/>
      <c r="X311" s="160"/>
      <c r="AG311" t="s">
        <v>130</v>
      </c>
    </row>
    <row r="312" spans="1:60" ht="20.6" outlineLevel="1">
      <c r="A312" s="165">
        <v>71</v>
      </c>
      <c r="B312" s="166" t="s">
        <v>483</v>
      </c>
      <c r="C312" s="175" t="s">
        <v>484</v>
      </c>
      <c r="D312" s="167" t="s">
        <v>133</v>
      </c>
      <c r="E312" s="168">
        <v>837.1</v>
      </c>
      <c r="F312" s="169"/>
      <c r="G312" s="170">
        <f>ROUND(E312*F312,2)</f>
        <v>0</v>
      </c>
      <c r="H312" s="169"/>
      <c r="I312" s="170">
        <f>ROUND(E312*H312,2)</f>
        <v>0</v>
      </c>
      <c r="J312" s="169"/>
      <c r="K312" s="170">
        <f>ROUND(E312*J312,2)</f>
        <v>0</v>
      </c>
      <c r="L312" s="170">
        <v>21</v>
      </c>
      <c r="M312" s="170">
        <f>G312*(1+L312/100)</f>
        <v>0</v>
      </c>
      <c r="N312" s="170">
        <v>4.8300000000000001E-3</v>
      </c>
      <c r="O312" s="170">
        <f>ROUND(E312*N312,2)</f>
        <v>4.04</v>
      </c>
      <c r="P312" s="170">
        <v>0</v>
      </c>
      <c r="Q312" s="170">
        <f>ROUND(E312*P312,2)</f>
        <v>0</v>
      </c>
      <c r="R312" s="170" t="s">
        <v>474</v>
      </c>
      <c r="S312" s="170" t="s">
        <v>135</v>
      </c>
      <c r="T312" s="171" t="s">
        <v>136</v>
      </c>
      <c r="U312" s="155">
        <v>0.17777999999999999</v>
      </c>
      <c r="V312" s="155">
        <f>ROUND(E312*U312,2)</f>
        <v>148.82</v>
      </c>
      <c r="W312" s="155"/>
      <c r="X312" s="155" t="s">
        <v>137</v>
      </c>
      <c r="Y312" s="146"/>
      <c r="Z312" s="146"/>
      <c r="AA312" s="146"/>
      <c r="AB312" s="146"/>
      <c r="AC312" s="146"/>
      <c r="AD312" s="146"/>
      <c r="AE312" s="146"/>
      <c r="AF312" s="146"/>
      <c r="AG312" s="146" t="s">
        <v>138</v>
      </c>
      <c r="AH312" s="146"/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</row>
    <row r="313" spans="1:60" outlineLevel="1">
      <c r="A313" s="153"/>
      <c r="B313" s="154"/>
      <c r="C313" s="176" t="s">
        <v>485</v>
      </c>
      <c r="D313" s="156"/>
      <c r="E313" s="157">
        <v>630</v>
      </c>
      <c r="F313" s="155"/>
      <c r="G313" s="155"/>
      <c r="H313" s="155"/>
      <c r="I313" s="155"/>
      <c r="J313" s="155"/>
      <c r="K313" s="155"/>
      <c r="L313" s="155"/>
      <c r="M313" s="155"/>
      <c r="N313" s="155"/>
      <c r="O313" s="155"/>
      <c r="P313" s="155"/>
      <c r="Q313" s="155"/>
      <c r="R313" s="155"/>
      <c r="S313" s="155"/>
      <c r="T313" s="155"/>
      <c r="U313" s="155"/>
      <c r="V313" s="155"/>
      <c r="W313" s="155"/>
      <c r="X313" s="155"/>
      <c r="Y313" s="146"/>
      <c r="Z313" s="146"/>
      <c r="AA313" s="146"/>
      <c r="AB313" s="146"/>
      <c r="AC313" s="146"/>
      <c r="AD313" s="146"/>
      <c r="AE313" s="146"/>
      <c r="AF313" s="146"/>
      <c r="AG313" s="146" t="s">
        <v>142</v>
      </c>
      <c r="AH313" s="146">
        <v>0</v>
      </c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</row>
    <row r="314" spans="1:60" outlineLevel="1">
      <c r="A314" s="153"/>
      <c r="B314" s="154"/>
      <c r="C314" s="176" t="s">
        <v>486</v>
      </c>
      <c r="D314" s="156"/>
      <c r="E314" s="157">
        <v>207.1</v>
      </c>
      <c r="F314" s="155"/>
      <c r="G314" s="155"/>
      <c r="H314" s="155"/>
      <c r="I314" s="155"/>
      <c r="J314" s="155"/>
      <c r="K314" s="155"/>
      <c r="L314" s="155"/>
      <c r="M314" s="155"/>
      <c r="N314" s="155"/>
      <c r="O314" s="155"/>
      <c r="P314" s="155"/>
      <c r="Q314" s="155"/>
      <c r="R314" s="155"/>
      <c r="S314" s="155"/>
      <c r="T314" s="155"/>
      <c r="U314" s="155"/>
      <c r="V314" s="155"/>
      <c r="W314" s="155"/>
      <c r="X314" s="155"/>
      <c r="Y314" s="146"/>
      <c r="Z314" s="146"/>
      <c r="AA314" s="146"/>
      <c r="AB314" s="146"/>
      <c r="AC314" s="146"/>
      <c r="AD314" s="146"/>
      <c r="AE314" s="146"/>
      <c r="AF314" s="146"/>
      <c r="AG314" s="146" t="s">
        <v>142</v>
      </c>
      <c r="AH314" s="146">
        <v>0</v>
      </c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</row>
    <row r="315" spans="1:60" ht="20.6" outlineLevel="1">
      <c r="A315" s="165">
        <v>72</v>
      </c>
      <c r="B315" s="166" t="s">
        <v>487</v>
      </c>
      <c r="C315" s="175" t="s">
        <v>488</v>
      </c>
      <c r="D315" s="167" t="s">
        <v>133</v>
      </c>
      <c r="E315" s="168">
        <v>130.80000000000001</v>
      </c>
      <c r="F315" s="169"/>
      <c r="G315" s="170">
        <f>ROUND(E315*F315,2)</f>
        <v>0</v>
      </c>
      <c r="H315" s="169"/>
      <c r="I315" s="170">
        <f>ROUND(E315*H315,2)</f>
        <v>0</v>
      </c>
      <c r="J315" s="169"/>
      <c r="K315" s="170">
        <f>ROUND(E315*J315,2)</f>
        <v>0</v>
      </c>
      <c r="L315" s="170">
        <v>21</v>
      </c>
      <c r="M315" s="170">
        <f>G315*(1+L315/100)</f>
        <v>0</v>
      </c>
      <c r="N315" s="170">
        <v>2.6099999999999999E-3</v>
      </c>
      <c r="O315" s="170">
        <f>ROUND(E315*N315,2)</f>
        <v>0.34</v>
      </c>
      <c r="P315" s="170">
        <v>0</v>
      </c>
      <c r="Q315" s="170">
        <f>ROUND(E315*P315,2)</f>
        <v>0</v>
      </c>
      <c r="R315" s="170" t="s">
        <v>474</v>
      </c>
      <c r="S315" s="170" t="s">
        <v>135</v>
      </c>
      <c r="T315" s="171" t="s">
        <v>309</v>
      </c>
      <c r="U315" s="155">
        <v>0.32</v>
      </c>
      <c r="V315" s="155">
        <f>ROUND(E315*U315,2)</f>
        <v>41.86</v>
      </c>
      <c r="W315" s="155"/>
      <c r="X315" s="155" t="s">
        <v>137</v>
      </c>
      <c r="Y315" s="146"/>
      <c r="Z315" s="146"/>
      <c r="AA315" s="146"/>
      <c r="AB315" s="146"/>
      <c r="AC315" s="146"/>
      <c r="AD315" s="146"/>
      <c r="AE315" s="146"/>
      <c r="AF315" s="146"/>
      <c r="AG315" s="146" t="s">
        <v>138</v>
      </c>
      <c r="AH315" s="146"/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</row>
    <row r="316" spans="1:60" outlineLevel="1">
      <c r="A316" s="153"/>
      <c r="B316" s="154"/>
      <c r="C316" s="237" t="s">
        <v>489</v>
      </c>
      <c r="D316" s="238"/>
      <c r="E316" s="238"/>
      <c r="F316" s="238"/>
      <c r="G316" s="238"/>
      <c r="H316" s="155"/>
      <c r="I316" s="155"/>
      <c r="J316" s="155"/>
      <c r="K316" s="155"/>
      <c r="L316" s="155"/>
      <c r="M316" s="155"/>
      <c r="N316" s="155"/>
      <c r="O316" s="155"/>
      <c r="P316" s="155"/>
      <c r="Q316" s="155"/>
      <c r="R316" s="155"/>
      <c r="S316" s="155"/>
      <c r="T316" s="155"/>
      <c r="U316" s="155"/>
      <c r="V316" s="155"/>
      <c r="W316" s="155"/>
      <c r="X316" s="155"/>
      <c r="Y316" s="146"/>
      <c r="Z316" s="146"/>
      <c r="AA316" s="146"/>
      <c r="AB316" s="146"/>
      <c r="AC316" s="146"/>
      <c r="AD316" s="146"/>
      <c r="AE316" s="146"/>
      <c r="AF316" s="146"/>
      <c r="AG316" s="146" t="s">
        <v>437</v>
      </c>
      <c r="AH316" s="146"/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72" t="str">
        <f>C316</f>
        <v>D+M povlaková UV odolná PVC fólie, vč. systémových prvků kotvení na atiku, vč. rohových prvků a okapničky atiky</v>
      </c>
      <c r="BB316" s="146"/>
      <c r="BC316" s="146"/>
      <c r="BD316" s="146"/>
      <c r="BE316" s="146"/>
      <c r="BF316" s="146"/>
      <c r="BG316" s="146"/>
      <c r="BH316" s="146"/>
    </row>
    <row r="317" spans="1:60" outlineLevel="1">
      <c r="A317" s="153"/>
      <c r="B317" s="154"/>
      <c r="C317" s="176" t="s">
        <v>490</v>
      </c>
      <c r="D317" s="156"/>
      <c r="E317" s="157">
        <v>130.80000000000001</v>
      </c>
      <c r="F317" s="155"/>
      <c r="G317" s="155"/>
      <c r="H317" s="155"/>
      <c r="I317" s="155"/>
      <c r="J317" s="155"/>
      <c r="K317" s="155"/>
      <c r="L317" s="155"/>
      <c r="M317" s="155"/>
      <c r="N317" s="155"/>
      <c r="O317" s="155"/>
      <c r="P317" s="155"/>
      <c r="Q317" s="155"/>
      <c r="R317" s="155"/>
      <c r="S317" s="155"/>
      <c r="T317" s="155"/>
      <c r="U317" s="155"/>
      <c r="V317" s="155"/>
      <c r="W317" s="155"/>
      <c r="X317" s="155"/>
      <c r="Y317" s="146"/>
      <c r="Z317" s="146"/>
      <c r="AA317" s="146"/>
      <c r="AB317" s="146"/>
      <c r="AC317" s="146"/>
      <c r="AD317" s="146"/>
      <c r="AE317" s="146"/>
      <c r="AF317" s="146"/>
      <c r="AG317" s="146" t="s">
        <v>142</v>
      </c>
      <c r="AH317" s="146">
        <v>0</v>
      </c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</row>
    <row r="318" spans="1:60" ht="20.6" outlineLevel="1">
      <c r="A318" s="165">
        <v>73</v>
      </c>
      <c r="B318" s="166" t="s">
        <v>491</v>
      </c>
      <c r="C318" s="175" t="s">
        <v>492</v>
      </c>
      <c r="D318" s="167" t="s">
        <v>133</v>
      </c>
      <c r="E318" s="168">
        <v>630</v>
      </c>
      <c r="F318" s="169"/>
      <c r="G318" s="170">
        <f>ROUND(E318*F318,2)</f>
        <v>0</v>
      </c>
      <c r="H318" s="169"/>
      <c r="I318" s="170">
        <f>ROUND(E318*H318,2)</f>
        <v>0</v>
      </c>
      <c r="J318" s="169"/>
      <c r="K318" s="170">
        <f>ROUND(E318*J318,2)</f>
        <v>0</v>
      </c>
      <c r="L318" s="170">
        <v>21</v>
      </c>
      <c r="M318" s="170">
        <f>G318*(1+L318/100)</f>
        <v>0</v>
      </c>
      <c r="N318" s="170">
        <v>2.2000000000000001E-3</v>
      </c>
      <c r="O318" s="170">
        <f>ROUND(E318*N318,2)</f>
        <v>1.39</v>
      </c>
      <c r="P318" s="170">
        <v>0</v>
      </c>
      <c r="Q318" s="170">
        <f>ROUND(E318*P318,2)</f>
        <v>0</v>
      </c>
      <c r="R318" s="170"/>
      <c r="S318" s="170" t="s">
        <v>308</v>
      </c>
      <c r="T318" s="171" t="s">
        <v>309</v>
      </c>
      <c r="U318" s="155">
        <v>0.91</v>
      </c>
      <c r="V318" s="155">
        <f>ROUND(E318*U318,2)</f>
        <v>573.29999999999995</v>
      </c>
      <c r="W318" s="155"/>
      <c r="X318" s="155" t="s">
        <v>137</v>
      </c>
      <c r="Y318" s="146"/>
      <c r="Z318" s="146"/>
      <c r="AA318" s="146"/>
      <c r="AB318" s="146"/>
      <c r="AC318" s="146"/>
      <c r="AD318" s="146"/>
      <c r="AE318" s="146"/>
      <c r="AF318" s="146"/>
      <c r="AG318" s="146" t="s">
        <v>138</v>
      </c>
      <c r="AH318" s="146"/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</row>
    <row r="319" spans="1:60" outlineLevel="1">
      <c r="A319" s="153"/>
      <c r="B319" s="154"/>
      <c r="C319" s="176" t="s">
        <v>485</v>
      </c>
      <c r="D319" s="156"/>
      <c r="E319" s="157">
        <v>630</v>
      </c>
      <c r="F319" s="155"/>
      <c r="G319" s="155"/>
      <c r="H319" s="155"/>
      <c r="I319" s="155"/>
      <c r="J319" s="155"/>
      <c r="K319" s="155"/>
      <c r="L319" s="155"/>
      <c r="M319" s="155"/>
      <c r="N319" s="155"/>
      <c r="O319" s="155"/>
      <c r="P319" s="155"/>
      <c r="Q319" s="155"/>
      <c r="R319" s="155"/>
      <c r="S319" s="155"/>
      <c r="T319" s="155"/>
      <c r="U319" s="155"/>
      <c r="V319" s="155"/>
      <c r="W319" s="155"/>
      <c r="X319" s="155"/>
      <c r="Y319" s="146"/>
      <c r="Z319" s="146"/>
      <c r="AA319" s="146"/>
      <c r="AB319" s="146"/>
      <c r="AC319" s="146"/>
      <c r="AD319" s="146"/>
      <c r="AE319" s="146"/>
      <c r="AF319" s="146"/>
      <c r="AG319" s="146" t="s">
        <v>142</v>
      </c>
      <c r="AH319" s="146">
        <v>0</v>
      </c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</row>
    <row r="320" spans="1:60" outlineLevel="1">
      <c r="A320" s="165">
        <v>74</v>
      </c>
      <c r="B320" s="166" t="s">
        <v>493</v>
      </c>
      <c r="C320" s="175" t="s">
        <v>494</v>
      </c>
      <c r="D320" s="167" t="s">
        <v>468</v>
      </c>
      <c r="E320" s="168">
        <v>5.7705799999999998</v>
      </c>
      <c r="F320" s="169"/>
      <c r="G320" s="170">
        <f>ROUND(E320*F320,2)</f>
        <v>0</v>
      </c>
      <c r="H320" s="169"/>
      <c r="I320" s="170">
        <f>ROUND(E320*H320,2)</f>
        <v>0</v>
      </c>
      <c r="J320" s="169"/>
      <c r="K320" s="170">
        <f>ROUND(E320*J320,2)</f>
        <v>0</v>
      </c>
      <c r="L320" s="170">
        <v>21</v>
      </c>
      <c r="M320" s="170">
        <f>G320*(1+L320/100)</f>
        <v>0</v>
      </c>
      <c r="N320" s="170">
        <v>0</v>
      </c>
      <c r="O320" s="170">
        <f>ROUND(E320*N320,2)</f>
        <v>0</v>
      </c>
      <c r="P320" s="170">
        <v>0</v>
      </c>
      <c r="Q320" s="170">
        <f>ROUND(E320*P320,2)</f>
        <v>0</v>
      </c>
      <c r="R320" s="170" t="s">
        <v>474</v>
      </c>
      <c r="S320" s="170" t="s">
        <v>135</v>
      </c>
      <c r="T320" s="171" t="s">
        <v>136</v>
      </c>
      <c r="U320" s="155">
        <v>1.609</v>
      </c>
      <c r="V320" s="155">
        <f>ROUND(E320*U320,2)</f>
        <v>9.2799999999999994</v>
      </c>
      <c r="W320" s="155"/>
      <c r="X320" s="155" t="s">
        <v>469</v>
      </c>
      <c r="Y320" s="146"/>
      <c r="Z320" s="146"/>
      <c r="AA320" s="146"/>
      <c r="AB320" s="146"/>
      <c r="AC320" s="146"/>
      <c r="AD320" s="146"/>
      <c r="AE320" s="146"/>
      <c r="AF320" s="146"/>
      <c r="AG320" s="146" t="s">
        <v>470</v>
      </c>
      <c r="AH320" s="146"/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</row>
    <row r="321" spans="1:60" outlineLevel="1">
      <c r="A321" s="153"/>
      <c r="B321" s="154"/>
      <c r="C321" s="241" t="s">
        <v>495</v>
      </c>
      <c r="D321" s="242"/>
      <c r="E321" s="242"/>
      <c r="F321" s="242"/>
      <c r="G321" s="242"/>
      <c r="H321" s="155"/>
      <c r="I321" s="155"/>
      <c r="J321" s="155"/>
      <c r="K321" s="155"/>
      <c r="L321" s="155"/>
      <c r="M321" s="155"/>
      <c r="N321" s="155"/>
      <c r="O321" s="155"/>
      <c r="P321" s="155"/>
      <c r="Q321" s="155"/>
      <c r="R321" s="155"/>
      <c r="S321" s="155"/>
      <c r="T321" s="155"/>
      <c r="U321" s="155"/>
      <c r="V321" s="155"/>
      <c r="W321" s="155"/>
      <c r="X321" s="155"/>
      <c r="Y321" s="146"/>
      <c r="Z321" s="146"/>
      <c r="AA321" s="146"/>
      <c r="AB321" s="146"/>
      <c r="AC321" s="146"/>
      <c r="AD321" s="146"/>
      <c r="AE321" s="146"/>
      <c r="AF321" s="146"/>
      <c r="AG321" s="146" t="s">
        <v>140</v>
      </c>
      <c r="AH321" s="146"/>
      <c r="AI321" s="146"/>
      <c r="AJ321" s="146"/>
      <c r="AK321" s="146"/>
      <c r="AL321" s="146"/>
      <c r="AM321" s="146"/>
      <c r="AN321" s="146"/>
      <c r="AO321" s="146"/>
      <c r="AP321" s="146"/>
      <c r="AQ321" s="146"/>
      <c r="AR321" s="146"/>
      <c r="AS321" s="146"/>
      <c r="AT321" s="146"/>
      <c r="AU321" s="146"/>
      <c r="AV321" s="146"/>
      <c r="AW321" s="146"/>
      <c r="AX321" s="146"/>
      <c r="AY321" s="146"/>
      <c r="AZ321" s="146"/>
      <c r="BA321" s="146"/>
      <c r="BB321" s="146"/>
      <c r="BC321" s="146"/>
      <c r="BD321" s="146"/>
      <c r="BE321" s="146"/>
      <c r="BF321" s="146"/>
      <c r="BG321" s="146"/>
      <c r="BH321" s="146"/>
    </row>
    <row r="322" spans="1:60">
      <c r="A322" s="149" t="s">
        <v>129</v>
      </c>
      <c r="B322" s="150" t="s">
        <v>83</v>
      </c>
      <c r="C322" s="174" t="s">
        <v>84</v>
      </c>
      <c r="D322" s="161"/>
      <c r="E322" s="162"/>
      <c r="F322" s="163"/>
      <c r="G322" s="163">
        <f>SUMIF(AG323:AG334,"&lt;&gt;NOR",G323:G334)</f>
        <v>0</v>
      </c>
      <c r="H322" s="163"/>
      <c r="I322" s="163">
        <f>SUM(I323:I334)</f>
        <v>0</v>
      </c>
      <c r="J322" s="163"/>
      <c r="K322" s="163">
        <f>SUM(K323:K334)</f>
        <v>0</v>
      </c>
      <c r="L322" s="163"/>
      <c r="M322" s="163">
        <f>SUM(M323:M334)</f>
        <v>0</v>
      </c>
      <c r="N322" s="163"/>
      <c r="O322" s="163">
        <f>SUM(O323:O334)</f>
        <v>33.700000000000003</v>
      </c>
      <c r="P322" s="163"/>
      <c r="Q322" s="163">
        <f>SUM(Q323:Q334)</f>
        <v>0</v>
      </c>
      <c r="R322" s="163"/>
      <c r="S322" s="163"/>
      <c r="T322" s="164"/>
      <c r="U322" s="160"/>
      <c r="V322" s="160">
        <f>SUM(V323:V334)</f>
        <v>198.26000000000002</v>
      </c>
      <c r="W322" s="160"/>
      <c r="X322" s="160"/>
      <c r="AG322" t="s">
        <v>130</v>
      </c>
    </row>
    <row r="323" spans="1:60" outlineLevel="1">
      <c r="A323" s="165">
        <v>75</v>
      </c>
      <c r="B323" s="166" t="s">
        <v>496</v>
      </c>
      <c r="C323" s="175" t="s">
        <v>497</v>
      </c>
      <c r="D323" s="167" t="s">
        <v>133</v>
      </c>
      <c r="E323" s="168">
        <v>1951.125</v>
      </c>
      <c r="F323" s="169"/>
      <c r="G323" s="170">
        <f>ROUND(E323*F323,2)</f>
        <v>0</v>
      </c>
      <c r="H323" s="169"/>
      <c r="I323" s="170">
        <f>ROUND(E323*H323,2)</f>
        <v>0</v>
      </c>
      <c r="J323" s="169"/>
      <c r="K323" s="170">
        <f>ROUND(E323*J323,2)</f>
        <v>0</v>
      </c>
      <c r="L323" s="170">
        <v>21</v>
      </c>
      <c r="M323" s="170">
        <f>G323*(1+L323/100)</f>
        <v>0</v>
      </c>
      <c r="N323" s="170">
        <v>0</v>
      </c>
      <c r="O323" s="170">
        <f>ROUND(E323*N323,2)</f>
        <v>0</v>
      </c>
      <c r="P323" s="170">
        <v>0</v>
      </c>
      <c r="Q323" s="170">
        <f>ROUND(E323*P323,2)</f>
        <v>0</v>
      </c>
      <c r="R323" s="170" t="s">
        <v>498</v>
      </c>
      <c r="S323" s="170" t="s">
        <v>135</v>
      </c>
      <c r="T323" s="171" t="s">
        <v>136</v>
      </c>
      <c r="U323" s="155">
        <v>7.0000000000000007E-2</v>
      </c>
      <c r="V323" s="155">
        <f>ROUND(E323*U323,2)</f>
        <v>136.58000000000001</v>
      </c>
      <c r="W323" s="155"/>
      <c r="X323" s="155" t="s">
        <v>137</v>
      </c>
      <c r="Y323" s="146"/>
      <c r="Z323" s="146"/>
      <c r="AA323" s="146"/>
      <c r="AB323" s="146"/>
      <c r="AC323" s="146"/>
      <c r="AD323" s="146"/>
      <c r="AE323" s="146"/>
      <c r="AF323" s="146"/>
      <c r="AG323" s="146" t="s">
        <v>138</v>
      </c>
      <c r="AH323" s="146"/>
      <c r="AI323" s="146"/>
      <c r="AJ323" s="146"/>
      <c r="AK323" s="146"/>
      <c r="AL323" s="146"/>
      <c r="AM323" s="146"/>
      <c r="AN323" s="146"/>
      <c r="AO323" s="146"/>
      <c r="AP323" s="146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6"/>
      <c r="BB323" s="146"/>
      <c r="BC323" s="146"/>
      <c r="BD323" s="146"/>
      <c r="BE323" s="146"/>
      <c r="BF323" s="146"/>
      <c r="BG323" s="146"/>
      <c r="BH323" s="146"/>
    </row>
    <row r="324" spans="1:60" outlineLevel="1">
      <c r="A324" s="153"/>
      <c r="B324" s="154"/>
      <c r="C324" s="176" t="s">
        <v>499</v>
      </c>
      <c r="D324" s="156"/>
      <c r="E324" s="157">
        <v>1888.125</v>
      </c>
      <c r="F324" s="155"/>
      <c r="G324" s="155"/>
      <c r="H324" s="155"/>
      <c r="I324" s="155"/>
      <c r="J324" s="155"/>
      <c r="K324" s="155"/>
      <c r="L324" s="155"/>
      <c r="M324" s="155"/>
      <c r="N324" s="155"/>
      <c r="O324" s="155"/>
      <c r="P324" s="155"/>
      <c r="Q324" s="155"/>
      <c r="R324" s="155"/>
      <c r="S324" s="155"/>
      <c r="T324" s="155"/>
      <c r="U324" s="155"/>
      <c r="V324" s="155"/>
      <c r="W324" s="155"/>
      <c r="X324" s="155"/>
      <c r="Y324" s="146"/>
      <c r="Z324" s="146"/>
      <c r="AA324" s="146"/>
      <c r="AB324" s="146"/>
      <c r="AC324" s="146"/>
      <c r="AD324" s="146"/>
      <c r="AE324" s="146"/>
      <c r="AF324" s="146"/>
      <c r="AG324" s="146" t="s">
        <v>142</v>
      </c>
      <c r="AH324" s="146">
        <v>0</v>
      </c>
      <c r="AI324" s="146"/>
      <c r="AJ324" s="146"/>
      <c r="AK324" s="146"/>
      <c r="AL324" s="146"/>
      <c r="AM324" s="146"/>
      <c r="AN324" s="146"/>
      <c r="AO324" s="146"/>
      <c r="AP324" s="146"/>
      <c r="AQ324" s="146"/>
      <c r="AR324" s="146"/>
      <c r="AS324" s="146"/>
      <c r="AT324" s="146"/>
      <c r="AU324" s="146"/>
      <c r="AV324" s="146"/>
      <c r="AW324" s="146"/>
      <c r="AX324" s="146"/>
      <c r="AY324" s="146"/>
      <c r="AZ324" s="146"/>
      <c r="BA324" s="146"/>
      <c r="BB324" s="146"/>
      <c r="BC324" s="146"/>
      <c r="BD324" s="146"/>
      <c r="BE324" s="146"/>
      <c r="BF324" s="146"/>
      <c r="BG324" s="146"/>
      <c r="BH324" s="146"/>
    </row>
    <row r="325" spans="1:60" outlineLevel="1">
      <c r="A325" s="153"/>
      <c r="B325" s="154"/>
      <c r="C325" s="176" t="s">
        <v>500</v>
      </c>
      <c r="D325" s="156"/>
      <c r="E325" s="157">
        <v>63</v>
      </c>
      <c r="F325" s="155"/>
      <c r="G325" s="155"/>
      <c r="H325" s="155"/>
      <c r="I325" s="155"/>
      <c r="J325" s="155"/>
      <c r="K325" s="155"/>
      <c r="L325" s="155"/>
      <c r="M325" s="155"/>
      <c r="N325" s="155"/>
      <c r="O325" s="155"/>
      <c r="P325" s="155"/>
      <c r="Q325" s="155"/>
      <c r="R325" s="155"/>
      <c r="S325" s="155"/>
      <c r="T325" s="155"/>
      <c r="U325" s="155"/>
      <c r="V325" s="155"/>
      <c r="W325" s="155"/>
      <c r="X325" s="155"/>
      <c r="Y325" s="146"/>
      <c r="Z325" s="146"/>
      <c r="AA325" s="146"/>
      <c r="AB325" s="146"/>
      <c r="AC325" s="146"/>
      <c r="AD325" s="146"/>
      <c r="AE325" s="146"/>
      <c r="AF325" s="146"/>
      <c r="AG325" s="146" t="s">
        <v>142</v>
      </c>
      <c r="AH325" s="146">
        <v>0</v>
      </c>
      <c r="AI325" s="146"/>
      <c r="AJ325" s="146"/>
      <c r="AK325" s="146"/>
      <c r="AL325" s="146"/>
      <c r="AM325" s="146"/>
      <c r="AN325" s="146"/>
      <c r="AO325" s="146"/>
      <c r="AP325" s="146"/>
      <c r="AQ325" s="146"/>
      <c r="AR325" s="146"/>
      <c r="AS325" s="146"/>
      <c r="AT325" s="146"/>
      <c r="AU325" s="146"/>
      <c r="AV325" s="146"/>
      <c r="AW325" s="146"/>
      <c r="AX325" s="146"/>
      <c r="AY325" s="146"/>
      <c r="AZ325" s="146"/>
      <c r="BA325" s="146"/>
      <c r="BB325" s="146"/>
      <c r="BC325" s="146"/>
      <c r="BD325" s="146"/>
      <c r="BE325" s="146"/>
      <c r="BF325" s="146"/>
      <c r="BG325" s="146"/>
      <c r="BH325" s="146"/>
    </row>
    <row r="326" spans="1:60" ht="20.6" outlineLevel="1">
      <c r="A326" s="165">
        <v>76</v>
      </c>
      <c r="B326" s="166" t="s">
        <v>501</v>
      </c>
      <c r="C326" s="175" t="s">
        <v>502</v>
      </c>
      <c r="D326" s="167" t="s">
        <v>428</v>
      </c>
      <c r="E326" s="168">
        <v>629.375</v>
      </c>
      <c r="F326" s="169"/>
      <c r="G326" s="170">
        <f>ROUND(E326*F326,2)</f>
        <v>0</v>
      </c>
      <c r="H326" s="169"/>
      <c r="I326" s="170">
        <f>ROUND(E326*H326,2)</f>
        <v>0</v>
      </c>
      <c r="J326" s="169"/>
      <c r="K326" s="170">
        <f>ROUND(E326*J326,2)</f>
        <v>0</v>
      </c>
      <c r="L326" s="170">
        <v>21</v>
      </c>
      <c r="M326" s="170">
        <f>G326*(1+L326/100)</f>
        <v>0</v>
      </c>
      <c r="N326" s="170">
        <v>0</v>
      </c>
      <c r="O326" s="170">
        <f>ROUND(E326*N326,2)</f>
        <v>0</v>
      </c>
      <c r="P326" s="170">
        <v>0</v>
      </c>
      <c r="Q326" s="170">
        <f>ROUND(E326*P326,2)</f>
        <v>0</v>
      </c>
      <c r="R326" s="170"/>
      <c r="S326" s="170" t="s">
        <v>308</v>
      </c>
      <c r="T326" s="171" t="s">
        <v>309</v>
      </c>
      <c r="U326" s="155">
        <v>0</v>
      </c>
      <c r="V326" s="155">
        <f>ROUND(E326*U326,2)</f>
        <v>0</v>
      </c>
      <c r="W326" s="155"/>
      <c r="X326" s="155" t="s">
        <v>137</v>
      </c>
      <c r="Y326" s="146"/>
      <c r="Z326" s="146"/>
      <c r="AA326" s="146"/>
      <c r="AB326" s="146"/>
      <c r="AC326" s="146"/>
      <c r="AD326" s="146"/>
      <c r="AE326" s="146"/>
      <c r="AF326" s="146"/>
      <c r="AG326" s="146" t="s">
        <v>138</v>
      </c>
      <c r="AH326" s="146"/>
      <c r="AI326" s="146"/>
      <c r="AJ326" s="146"/>
      <c r="AK326" s="146"/>
      <c r="AL326" s="146"/>
      <c r="AM326" s="146"/>
      <c r="AN326" s="146"/>
      <c r="AO326" s="146"/>
      <c r="AP326" s="146"/>
      <c r="AQ326" s="146"/>
      <c r="AR326" s="146"/>
      <c r="AS326" s="146"/>
      <c r="AT326" s="146"/>
      <c r="AU326" s="146"/>
      <c r="AV326" s="146"/>
      <c r="AW326" s="146"/>
      <c r="AX326" s="146"/>
      <c r="AY326" s="146"/>
      <c r="AZ326" s="146"/>
      <c r="BA326" s="146"/>
      <c r="BB326" s="146"/>
      <c r="BC326" s="146"/>
      <c r="BD326" s="146"/>
      <c r="BE326" s="146"/>
      <c r="BF326" s="146"/>
      <c r="BG326" s="146"/>
      <c r="BH326" s="146"/>
    </row>
    <row r="327" spans="1:60" outlineLevel="1">
      <c r="A327" s="153"/>
      <c r="B327" s="154"/>
      <c r="C327" s="176" t="s">
        <v>503</v>
      </c>
      <c r="D327" s="156"/>
      <c r="E327" s="157">
        <v>629.375</v>
      </c>
      <c r="F327" s="155"/>
      <c r="G327" s="155"/>
      <c r="H327" s="155"/>
      <c r="I327" s="155"/>
      <c r="J327" s="155"/>
      <c r="K327" s="155"/>
      <c r="L327" s="155"/>
      <c r="M327" s="155"/>
      <c r="N327" s="155"/>
      <c r="O327" s="155"/>
      <c r="P327" s="155"/>
      <c r="Q327" s="155"/>
      <c r="R327" s="155"/>
      <c r="S327" s="155"/>
      <c r="T327" s="155"/>
      <c r="U327" s="155"/>
      <c r="V327" s="155"/>
      <c r="W327" s="155"/>
      <c r="X327" s="155"/>
      <c r="Y327" s="146"/>
      <c r="Z327" s="146"/>
      <c r="AA327" s="146"/>
      <c r="AB327" s="146"/>
      <c r="AC327" s="146"/>
      <c r="AD327" s="146"/>
      <c r="AE327" s="146"/>
      <c r="AF327" s="146"/>
      <c r="AG327" s="146" t="s">
        <v>142</v>
      </c>
      <c r="AH327" s="146">
        <v>0</v>
      </c>
      <c r="AI327" s="146"/>
      <c r="AJ327" s="146"/>
      <c r="AK327" s="146"/>
      <c r="AL327" s="146"/>
      <c r="AM327" s="146"/>
      <c r="AN327" s="146"/>
      <c r="AO327" s="146"/>
      <c r="AP327" s="146"/>
      <c r="AQ327" s="146"/>
      <c r="AR327" s="146"/>
      <c r="AS327" s="146"/>
      <c r="AT327" s="146"/>
      <c r="AU327" s="146"/>
      <c r="AV327" s="146"/>
      <c r="AW327" s="146"/>
      <c r="AX327" s="146"/>
      <c r="AY327" s="146"/>
      <c r="AZ327" s="146"/>
      <c r="BA327" s="146"/>
      <c r="BB327" s="146"/>
      <c r="BC327" s="146"/>
      <c r="BD327" s="146"/>
      <c r="BE327" s="146"/>
      <c r="BF327" s="146"/>
      <c r="BG327" s="146"/>
      <c r="BH327" s="146"/>
    </row>
    <row r="328" spans="1:60" ht="20.6" outlineLevel="1">
      <c r="A328" s="165">
        <v>77</v>
      </c>
      <c r="B328" s="166" t="s">
        <v>504</v>
      </c>
      <c r="C328" s="175" t="s">
        <v>505</v>
      </c>
      <c r="D328" s="167" t="s">
        <v>133</v>
      </c>
      <c r="E328" s="168">
        <v>1258.75</v>
      </c>
      <c r="F328" s="169"/>
      <c r="G328" s="170">
        <f>ROUND(E328*F328,2)</f>
        <v>0</v>
      </c>
      <c r="H328" s="169"/>
      <c r="I328" s="170">
        <f>ROUND(E328*H328,2)</f>
        <v>0</v>
      </c>
      <c r="J328" s="169"/>
      <c r="K328" s="170">
        <f>ROUND(E328*J328,2)</f>
        <v>0</v>
      </c>
      <c r="L328" s="170">
        <v>21</v>
      </c>
      <c r="M328" s="170">
        <f>G328*(1+L328/100)</f>
        <v>0</v>
      </c>
      <c r="N328" s="170">
        <v>2.1000000000000001E-2</v>
      </c>
      <c r="O328" s="170">
        <f>ROUND(E328*N328,2)</f>
        <v>26.43</v>
      </c>
      <c r="P328" s="170">
        <v>0</v>
      </c>
      <c r="Q328" s="170">
        <f>ROUND(E328*P328,2)</f>
        <v>0</v>
      </c>
      <c r="R328" s="170" t="s">
        <v>289</v>
      </c>
      <c r="S328" s="170" t="s">
        <v>135</v>
      </c>
      <c r="T328" s="171" t="s">
        <v>136</v>
      </c>
      <c r="U328" s="155">
        <v>0</v>
      </c>
      <c r="V328" s="155">
        <f>ROUND(E328*U328,2)</f>
        <v>0</v>
      </c>
      <c r="W328" s="155"/>
      <c r="X328" s="155" t="s">
        <v>290</v>
      </c>
      <c r="Y328" s="146"/>
      <c r="Z328" s="146"/>
      <c r="AA328" s="146"/>
      <c r="AB328" s="146"/>
      <c r="AC328" s="146"/>
      <c r="AD328" s="146"/>
      <c r="AE328" s="146"/>
      <c r="AF328" s="146"/>
      <c r="AG328" s="146" t="s">
        <v>291</v>
      </c>
      <c r="AH328" s="146"/>
      <c r="AI328" s="146"/>
      <c r="AJ328" s="146"/>
      <c r="AK328" s="146"/>
      <c r="AL328" s="146"/>
      <c r="AM328" s="146"/>
      <c r="AN328" s="146"/>
      <c r="AO328" s="146"/>
      <c r="AP328" s="146"/>
      <c r="AQ328" s="146"/>
      <c r="AR328" s="146"/>
      <c r="AS328" s="146"/>
      <c r="AT328" s="146"/>
      <c r="AU328" s="146"/>
      <c r="AV328" s="146"/>
      <c r="AW328" s="146"/>
      <c r="AX328" s="146"/>
      <c r="AY328" s="146"/>
      <c r="AZ328" s="146"/>
      <c r="BA328" s="146"/>
      <c r="BB328" s="146"/>
      <c r="BC328" s="146"/>
      <c r="BD328" s="146"/>
      <c r="BE328" s="146"/>
      <c r="BF328" s="146"/>
      <c r="BG328" s="146"/>
      <c r="BH328" s="146"/>
    </row>
    <row r="329" spans="1:60" outlineLevel="1">
      <c r="A329" s="153"/>
      <c r="B329" s="154"/>
      <c r="C329" s="176" t="s">
        <v>506</v>
      </c>
      <c r="D329" s="156"/>
      <c r="E329" s="157">
        <v>1258.75</v>
      </c>
      <c r="F329" s="155"/>
      <c r="G329" s="155"/>
      <c r="H329" s="155"/>
      <c r="I329" s="155"/>
      <c r="J329" s="155"/>
      <c r="K329" s="155"/>
      <c r="L329" s="155"/>
      <c r="M329" s="155"/>
      <c r="N329" s="155"/>
      <c r="O329" s="155"/>
      <c r="P329" s="155"/>
      <c r="Q329" s="155"/>
      <c r="R329" s="155"/>
      <c r="S329" s="155"/>
      <c r="T329" s="155"/>
      <c r="U329" s="155"/>
      <c r="V329" s="155"/>
      <c r="W329" s="155"/>
      <c r="X329" s="155"/>
      <c r="Y329" s="146"/>
      <c r="Z329" s="146"/>
      <c r="AA329" s="146"/>
      <c r="AB329" s="146"/>
      <c r="AC329" s="146"/>
      <c r="AD329" s="146"/>
      <c r="AE329" s="146"/>
      <c r="AF329" s="146"/>
      <c r="AG329" s="146" t="s">
        <v>142</v>
      </c>
      <c r="AH329" s="146">
        <v>0</v>
      </c>
      <c r="AI329" s="146"/>
      <c r="AJ329" s="146"/>
      <c r="AK329" s="146"/>
      <c r="AL329" s="146"/>
      <c r="AM329" s="146"/>
      <c r="AN329" s="146"/>
      <c r="AO329" s="146"/>
      <c r="AP329" s="146"/>
      <c r="AQ329" s="146"/>
      <c r="AR329" s="146"/>
      <c r="AS329" s="146"/>
      <c r="AT329" s="146"/>
      <c r="AU329" s="146"/>
      <c r="AV329" s="146"/>
      <c r="AW329" s="146"/>
      <c r="AX329" s="146"/>
      <c r="AY329" s="146"/>
      <c r="AZ329" s="146"/>
      <c r="BA329" s="146"/>
      <c r="BB329" s="146"/>
      <c r="BC329" s="146"/>
      <c r="BD329" s="146"/>
      <c r="BE329" s="146"/>
      <c r="BF329" s="146"/>
      <c r="BG329" s="146"/>
      <c r="BH329" s="146"/>
    </row>
    <row r="330" spans="1:60" ht="20.6" outlineLevel="1">
      <c r="A330" s="165">
        <v>78</v>
      </c>
      <c r="B330" s="166" t="s">
        <v>507</v>
      </c>
      <c r="C330" s="175" t="s">
        <v>508</v>
      </c>
      <c r="D330" s="167" t="s">
        <v>133</v>
      </c>
      <c r="E330" s="168">
        <v>692.375</v>
      </c>
      <c r="F330" s="169"/>
      <c r="G330" s="170">
        <f>ROUND(E330*F330,2)</f>
        <v>0</v>
      </c>
      <c r="H330" s="169"/>
      <c r="I330" s="170">
        <f>ROUND(E330*H330,2)</f>
        <v>0</v>
      </c>
      <c r="J330" s="169"/>
      <c r="K330" s="170">
        <f>ROUND(E330*J330,2)</f>
        <v>0</v>
      </c>
      <c r="L330" s="170">
        <v>21</v>
      </c>
      <c r="M330" s="170">
        <f>G330*(1+L330/100)</f>
        <v>0</v>
      </c>
      <c r="N330" s="170">
        <v>1.0500000000000001E-2</v>
      </c>
      <c r="O330" s="170">
        <f>ROUND(E330*N330,2)</f>
        <v>7.27</v>
      </c>
      <c r="P330" s="170">
        <v>0</v>
      </c>
      <c r="Q330" s="170">
        <f>ROUND(E330*P330,2)</f>
        <v>0</v>
      </c>
      <c r="R330" s="170" t="s">
        <v>289</v>
      </c>
      <c r="S330" s="170" t="s">
        <v>135</v>
      </c>
      <c r="T330" s="171" t="s">
        <v>136</v>
      </c>
      <c r="U330" s="155">
        <v>0</v>
      </c>
      <c r="V330" s="155">
        <f>ROUND(E330*U330,2)</f>
        <v>0</v>
      </c>
      <c r="W330" s="155"/>
      <c r="X330" s="155" t="s">
        <v>290</v>
      </c>
      <c r="Y330" s="146"/>
      <c r="Z330" s="146"/>
      <c r="AA330" s="146"/>
      <c r="AB330" s="146"/>
      <c r="AC330" s="146"/>
      <c r="AD330" s="146"/>
      <c r="AE330" s="146"/>
      <c r="AF330" s="146"/>
      <c r="AG330" s="146" t="s">
        <v>291</v>
      </c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</row>
    <row r="331" spans="1:60" outlineLevel="1">
      <c r="A331" s="153"/>
      <c r="B331" s="154"/>
      <c r="C331" s="176" t="s">
        <v>509</v>
      </c>
      <c r="D331" s="156"/>
      <c r="E331" s="157">
        <v>629.375</v>
      </c>
      <c r="F331" s="155"/>
      <c r="G331" s="155"/>
      <c r="H331" s="155"/>
      <c r="I331" s="155"/>
      <c r="J331" s="155"/>
      <c r="K331" s="155"/>
      <c r="L331" s="155"/>
      <c r="M331" s="155"/>
      <c r="N331" s="155"/>
      <c r="O331" s="155"/>
      <c r="P331" s="155"/>
      <c r="Q331" s="155"/>
      <c r="R331" s="155"/>
      <c r="S331" s="155"/>
      <c r="T331" s="155"/>
      <c r="U331" s="155"/>
      <c r="V331" s="155"/>
      <c r="W331" s="155"/>
      <c r="X331" s="155"/>
      <c r="Y331" s="146"/>
      <c r="Z331" s="146"/>
      <c r="AA331" s="146"/>
      <c r="AB331" s="146"/>
      <c r="AC331" s="146"/>
      <c r="AD331" s="146"/>
      <c r="AE331" s="146"/>
      <c r="AF331" s="146"/>
      <c r="AG331" s="146" t="s">
        <v>142</v>
      </c>
      <c r="AH331" s="146">
        <v>0</v>
      </c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</row>
    <row r="332" spans="1:60" outlineLevel="1">
      <c r="A332" s="153"/>
      <c r="B332" s="154"/>
      <c r="C332" s="176" t="s">
        <v>500</v>
      </c>
      <c r="D332" s="156"/>
      <c r="E332" s="157">
        <v>63</v>
      </c>
      <c r="F332" s="155"/>
      <c r="G332" s="155"/>
      <c r="H332" s="155"/>
      <c r="I332" s="155"/>
      <c r="J332" s="155"/>
      <c r="K332" s="155"/>
      <c r="L332" s="155"/>
      <c r="M332" s="155"/>
      <c r="N332" s="155"/>
      <c r="O332" s="155"/>
      <c r="P332" s="155"/>
      <c r="Q332" s="155"/>
      <c r="R332" s="155"/>
      <c r="S332" s="155"/>
      <c r="T332" s="155"/>
      <c r="U332" s="155"/>
      <c r="V332" s="155"/>
      <c r="W332" s="155"/>
      <c r="X332" s="155"/>
      <c r="Y332" s="146"/>
      <c r="Z332" s="146"/>
      <c r="AA332" s="146"/>
      <c r="AB332" s="146"/>
      <c r="AC332" s="146"/>
      <c r="AD332" s="146"/>
      <c r="AE332" s="146"/>
      <c r="AF332" s="146"/>
      <c r="AG332" s="146" t="s">
        <v>142</v>
      </c>
      <c r="AH332" s="146">
        <v>0</v>
      </c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</row>
    <row r="333" spans="1:60" outlineLevel="1">
      <c r="A333" s="165">
        <v>79</v>
      </c>
      <c r="B333" s="166" t="s">
        <v>510</v>
      </c>
      <c r="C333" s="175" t="s">
        <v>511</v>
      </c>
      <c r="D333" s="167" t="s">
        <v>468</v>
      </c>
      <c r="E333" s="168">
        <v>33.703690000000002</v>
      </c>
      <c r="F333" s="169"/>
      <c r="G333" s="170">
        <f>ROUND(E333*F333,2)</f>
        <v>0</v>
      </c>
      <c r="H333" s="169"/>
      <c r="I333" s="170">
        <f>ROUND(E333*H333,2)</f>
        <v>0</v>
      </c>
      <c r="J333" s="169"/>
      <c r="K333" s="170">
        <f>ROUND(E333*J333,2)</f>
        <v>0</v>
      </c>
      <c r="L333" s="170">
        <v>21</v>
      </c>
      <c r="M333" s="170">
        <f>G333*(1+L333/100)</f>
        <v>0</v>
      </c>
      <c r="N333" s="170">
        <v>0</v>
      </c>
      <c r="O333" s="170">
        <f>ROUND(E333*N333,2)</f>
        <v>0</v>
      </c>
      <c r="P333" s="170">
        <v>0</v>
      </c>
      <c r="Q333" s="170">
        <f>ROUND(E333*P333,2)</f>
        <v>0</v>
      </c>
      <c r="R333" s="170" t="s">
        <v>498</v>
      </c>
      <c r="S333" s="170" t="s">
        <v>135</v>
      </c>
      <c r="T333" s="171" t="s">
        <v>136</v>
      </c>
      <c r="U333" s="155">
        <v>1.83</v>
      </c>
      <c r="V333" s="155">
        <f>ROUND(E333*U333,2)</f>
        <v>61.68</v>
      </c>
      <c r="W333" s="155"/>
      <c r="X333" s="155" t="s">
        <v>469</v>
      </c>
      <c r="Y333" s="146"/>
      <c r="Z333" s="146"/>
      <c r="AA333" s="146"/>
      <c r="AB333" s="146"/>
      <c r="AC333" s="146"/>
      <c r="AD333" s="146"/>
      <c r="AE333" s="146"/>
      <c r="AF333" s="146"/>
      <c r="AG333" s="146" t="s">
        <v>470</v>
      </c>
      <c r="AH333" s="146"/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</row>
    <row r="334" spans="1:60" outlineLevel="1">
      <c r="A334" s="153"/>
      <c r="B334" s="154"/>
      <c r="C334" s="241" t="s">
        <v>495</v>
      </c>
      <c r="D334" s="242"/>
      <c r="E334" s="242"/>
      <c r="F334" s="242"/>
      <c r="G334" s="242"/>
      <c r="H334" s="155"/>
      <c r="I334" s="155"/>
      <c r="J334" s="155"/>
      <c r="K334" s="155"/>
      <c r="L334" s="155"/>
      <c r="M334" s="155"/>
      <c r="N334" s="155"/>
      <c r="O334" s="155"/>
      <c r="P334" s="155"/>
      <c r="Q334" s="155"/>
      <c r="R334" s="155"/>
      <c r="S334" s="155"/>
      <c r="T334" s="155"/>
      <c r="U334" s="155"/>
      <c r="V334" s="155"/>
      <c r="W334" s="155"/>
      <c r="X334" s="155"/>
      <c r="Y334" s="146"/>
      <c r="Z334" s="146"/>
      <c r="AA334" s="146"/>
      <c r="AB334" s="146"/>
      <c r="AC334" s="146"/>
      <c r="AD334" s="146"/>
      <c r="AE334" s="146"/>
      <c r="AF334" s="146"/>
      <c r="AG334" s="146" t="s">
        <v>140</v>
      </c>
      <c r="AH334" s="146"/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</row>
    <row r="335" spans="1:60">
      <c r="A335" s="149" t="s">
        <v>129</v>
      </c>
      <c r="B335" s="150" t="s">
        <v>85</v>
      </c>
      <c r="C335" s="174" t="s">
        <v>86</v>
      </c>
      <c r="D335" s="161"/>
      <c r="E335" s="162"/>
      <c r="F335" s="163"/>
      <c r="G335" s="163">
        <f>SUMIF(AG336:AG355,"&lt;&gt;NOR",G336:G355)</f>
        <v>0</v>
      </c>
      <c r="H335" s="163"/>
      <c r="I335" s="163">
        <f>SUM(I336:I355)</f>
        <v>0</v>
      </c>
      <c r="J335" s="163"/>
      <c r="K335" s="163">
        <f>SUM(K336:K355)</f>
        <v>0</v>
      </c>
      <c r="L335" s="163"/>
      <c r="M335" s="163">
        <f>SUM(M336:M355)</f>
        <v>0</v>
      </c>
      <c r="N335" s="163"/>
      <c r="O335" s="163">
        <f>SUM(O336:O355)</f>
        <v>0.27</v>
      </c>
      <c r="P335" s="163"/>
      <c r="Q335" s="163">
        <f>SUM(Q336:Q355)</f>
        <v>0.11</v>
      </c>
      <c r="R335" s="163"/>
      <c r="S335" s="163"/>
      <c r="T335" s="164"/>
      <c r="U335" s="160"/>
      <c r="V335" s="160">
        <f>SUM(V336:V355)</f>
        <v>73.289999999999992</v>
      </c>
      <c r="W335" s="160"/>
      <c r="X335" s="160"/>
      <c r="AG335" t="s">
        <v>130</v>
      </c>
    </row>
    <row r="336" spans="1:60" ht="20.6" outlineLevel="1">
      <c r="A336" s="165">
        <v>80</v>
      </c>
      <c r="B336" s="166" t="s">
        <v>512</v>
      </c>
      <c r="C336" s="175" t="s">
        <v>513</v>
      </c>
      <c r="D336" s="167" t="s">
        <v>277</v>
      </c>
      <c r="E336" s="168">
        <v>79</v>
      </c>
      <c r="F336" s="169"/>
      <c r="G336" s="170">
        <f>ROUND(E336*F336,2)</f>
        <v>0</v>
      </c>
      <c r="H336" s="169"/>
      <c r="I336" s="170">
        <f>ROUND(E336*H336,2)</f>
        <v>0</v>
      </c>
      <c r="J336" s="169"/>
      <c r="K336" s="170">
        <f>ROUND(E336*J336,2)</f>
        <v>0</v>
      </c>
      <c r="L336" s="170">
        <v>21</v>
      </c>
      <c r="M336" s="170">
        <f>G336*(1+L336/100)</f>
        <v>0</v>
      </c>
      <c r="N336" s="170">
        <v>3.4499999999999999E-3</v>
      </c>
      <c r="O336" s="170">
        <f>ROUND(E336*N336,2)</f>
        <v>0.27</v>
      </c>
      <c r="P336" s="170">
        <v>0</v>
      </c>
      <c r="Q336" s="170">
        <f>ROUND(E336*P336,2)</f>
        <v>0</v>
      </c>
      <c r="R336" s="170" t="s">
        <v>514</v>
      </c>
      <c r="S336" s="170" t="s">
        <v>135</v>
      </c>
      <c r="T336" s="171" t="s">
        <v>136</v>
      </c>
      <c r="U336" s="155">
        <v>0.81915000000000004</v>
      </c>
      <c r="V336" s="155">
        <f>ROUND(E336*U336,2)</f>
        <v>64.709999999999994</v>
      </c>
      <c r="W336" s="155"/>
      <c r="X336" s="155" t="s">
        <v>137</v>
      </c>
      <c r="Y336" s="146"/>
      <c r="Z336" s="146"/>
      <c r="AA336" s="146"/>
      <c r="AB336" s="146"/>
      <c r="AC336" s="146"/>
      <c r="AD336" s="146"/>
      <c r="AE336" s="146"/>
      <c r="AF336" s="146"/>
      <c r="AG336" s="146" t="s">
        <v>138</v>
      </c>
      <c r="AH336" s="146"/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</row>
    <row r="337" spans="1:60" outlineLevel="1">
      <c r="A337" s="153"/>
      <c r="B337" s="154"/>
      <c r="C337" s="241" t="s">
        <v>515</v>
      </c>
      <c r="D337" s="242"/>
      <c r="E337" s="242"/>
      <c r="F337" s="242"/>
      <c r="G337" s="242"/>
      <c r="H337" s="155"/>
      <c r="I337" s="155"/>
      <c r="J337" s="155"/>
      <c r="K337" s="155"/>
      <c r="L337" s="155"/>
      <c r="M337" s="155"/>
      <c r="N337" s="155"/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46"/>
      <c r="Z337" s="146"/>
      <c r="AA337" s="146"/>
      <c r="AB337" s="146"/>
      <c r="AC337" s="146"/>
      <c r="AD337" s="146"/>
      <c r="AE337" s="146"/>
      <c r="AF337" s="146"/>
      <c r="AG337" s="146" t="s">
        <v>140</v>
      </c>
      <c r="AH337" s="146"/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</row>
    <row r="338" spans="1:60" outlineLevel="1">
      <c r="A338" s="153"/>
      <c r="B338" s="154"/>
      <c r="C338" s="176" t="s">
        <v>295</v>
      </c>
      <c r="D338" s="156"/>
      <c r="E338" s="157">
        <v>42</v>
      </c>
      <c r="F338" s="155"/>
      <c r="G338" s="155"/>
      <c r="H338" s="155"/>
      <c r="I338" s="155"/>
      <c r="J338" s="155"/>
      <c r="K338" s="155"/>
      <c r="L338" s="155"/>
      <c r="M338" s="155"/>
      <c r="N338" s="155"/>
      <c r="O338" s="155"/>
      <c r="P338" s="155"/>
      <c r="Q338" s="155"/>
      <c r="R338" s="155"/>
      <c r="S338" s="155"/>
      <c r="T338" s="155"/>
      <c r="U338" s="155"/>
      <c r="V338" s="155"/>
      <c r="W338" s="155"/>
      <c r="X338" s="155"/>
      <c r="Y338" s="146"/>
      <c r="Z338" s="146"/>
      <c r="AA338" s="146"/>
      <c r="AB338" s="146"/>
      <c r="AC338" s="146"/>
      <c r="AD338" s="146"/>
      <c r="AE338" s="146"/>
      <c r="AF338" s="146"/>
      <c r="AG338" s="146" t="s">
        <v>142</v>
      </c>
      <c r="AH338" s="146">
        <v>0</v>
      </c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</row>
    <row r="339" spans="1:60" outlineLevel="1">
      <c r="A339" s="153"/>
      <c r="B339" s="154"/>
      <c r="C339" s="176" t="s">
        <v>296</v>
      </c>
      <c r="D339" s="156"/>
      <c r="E339" s="157">
        <v>10.5</v>
      </c>
      <c r="F339" s="155"/>
      <c r="G339" s="155"/>
      <c r="H339" s="155"/>
      <c r="I339" s="155"/>
      <c r="J339" s="155"/>
      <c r="K339" s="155"/>
      <c r="L339" s="155"/>
      <c r="M339" s="155"/>
      <c r="N339" s="155"/>
      <c r="O339" s="155"/>
      <c r="P339" s="155"/>
      <c r="Q339" s="155"/>
      <c r="R339" s="155"/>
      <c r="S339" s="155"/>
      <c r="T339" s="155"/>
      <c r="U339" s="155"/>
      <c r="V339" s="155"/>
      <c r="W339" s="155"/>
      <c r="X339" s="155"/>
      <c r="Y339" s="146"/>
      <c r="Z339" s="146"/>
      <c r="AA339" s="146"/>
      <c r="AB339" s="146"/>
      <c r="AC339" s="146"/>
      <c r="AD339" s="146"/>
      <c r="AE339" s="146"/>
      <c r="AF339" s="146"/>
      <c r="AG339" s="146" t="s">
        <v>142</v>
      </c>
      <c r="AH339" s="146">
        <v>0</v>
      </c>
      <c r="AI339" s="146"/>
      <c r="AJ339" s="146"/>
      <c r="AK339" s="146"/>
      <c r="AL339" s="146"/>
      <c r="AM339" s="146"/>
      <c r="AN339" s="146"/>
      <c r="AO339" s="146"/>
      <c r="AP339" s="146"/>
      <c r="AQ339" s="146"/>
      <c r="AR339" s="146"/>
      <c r="AS339" s="146"/>
      <c r="AT339" s="146"/>
      <c r="AU339" s="146"/>
      <c r="AV339" s="146"/>
      <c r="AW339" s="146"/>
      <c r="AX339" s="146"/>
      <c r="AY339" s="146"/>
      <c r="AZ339" s="146"/>
      <c r="BA339" s="146"/>
      <c r="BB339" s="146"/>
      <c r="BC339" s="146"/>
      <c r="BD339" s="146"/>
      <c r="BE339" s="146"/>
      <c r="BF339" s="146"/>
      <c r="BG339" s="146"/>
      <c r="BH339" s="146"/>
    </row>
    <row r="340" spans="1:60" outlineLevel="1">
      <c r="A340" s="153"/>
      <c r="B340" s="154"/>
      <c r="C340" s="176" t="s">
        <v>297</v>
      </c>
      <c r="D340" s="156"/>
      <c r="E340" s="157">
        <v>3.4</v>
      </c>
      <c r="F340" s="155"/>
      <c r="G340" s="155"/>
      <c r="H340" s="155"/>
      <c r="I340" s="155"/>
      <c r="J340" s="155"/>
      <c r="K340" s="155"/>
      <c r="L340" s="155"/>
      <c r="M340" s="155"/>
      <c r="N340" s="155"/>
      <c r="O340" s="155"/>
      <c r="P340" s="155"/>
      <c r="Q340" s="155"/>
      <c r="R340" s="155"/>
      <c r="S340" s="155"/>
      <c r="T340" s="155"/>
      <c r="U340" s="155"/>
      <c r="V340" s="155"/>
      <c r="W340" s="155"/>
      <c r="X340" s="155"/>
      <c r="Y340" s="146"/>
      <c r="Z340" s="146"/>
      <c r="AA340" s="146"/>
      <c r="AB340" s="146"/>
      <c r="AC340" s="146"/>
      <c r="AD340" s="146"/>
      <c r="AE340" s="146"/>
      <c r="AF340" s="146"/>
      <c r="AG340" s="146" t="s">
        <v>142</v>
      </c>
      <c r="AH340" s="146">
        <v>0</v>
      </c>
      <c r="AI340" s="146"/>
      <c r="AJ340" s="146"/>
      <c r="AK340" s="146"/>
      <c r="AL340" s="146"/>
      <c r="AM340" s="146"/>
      <c r="AN340" s="146"/>
      <c r="AO340" s="146"/>
      <c r="AP340" s="146"/>
      <c r="AQ340" s="146"/>
      <c r="AR340" s="146"/>
      <c r="AS340" s="146"/>
      <c r="AT340" s="146"/>
      <c r="AU340" s="146"/>
      <c r="AV340" s="146"/>
      <c r="AW340" s="146"/>
      <c r="AX340" s="146"/>
      <c r="AY340" s="146"/>
      <c r="AZ340" s="146"/>
      <c r="BA340" s="146"/>
      <c r="BB340" s="146"/>
      <c r="BC340" s="146"/>
      <c r="BD340" s="146"/>
      <c r="BE340" s="146"/>
      <c r="BF340" s="146"/>
      <c r="BG340" s="146"/>
      <c r="BH340" s="146"/>
    </row>
    <row r="341" spans="1:60" outlineLevel="1">
      <c r="A341" s="153"/>
      <c r="B341" s="154"/>
      <c r="C341" s="176" t="s">
        <v>298</v>
      </c>
      <c r="D341" s="156"/>
      <c r="E341" s="157">
        <v>2.4</v>
      </c>
      <c r="F341" s="155"/>
      <c r="G341" s="155"/>
      <c r="H341" s="155"/>
      <c r="I341" s="155"/>
      <c r="J341" s="155"/>
      <c r="K341" s="155"/>
      <c r="L341" s="155"/>
      <c r="M341" s="155"/>
      <c r="N341" s="155"/>
      <c r="O341" s="155"/>
      <c r="P341" s="155"/>
      <c r="Q341" s="155"/>
      <c r="R341" s="155"/>
      <c r="S341" s="155"/>
      <c r="T341" s="155"/>
      <c r="U341" s="155"/>
      <c r="V341" s="155"/>
      <c r="W341" s="155"/>
      <c r="X341" s="155"/>
      <c r="Y341" s="146"/>
      <c r="Z341" s="146"/>
      <c r="AA341" s="146"/>
      <c r="AB341" s="146"/>
      <c r="AC341" s="146"/>
      <c r="AD341" s="146"/>
      <c r="AE341" s="146"/>
      <c r="AF341" s="146"/>
      <c r="AG341" s="146" t="s">
        <v>142</v>
      </c>
      <c r="AH341" s="146">
        <v>0</v>
      </c>
      <c r="AI341" s="146"/>
      <c r="AJ341" s="146"/>
      <c r="AK341" s="146"/>
      <c r="AL341" s="146"/>
      <c r="AM341" s="146"/>
      <c r="AN341" s="146"/>
      <c r="AO341" s="146"/>
      <c r="AP341" s="146"/>
      <c r="AQ341" s="146"/>
      <c r="AR341" s="146"/>
      <c r="AS341" s="146"/>
      <c r="AT341" s="146"/>
      <c r="AU341" s="146"/>
      <c r="AV341" s="146"/>
      <c r="AW341" s="146"/>
      <c r="AX341" s="146"/>
      <c r="AY341" s="146"/>
      <c r="AZ341" s="146"/>
      <c r="BA341" s="146"/>
      <c r="BB341" s="146"/>
      <c r="BC341" s="146"/>
      <c r="BD341" s="146"/>
      <c r="BE341" s="146"/>
      <c r="BF341" s="146"/>
      <c r="BG341" s="146"/>
      <c r="BH341" s="146"/>
    </row>
    <row r="342" spans="1:60" outlineLevel="1">
      <c r="A342" s="153"/>
      <c r="B342" s="154"/>
      <c r="C342" s="176" t="s">
        <v>299</v>
      </c>
      <c r="D342" s="156"/>
      <c r="E342" s="157">
        <v>2.4</v>
      </c>
      <c r="F342" s="155"/>
      <c r="G342" s="155"/>
      <c r="H342" s="155"/>
      <c r="I342" s="155"/>
      <c r="J342" s="155"/>
      <c r="K342" s="155"/>
      <c r="L342" s="155"/>
      <c r="M342" s="155"/>
      <c r="N342" s="155"/>
      <c r="O342" s="155"/>
      <c r="P342" s="155"/>
      <c r="Q342" s="155"/>
      <c r="R342" s="155"/>
      <c r="S342" s="155"/>
      <c r="T342" s="155"/>
      <c r="U342" s="155"/>
      <c r="V342" s="155"/>
      <c r="W342" s="155"/>
      <c r="X342" s="155"/>
      <c r="Y342" s="146"/>
      <c r="Z342" s="146"/>
      <c r="AA342" s="146"/>
      <c r="AB342" s="146"/>
      <c r="AC342" s="146"/>
      <c r="AD342" s="146"/>
      <c r="AE342" s="146"/>
      <c r="AF342" s="146"/>
      <c r="AG342" s="146" t="s">
        <v>142</v>
      </c>
      <c r="AH342" s="146">
        <v>0</v>
      </c>
      <c r="AI342" s="146"/>
      <c r="AJ342" s="146"/>
      <c r="AK342" s="146"/>
      <c r="AL342" s="146"/>
      <c r="AM342" s="146"/>
      <c r="AN342" s="146"/>
      <c r="AO342" s="146"/>
      <c r="AP342" s="146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6"/>
      <c r="BB342" s="146"/>
      <c r="BC342" s="146"/>
      <c r="BD342" s="146"/>
      <c r="BE342" s="146"/>
      <c r="BF342" s="146"/>
      <c r="BG342" s="146"/>
      <c r="BH342" s="146"/>
    </row>
    <row r="343" spans="1:60" outlineLevel="1">
      <c r="A343" s="153"/>
      <c r="B343" s="154"/>
      <c r="C343" s="176" t="s">
        <v>300</v>
      </c>
      <c r="D343" s="156"/>
      <c r="E343" s="157">
        <v>3.9</v>
      </c>
      <c r="F343" s="155"/>
      <c r="G343" s="155"/>
      <c r="H343" s="155"/>
      <c r="I343" s="155"/>
      <c r="J343" s="155"/>
      <c r="K343" s="155"/>
      <c r="L343" s="155"/>
      <c r="M343" s="155"/>
      <c r="N343" s="155"/>
      <c r="O343" s="155"/>
      <c r="P343" s="155"/>
      <c r="Q343" s="155"/>
      <c r="R343" s="155"/>
      <c r="S343" s="155"/>
      <c r="T343" s="155"/>
      <c r="U343" s="155"/>
      <c r="V343" s="155"/>
      <c r="W343" s="155"/>
      <c r="X343" s="155"/>
      <c r="Y343" s="146"/>
      <c r="Z343" s="146"/>
      <c r="AA343" s="146"/>
      <c r="AB343" s="146"/>
      <c r="AC343" s="146"/>
      <c r="AD343" s="146"/>
      <c r="AE343" s="146"/>
      <c r="AF343" s="146"/>
      <c r="AG343" s="146" t="s">
        <v>142</v>
      </c>
      <c r="AH343" s="146">
        <v>0</v>
      </c>
      <c r="AI343" s="146"/>
      <c r="AJ343" s="146"/>
      <c r="AK343" s="146"/>
      <c r="AL343" s="146"/>
      <c r="AM343" s="146"/>
      <c r="AN343" s="146"/>
      <c r="AO343" s="146"/>
      <c r="AP343" s="146"/>
      <c r="AQ343" s="146"/>
      <c r="AR343" s="146"/>
      <c r="AS343" s="146"/>
      <c r="AT343" s="146"/>
      <c r="AU343" s="146"/>
      <c r="AV343" s="146"/>
      <c r="AW343" s="146"/>
      <c r="AX343" s="146"/>
      <c r="AY343" s="146"/>
      <c r="AZ343" s="146"/>
      <c r="BA343" s="146"/>
      <c r="BB343" s="146"/>
      <c r="BC343" s="146"/>
      <c r="BD343" s="146"/>
      <c r="BE343" s="146"/>
      <c r="BF343" s="146"/>
      <c r="BG343" s="146"/>
      <c r="BH343" s="146"/>
    </row>
    <row r="344" spans="1:60" outlineLevel="1">
      <c r="A344" s="153"/>
      <c r="B344" s="154"/>
      <c r="C344" s="176" t="s">
        <v>301</v>
      </c>
      <c r="D344" s="156"/>
      <c r="E344" s="157">
        <v>14.4</v>
      </c>
      <c r="F344" s="155"/>
      <c r="G344" s="155"/>
      <c r="H344" s="155"/>
      <c r="I344" s="155"/>
      <c r="J344" s="155"/>
      <c r="K344" s="155"/>
      <c r="L344" s="155"/>
      <c r="M344" s="155"/>
      <c r="N344" s="155"/>
      <c r="O344" s="155"/>
      <c r="P344" s="155"/>
      <c r="Q344" s="155"/>
      <c r="R344" s="155"/>
      <c r="S344" s="155"/>
      <c r="T344" s="155"/>
      <c r="U344" s="155"/>
      <c r="V344" s="155"/>
      <c r="W344" s="155"/>
      <c r="X344" s="155"/>
      <c r="Y344" s="146"/>
      <c r="Z344" s="146"/>
      <c r="AA344" s="146"/>
      <c r="AB344" s="146"/>
      <c r="AC344" s="146"/>
      <c r="AD344" s="146"/>
      <c r="AE344" s="146"/>
      <c r="AF344" s="146"/>
      <c r="AG344" s="146" t="s">
        <v>142</v>
      </c>
      <c r="AH344" s="146">
        <v>0</v>
      </c>
      <c r="AI344" s="146"/>
      <c r="AJ344" s="146"/>
      <c r="AK344" s="146"/>
      <c r="AL344" s="146"/>
      <c r="AM344" s="146"/>
      <c r="AN344" s="146"/>
      <c r="AO344" s="146"/>
      <c r="AP344" s="146"/>
      <c r="AQ344" s="146"/>
      <c r="AR344" s="146"/>
      <c r="AS344" s="146"/>
      <c r="AT344" s="146"/>
      <c r="AU344" s="146"/>
      <c r="AV344" s="146"/>
      <c r="AW344" s="146"/>
      <c r="AX344" s="146"/>
      <c r="AY344" s="146"/>
      <c r="AZ344" s="146"/>
      <c r="BA344" s="146"/>
      <c r="BB344" s="146"/>
      <c r="BC344" s="146"/>
      <c r="BD344" s="146"/>
      <c r="BE344" s="146"/>
      <c r="BF344" s="146"/>
      <c r="BG344" s="146"/>
      <c r="BH344" s="146"/>
    </row>
    <row r="345" spans="1:60" outlineLevel="1">
      <c r="A345" s="165">
        <v>81</v>
      </c>
      <c r="B345" s="166" t="s">
        <v>516</v>
      </c>
      <c r="C345" s="175" t="s">
        <v>517</v>
      </c>
      <c r="D345" s="167" t="s">
        <v>277</v>
      </c>
      <c r="E345" s="168">
        <v>79</v>
      </c>
      <c r="F345" s="169"/>
      <c r="G345" s="170">
        <f>ROUND(E345*F345,2)</f>
        <v>0</v>
      </c>
      <c r="H345" s="169"/>
      <c r="I345" s="170">
        <f>ROUND(E345*H345,2)</f>
        <v>0</v>
      </c>
      <c r="J345" s="169"/>
      <c r="K345" s="170">
        <f>ROUND(E345*J345,2)</f>
        <v>0</v>
      </c>
      <c r="L345" s="170">
        <v>21</v>
      </c>
      <c r="M345" s="170">
        <f>G345*(1+L345/100)</f>
        <v>0</v>
      </c>
      <c r="N345" s="170">
        <v>0</v>
      </c>
      <c r="O345" s="170">
        <f>ROUND(E345*N345,2)</f>
        <v>0</v>
      </c>
      <c r="P345" s="170">
        <v>1.3500000000000001E-3</v>
      </c>
      <c r="Q345" s="170">
        <f>ROUND(E345*P345,2)</f>
        <v>0.11</v>
      </c>
      <c r="R345" s="170" t="s">
        <v>514</v>
      </c>
      <c r="S345" s="170" t="s">
        <v>135</v>
      </c>
      <c r="T345" s="171" t="s">
        <v>136</v>
      </c>
      <c r="U345" s="155">
        <v>9.1999999999999998E-2</v>
      </c>
      <c r="V345" s="155">
        <f>ROUND(E345*U345,2)</f>
        <v>7.27</v>
      </c>
      <c r="W345" s="155"/>
      <c r="X345" s="155" t="s">
        <v>137</v>
      </c>
      <c r="Y345" s="146"/>
      <c r="Z345" s="146"/>
      <c r="AA345" s="146"/>
      <c r="AB345" s="146"/>
      <c r="AC345" s="146"/>
      <c r="AD345" s="146"/>
      <c r="AE345" s="146"/>
      <c r="AF345" s="146"/>
      <c r="AG345" s="146" t="s">
        <v>138</v>
      </c>
      <c r="AH345" s="146"/>
      <c r="AI345" s="146"/>
      <c r="AJ345" s="146"/>
      <c r="AK345" s="146"/>
      <c r="AL345" s="146"/>
      <c r="AM345" s="146"/>
      <c r="AN345" s="146"/>
      <c r="AO345" s="146"/>
      <c r="AP345" s="146"/>
      <c r="AQ345" s="146"/>
      <c r="AR345" s="146"/>
      <c r="AS345" s="146"/>
      <c r="AT345" s="146"/>
      <c r="AU345" s="146"/>
      <c r="AV345" s="146"/>
      <c r="AW345" s="146"/>
      <c r="AX345" s="146"/>
      <c r="AY345" s="146"/>
      <c r="AZ345" s="146"/>
      <c r="BA345" s="146"/>
      <c r="BB345" s="146"/>
      <c r="BC345" s="146"/>
      <c r="BD345" s="146"/>
      <c r="BE345" s="146"/>
      <c r="BF345" s="146"/>
      <c r="BG345" s="146"/>
      <c r="BH345" s="146"/>
    </row>
    <row r="346" spans="1:60" outlineLevel="1">
      <c r="A346" s="153"/>
      <c r="B346" s="154"/>
      <c r="C346" s="176" t="s">
        <v>400</v>
      </c>
      <c r="D346" s="156"/>
      <c r="E346" s="157">
        <v>42</v>
      </c>
      <c r="F346" s="155"/>
      <c r="G346" s="155"/>
      <c r="H346" s="155"/>
      <c r="I346" s="155"/>
      <c r="J346" s="155"/>
      <c r="K346" s="155"/>
      <c r="L346" s="155"/>
      <c r="M346" s="155"/>
      <c r="N346" s="155"/>
      <c r="O346" s="155"/>
      <c r="P346" s="155"/>
      <c r="Q346" s="155"/>
      <c r="R346" s="155"/>
      <c r="S346" s="155"/>
      <c r="T346" s="155"/>
      <c r="U346" s="155"/>
      <c r="V346" s="155"/>
      <c r="W346" s="155"/>
      <c r="X346" s="155"/>
      <c r="Y346" s="146"/>
      <c r="Z346" s="146"/>
      <c r="AA346" s="146"/>
      <c r="AB346" s="146"/>
      <c r="AC346" s="146"/>
      <c r="AD346" s="146"/>
      <c r="AE346" s="146"/>
      <c r="AF346" s="146"/>
      <c r="AG346" s="146" t="s">
        <v>142</v>
      </c>
      <c r="AH346" s="146">
        <v>0</v>
      </c>
      <c r="AI346" s="146"/>
      <c r="AJ346" s="146"/>
      <c r="AK346" s="146"/>
      <c r="AL346" s="146"/>
      <c r="AM346" s="146"/>
      <c r="AN346" s="146"/>
      <c r="AO346" s="146"/>
      <c r="AP346" s="146"/>
      <c r="AQ346" s="146"/>
      <c r="AR346" s="146"/>
      <c r="AS346" s="146"/>
      <c r="AT346" s="146"/>
      <c r="AU346" s="146"/>
      <c r="AV346" s="146"/>
      <c r="AW346" s="146"/>
      <c r="AX346" s="146"/>
      <c r="AY346" s="146"/>
      <c r="AZ346" s="146"/>
      <c r="BA346" s="146"/>
      <c r="BB346" s="146"/>
      <c r="BC346" s="146"/>
      <c r="BD346" s="146"/>
      <c r="BE346" s="146"/>
      <c r="BF346" s="146"/>
      <c r="BG346" s="146"/>
      <c r="BH346" s="146"/>
    </row>
    <row r="347" spans="1:60" outlineLevel="1">
      <c r="A347" s="153"/>
      <c r="B347" s="154"/>
      <c r="C347" s="176" t="s">
        <v>401</v>
      </c>
      <c r="D347" s="156"/>
      <c r="E347" s="157">
        <v>10.5</v>
      </c>
      <c r="F347" s="155"/>
      <c r="G347" s="155"/>
      <c r="H347" s="155"/>
      <c r="I347" s="155"/>
      <c r="J347" s="155"/>
      <c r="K347" s="155"/>
      <c r="L347" s="155"/>
      <c r="M347" s="155"/>
      <c r="N347" s="155"/>
      <c r="O347" s="155"/>
      <c r="P347" s="155"/>
      <c r="Q347" s="155"/>
      <c r="R347" s="155"/>
      <c r="S347" s="155"/>
      <c r="T347" s="155"/>
      <c r="U347" s="155"/>
      <c r="V347" s="155"/>
      <c r="W347" s="155"/>
      <c r="X347" s="155"/>
      <c r="Y347" s="146"/>
      <c r="Z347" s="146"/>
      <c r="AA347" s="146"/>
      <c r="AB347" s="146"/>
      <c r="AC347" s="146"/>
      <c r="AD347" s="146"/>
      <c r="AE347" s="146"/>
      <c r="AF347" s="146"/>
      <c r="AG347" s="146" t="s">
        <v>142</v>
      </c>
      <c r="AH347" s="146">
        <v>0</v>
      </c>
      <c r="AI347" s="146"/>
      <c r="AJ347" s="146"/>
      <c r="AK347" s="146"/>
      <c r="AL347" s="146"/>
      <c r="AM347" s="146"/>
      <c r="AN347" s="146"/>
      <c r="AO347" s="146"/>
      <c r="AP347" s="146"/>
      <c r="AQ347" s="146"/>
      <c r="AR347" s="146"/>
      <c r="AS347" s="146"/>
      <c r="AT347" s="146"/>
      <c r="AU347" s="146"/>
      <c r="AV347" s="146"/>
      <c r="AW347" s="146"/>
      <c r="AX347" s="146"/>
      <c r="AY347" s="146"/>
      <c r="AZ347" s="146"/>
      <c r="BA347" s="146"/>
      <c r="BB347" s="146"/>
      <c r="BC347" s="146"/>
      <c r="BD347" s="146"/>
      <c r="BE347" s="146"/>
      <c r="BF347" s="146"/>
      <c r="BG347" s="146"/>
      <c r="BH347" s="146"/>
    </row>
    <row r="348" spans="1:60" outlineLevel="1">
      <c r="A348" s="153"/>
      <c r="B348" s="154"/>
      <c r="C348" s="176" t="s">
        <v>402</v>
      </c>
      <c r="D348" s="156"/>
      <c r="E348" s="157">
        <v>3.4</v>
      </c>
      <c r="F348" s="155"/>
      <c r="G348" s="155"/>
      <c r="H348" s="155"/>
      <c r="I348" s="155"/>
      <c r="J348" s="155"/>
      <c r="K348" s="155"/>
      <c r="L348" s="155"/>
      <c r="M348" s="155"/>
      <c r="N348" s="155"/>
      <c r="O348" s="155"/>
      <c r="P348" s="155"/>
      <c r="Q348" s="155"/>
      <c r="R348" s="155"/>
      <c r="S348" s="155"/>
      <c r="T348" s="155"/>
      <c r="U348" s="155"/>
      <c r="V348" s="155"/>
      <c r="W348" s="155"/>
      <c r="X348" s="155"/>
      <c r="Y348" s="146"/>
      <c r="Z348" s="146"/>
      <c r="AA348" s="146"/>
      <c r="AB348" s="146"/>
      <c r="AC348" s="146"/>
      <c r="AD348" s="146"/>
      <c r="AE348" s="146"/>
      <c r="AF348" s="146"/>
      <c r="AG348" s="146" t="s">
        <v>142</v>
      </c>
      <c r="AH348" s="146">
        <v>0</v>
      </c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</row>
    <row r="349" spans="1:60" outlineLevel="1">
      <c r="A349" s="153"/>
      <c r="B349" s="154"/>
      <c r="C349" s="176" t="s">
        <v>403</v>
      </c>
      <c r="D349" s="156"/>
      <c r="E349" s="157">
        <v>2.4</v>
      </c>
      <c r="F349" s="155"/>
      <c r="G349" s="155"/>
      <c r="H349" s="155"/>
      <c r="I349" s="155"/>
      <c r="J349" s="155"/>
      <c r="K349" s="155"/>
      <c r="L349" s="155"/>
      <c r="M349" s="155"/>
      <c r="N349" s="155"/>
      <c r="O349" s="155"/>
      <c r="P349" s="155"/>
      <c r="Q349" s="155"/>
      <c r="R349" s="155"/>
      <c r="S349" s="155"/>
      <c r="T349" s="155"/>
      <c r="U349" s="155"/>
      <c r="V349" s="155"/>
      <c r="W349" s="155"/>
      <c r="X349" s="155"/>
      <c r="Y349" s="146"/>
      <c r="Z349" s="146"/>
      <c r="AA349" s="146"/>
      <c r="AB349" s="146"/>
      <c r="AC349" s="146"/>
      <c r="AD349" s="146"/>
      <c r="AE349" s="146"/>
      <c r="AF349" s="146"/>
      <c r="AG349" s="146" t="s">
        <v>142</v>
      </c>
      <c r="AH349" s="146">
        <v>0</v>
      </c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</row>
    <row r="350" spans="1:60" outlineLevel="1">
      <c r="A350" s="153"/>
      <c r="B350" s="154"/>
      <c r="C350" s="176" t="s">
        <v>518</v>
      </c>
      <c r="D350" s="156"/>
      <c r="E350" s="157">
        <v>2.4</v>
      </c>
      <c r="F350" s="155"/>
      <c r="G350" s="155"/>
      <c r="H350" s="155"/>
      <c r="I350" s="155"/>
      <c r="J350" s="155"/>
      <c r="K350" s="155"/>
      <c r="L350" s="155"/>
      <c r="M350" s="155"/>
      <c r="N350" s="155"/>
      <c r="O350" s="155"/>
      <c r="P350" s="155"/>
      <c r="Q350" s="155"/>
      <c r="R350" s="155"/>
      <c r="S350" s="155"/>
      <c r="T350" s="155"/>
      <c r="U350" s="155"/>
      <c r="V350" s="155"/>
      <c r="W350" s="155"/>
      <c r="X350" s="155"/>
      <c r="Y350" s="146"/>
      <c r="Z350" s="146"/>
      <c r="AA350" s="146"/>
      <c r="AB350" s="146"/>
      <c r="AC350" s="146"/>
      <c r="AD350" s="146"/>
      <c r="AE350" s="146"/>
      <c r="AF350" s="146"/>
      <c r="AG350" s="146" t="s">
        <v>142</v>
      </c>
      <c r="AH350" s="146">
        <v>0</v>
      </c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</row>
    <row r="351" spans="1:60" outlineLevel="1">
      <c r="A351" s="153"/>
      <c r="B351" s="154"/>
      <c r="C351" s="176" t="s">
        <v>519</v>
      </c>
      <c r="D351" s="156"/>
      <c r="E351" s="157">
        <v>3.9</v>
      </c>
      <c r="F351" s="155"/>
      <c r="G351" s="155"/>
      <c r="H351" s="155"/>
      <c r="I351" s="155"/>
      <c r="J351" s="155"/>
      <c r="K351" s="155"/>
      <c r="L351" s="155"/>
      <c r="M351" s="155"/>
      <c r="N351" s="155"/>
      <c r="O351" s="155"/>
      <c r="P351" s="155"/>
      <c r="Q351" s="155"/>
      <c r="R351" s="155"/>
      <c r="S351" s="155"/>
      <c r="T351" s="155"/>
      <c r="U351" s="155"/>
      <c r="V351" s="155"/>
      <c r="W351" s="155"/>
      <c r="X351" s="155"/>
      <c r="Y351" s="146"/>
      <c r="Z351" s="146"/>
      <c r="AA351" s="146"/>
      <c r="AB351" s="146"/>
      <c r="AC351" s="146"/>
      <c r="AD351" s="146"/>
      <c r="AE351" s="146"/>
      <c r="AF351" s="146"/>
      <c r="AG351" s="146" t="s">
        <v>142</v>
      </c>
      <c r="AH351" s="146">
        <v>0</v>
      </c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</row>
    <row r="352" spans="1:60" outlineLevel="1">
      <c r="A352" s="153"/>
      <c r="B352" s="154"/>
      <c r="C352" s="176" t="s">
        <v>407</v>
      </c>
      <c r="D352" s="156"/>
      <c r="E352" s="157">
        <v>12</v>
      </c>
      <c r="F352" s="155"/>
      <c r="G352" s="155"/>
      <c r="H352" s="155"/>
      <c r="I352" s="155"/>
      <c r="J352" s="155"/>
      <c r="K352" s="155"/>
      <c r="L352" s="155"/>
      <c r="M352" s="155"/>
      <c r="N352" s="155"/>
      <c r="O352" s="155"/>
      <c r="P352" s="155"/>
      <c r="Q352" s="155"/>
      <c r="R352" s="155"/>
      <c r="S352" s="155"/>
      <c r="T352" s="155"/>
      <c r="U352" s="155"/>
      <c r="V352" s="155"/>
      <c r="W352" s="155"/>
      <c r="X352" s="155"/>
      <c r="Y352" s="146"/>
      <c r="Z352" s="146"/>
      <c r="AA352" s="146"/>
      <c r="AB352" s="146"/>
      <c r="AC352" s="146"/>
      <c r="AD352" s="146"/>
      <c r="AE352" s="146"/>
      <c r="AF352" s="146"/>
      <c r="AG352" s="146" t="s">
        <v>142</v>
      </c>
      <c r="AH352" s="146">
        <v>0</v>
      </c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</row>
    <row r="353" spans="1:60" outlineLevel="1">
      <c r="A353" s="153"/>
      <c r="B353" s="154"/>
      <c r="C353" s="176" t="s">
        <v>408</v>
      </c>
      <c r="D353" s="156"/>
      <c r="E353" s="157">
        <v>2.4</v>
      </c>
      <c r="F353" s="155"/>
      <c r="G353" s="155"/>
      <c r="H353" s="155"/>
      <c r="I353" s="155"/>
      <c r="J353" s="155"/>
      <c r="K353" s="155"/>
      <c r="L353" s="155"/>
      <c r="M353" s="155"/>
      <c r="N353" s="155"/>
      <c r="O353" s="155"/>
      <c r="P353" s="155"/>
      <c r="Q353" s="155"/>
      <c r="R353" s="155"/>
      <c r="S353" s="155"/>
      <c r="T353" s="155"/>
      <c r="U353" s="155"/>
      <c r="V353" s="155"/>
      <c r="W353" s="155"/>
      <c r="X353" s="155"/>
      <c r="Y353" s="146"/>
      <c r="Z353" s="146"/>
      <c r="AA353" s="146"/>
      <c r="AB353" s="146"/>
      <c r="AC353" s="146"/>
      <c r="AD353" s="146"/>
      <c r="AE353" s="146"/>
      <c r="AF353" s="146"/>
      <c r="AG353" s="146" t="s">
        <v>142</v>
      </c>
      <c r="AH353" s="146">
        <v>0</v>
      </c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</row>
    <row r="354" spans="1:60" outlineLevel="1">
      <c r="A354" s="165">
        <v>82</v>
      </c>
      <c r="B354" s="166" t="s">
        <v>520</v>
      </c>
      <c r="C354" s="175" t="s">
        <v>521</v>
      </c>
      <c r="D354" s="167" t="s">
        <v>468</v>
      </c>
      <c r="E354" s="168">
        <v>0.27255000000000001</v>
      </c>
      <c r="F354" s="169"/>
      <c r="G354" s="170">
        <f>ROUND(E354*F354,2)</f>
        <v>0</v>
      </c>
      <c r="H354" s="169"/>
      <c r="I354" s="170">
        <f>ROUND(E354*H354,2)</f>
        <v>0</v>
      </c>
      <c r="J354" s="169"/>
      <c r="K354" s="170">
        <f>ROUND(E354*J354,2)</f>
        <v>0</v>
      </c>
      <c r="L354" s="170">
        <v>21</v>
      </c>
      <c r="M354" s="170">
        <f>G354*(1+L354/100)</f>
        <v>0</v>
      </c>
      <c r="N354" s="170">
        <v>0</v>
      </c>
      <c r="O354" s="170">
        <f>ROUND(E354*N354,2)</f>
        <v>0</v>
      </c>
      <c r="P354" s="170">
        <v>0</v>
      </c>
      <c r="Q354" s="170">
        <f>ROUND(E354*P354,2)</f>
        <v>0</v>
      </c>
      <c r="R354" s="170" t="s">
        <v>514</v>
      </c>
      <c r="S354" s="170" t="s">
        <v>135</v>
      </c>
      <c r="T354" s="171" t="s">
        <v>136</v>
      </c>
      <c r="U354" s="155">
        <v>4.82</v>
      </c>
      <c r="V354" s="155">
        <f>ROUND(E354*U354,2)</f>
        <v>1.31</v>
      </c>
      <c r="W354" s="155"/>
      <c r="X354" s="155" t="s">
        <v>469</v>
      </c>
      <c r="Y354" s="146"/>
      <c r="Z354" s="146"/>
      <c r="AA354" s="146"/>
      <c r="AB354" s="146"/>
      <c r="AC354" s="146"/>
      <c r="AD354" s="146"/>
      <c r="AE354" s="146"/>
      <c r="AF354" s="146"/>
      <c r="AG354" s="146" t="s">
        <v>470</v>
      </c>
      <c r="AH354" s="146"/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</row>
    <row r="355" spans="1:60" outlineLevel="1">
      <c r="A355" s="153"/>
      <c r="B355" s="154"/>
      <c r="C355" s="241" t="s">
        <v>495</v>
      </c>
      <c r="D355" s="242"/>
      <c r="E355" s="242"/>
      <c r="F355" s="242"/>
      <c r="G355" s="242"/>
      <c r="H355" s="155"/>
      <c r="I355" s="155"/>
      <c r="J355" s="155"/>
      <c r="K355" s="155"/>
      <c r="L355" s="155"/>
      <c r="M355" s="155"/>
      <c r="N355" s="155"/>
      <c r="O355" s="155"/>
      <c r="P355" s="155"/>
      <c r="Q355" s="155"/>
      <c r="R355" s="155"/>
      <c r="S355" s="155"/>
      <c r="T355" s="155"/>
      <c r="U355" s="155"/>
      <c r="V355" s="155"/>
      <c r="W355" s="155"/>
      <c r="X355" s="155"/>
      <c r="Y355" s="146"/>
      <c r="Z355" s="146"/>
      <c r="AA355" s="146"/>
      <c r="AB355" s="146"/>
      <c r="AC355" s="146"/>
      <c r="AD355" s="146"/>
      <c r="AE355" s="146"/>
      <c r="AF355" s="146"/>
      <c r="AG355" s="146" t="s">
        <v>140</v>
      </c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</row>
    <row r="356" spans="1:60">
      <c r="A356" s="149" t="s">
        <v>129</v>
      </c>
      <c r="B356" s="150" t="s">
        <v>87</v>
      </c>
      <c r="C356" s="174" t="s">
        <v>88</v>
      </c>
      <c r="D356" s="161"/>
      <c r="E356" s="162"/>
      <c r="F356" s="163"/>
      <c r="G356" s="163">
        <f>SUMIF(AG357:AG357,"&lt;&gt;NOR",G357:G357)</f>
        <v>0</v>
      </c>
      <c r="H356" s="163"/>
      <c r="I356" s="163">
        <f>SUM(I357:I357)</f>
        <v>0</v>
      </c>
      <c r="J356" s="163"/>
      <c r="K356" s="163">
        <f>SUM(K357:K357)</f>
        <v>0</v>
      </c>
      <c r="L356" s="163"/>
      <c r="M356" s="163">
        <f>SUM(M357:M357)</f>
        <v>0</v>
      </c>
      <c r="N356" s="163"/>
      <c r="O356" s="163">
        <f>SUM(O357:O357)</f>
        <v>0</v>
      </c>
      <c r="P356" s="163"/>
      <c r="Q356" s="163">
        <f>SUM(Q357:Q357)</f>
        <v>0</v>
      </c>
      <c r="R356" s="163"/>
      <c r="S356" s="163"/>
      <c r="T356" s="164"/>
      <c r="U356" s="160"/>
      <c r="V356" s="160">
        <f>SUM(V357:V357)</f>
        <v>0</v>
      </c>
      <c r="W356" s="160"/>
      <c r="X356" s="160"/>
      <c r="AG356" t="s">
        <v>130</v>
      </c>
    </row>
    <row r="357" spans="1:60" ht="20.6" outlineLevel="1">
      <c r="A357" s="165">
        <v>83</v>
      </c>
      <c r="B357" s="166" t="s">
        <v>522</v>
      </c>
      <c r="C357" s="175" t="s">
        <v>523</v>
      </c>
      <c r="D357" s="167" t="s">
        <v>446</v>
      </c>
      <c r="E357" s="168">
        <v>1</v>
      </c>
      <c r="F357" s="169"/>
      <c r="G357" s="170">
        <f>ROUND(E357*F357,2)</f>
        <v>0</v>
      </c>
      <c r="H357" s="169"/>
      <c r="I357" s="170">
        <f>ROUND(E357*H357,2)</f>
        <v>0</v>
      </c>
      <c r="J357" s="169"/>
      <c r="K357" s="170">
        <f>ROUND(E357*J357,2)</f>
        <v>0</v>
      </c>
      <c r="L357" s="170">
        <v>21</v>
      </c>
      <c r="M357" s="170">
        <f>G357*(1+L357/100)</f>
        <v>0</v>
      </c>
      <c r="N357" s="170">
        <v>0</v>
      </c>
      <c r="O357" s="170">
        <f>ROUND(E357*N357,2)</f>
        <v>0</v>
      </c>
      <c r="P357" s="170">
        <v>0</v>
      </c>
      <c r="Q357" s="170">
        <f>ROUND(E357*P357,2)</f>
        <v>0</v>
      </c>
      <c r="R357" s="170"/>
      <c r="S357" s="170" t="s">
        <v>308</v>
      </c>
      <c r="T357" s="171" t="s">
        <v>309</v>
      </c>
      <c r="U357" s="155">
        <v>0</v>
      </c>
      <c r="V357" s="155">
        <f>ROUND(E357*U357,2)</f>
        <v>0</v>
      </c>
      <c r="W357" s="155"/>
      <c r="X357" s="155" t="s">
        <v>137</v>
      </c>
      <c r="Y357" s="146"/>
      <c r="Z357" s="146"/>
      <c r="AA357" s="146"/>
      <c r="AB357" s="146"/>
      <c r="AC357" s="146"/>
      <c r="AD357" s="146"/>
      <c r="AE357" s="146"/>
      <c r="AF357" s="146"/>
      <c r="AG357" s="146" t="s">
        <v>138</v>
      </c>
      <c r="AH357" s="146"/>
      <c r="AI357" s="146"/>
      <c r="AJ357" s="146"/>
      <c r="AK357" s="146"/>
      <c r="AL357" s="146"/>
      <c r="AM357" s="146"/>
      <c r="AN357" s="146"/>
      <c r="AO357" s="146"/>
      <c r="AP357" s="146"/>
      <c r="AQ357" s="146"/>
      <c r="AR357" s="146"/>
      <c r="AS357" s="146"/>
      <c r="AT357" s="146"/>
      <c r="AU357" s="146"/>
      <c r="AV357" s="146"/>
      <c r="AW357" s="146"/>
      <c r="AX357" s="146"/>
      <c r="AY357" s="146"/>
      <c r="AZ357" s="146"/>
      <c r="BA357" s="146"/>
      <c r="BB357" s="146"/>
      <c r="BC357" s="146"/>
      <c r="BD357" s="146"/>
      <c r="BE357" s="146"/>
      <c r="BF357" s="146"/>
      <c r="BG357" s="146"/>
      <c r="BH357" s="146"/>
    </row>
    <row r="358" spans="1:60">
      <c r="A358" s="149" t="s">
        <v>129</v>
      </c>
      <c r="B358" s="150" t="s">
        <v>89</v>
      </c>
      <c r="C358" s="174" t="s">
        <v>90</v>
      </c>
      <c r="D358" s="161"/>
      <c r="E358" s="162"/>
      <c r="F358" s="163"/>
      <c r="G358" s="163">
        <f>SUMIF(AG359:AG377,"&lt;&gt;NOR",G359:G377)</f>
        <v>0</v>
      </c>
      <c r="H358" s="163"/>
      <c r="I358" s="163">
        <f>SUM(I359:I377)</f>
        <v>0</v>
      </c>
      <c r="J358" s="163"/>
      <c r="K358" s="163">
        <f>SUM(K359:K377)</f>
        <v>0</v>
      </c>
      <c r="L358" s="163"/>
      <c r="M358" s="163">
        <f>SUM(M359:M377)</f>
        <v>0</v>
      </c>
      <c r="N358" s="163"/>
      <c r="O358" s="163">
        <f>SUM(O359:O377)</f>
        <v>0</v>
      </c>
      <c r="P358" s="163"/>
      <c r="Q358" s="163">
        <f>SUM(Q359:Q377)</f>
        <v>0</v>
      </c>
      <c r="R358" s="163"/>
      <c r="S358" s="163"/>
      <c r="T358" s="164"/>
      <c r="U358" s="160"/>
      <c r="V358" s="160">
        <f>SUM(V359:V377)</f>
        <v>0</v>
      </c>
      <c r="W358" s="160"/>
      <c r="X358" s="160"/>
      <c r="AG358" t="s">
        <v>130</v>
      </c>
    </row>
    <row r="359" spans="1:60" ht="20.6" outlineLevel="1">
      <c r="A359" s="165">
        <v>84</v>
      </c>
      <c r="B359" s="166" t="s">
        <v>524</v>
      </c>
      <c r="C359" s="175" t="s">
        <v>525</v>
      </c>
      <c r="D359" s="167" t="s">
        <v>456</v>
      </c>
      <c r="E359" s="168">
        <v>20</v>
      </c>
      <c r="F359" s="169"/>
      <c r="G359" s="170">
        <f t="shared" ref="G359:G366" si="0">ROUND(E359*F359,2)</f>
        <v>0</v>
      </c>
      <c r="H359" s="169"/>
      <c r="I359" s="170">
        <f t="shared" ref="I359:I366" si="1">ROUND(E359*H359,2)</f>
        <v>0</v>
      </c>
      <c r="J359" s="169"/>
      <c r="K359" s="170">
        <f t="shared" ref="K359:K366" si="2">ROUND(E359*J359,2)</f>
        <v>0</v>
      </c>
      <c r="L359" s="170">
        <v>21</v>
      </c>
      <c r="M359" s="170">
        <f t="shared" ref="M359:M366" si="3">G359*(1+L359/100)</f>
        <v>0</v>
      </c>
      <c r="N359" s="170">
        <v>0</v>
      </c>
      <c r="O359" s="170">
        <f t="shared" ref="O359:O366" si="4">ROUND(E359*N359,2)</f>
        <v>0</v>
      </c>
      <c r="P359" s="170">
        <v>0</v>
      </c>
      <c r="Q359" s="170">
        <f t="shared" ref="Q359:Q366" si="5">ROUND(E359*P359,2)</f>
        <v>0</v>
      </c>
      <c r="R359" s="170"/>
      <c r="S359" s="170" t="s">
        <v>308</v>
      </c>
      <c r="T359" s="171" t="s">
        <v>309</v>
      </c>
      <c r="U359" s="155">
        <v>0</v>
      </c>
      <c r="V359" s="155">
        <f t="shared" ref="V359:V366" si="6">ROUND(E359*U359,2)</f>
        <v>0</v>
      </c>
      <c r="W359" s="155"/>
      <c r="X359" s="155" t="s">
        <v>137</v>
      </c>
      <c r="Y359" s="146"/>
      <c r="Z359" s="146"/>
      <c r="AA359" s="146"/>
      <c r="AB359" s="146"/>
      <c r="AC359" s="146"/>
      <c r="AD359" s="146"/>
      <c r="AE359" s="146"/>
      <c r="AF359" s="146"/>
      <c r="AG359" s="146" t="s">
        <v>138</v>
      </c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  <c r="BA359" s="146"/>
      <c r="BB359" s="146"/>
      <c r="BC359" s="146"/>
      <c r="BD359" s="146"/>
      <c r="BE359" s="146"/>
      <c r="BF359" s="146"/>
      <c r="BG359" s="146"/>
      <c r="BH359" s="146"/>
    </row>
    <row r="360" spans="1:60" ht="20.6" outlineLevel="1">
      <c r="A360" s="165">
        <v>85</v>
      </c>
      <c r="B360" s="166" t="s">
        <v>526</v>
      </c>
      <c r="C360" s="175" t="s">
        <v>527</v>
      </c>
      <c r="D360" s="167" t="s">
        <v>456</v>
      </c>
      <c r="E360" s="168">
        <v>6</v>
      </c>
      <c r="F360" s="169"/>
      <c r="G360" s="170">
        <f t="shared" si="0"/>
        <v>0</v>
      </c>
      <c r="H360" s="169"/>
      <c r="I360" s="170">
        <f t="shared" si="1"/>
        <v>0</v>
      </c>
      <c r="J360" s="169"/>
      <c r="K360" s="170">
        <f t="shared" si="2"/>
        <v>0</v>
      </c>
      <c r="L360" s="170">
        <v>21</v>
      </c>
      <c r="M360" s="170">
        <f t="shared" si="3"/>
        <v>0</v>
      </c>
      <c r="N360" s="170">
        <v>0</v>
      </c>
      <c r="O360" s="170">
        <f t="shared" si="4"/>
        <v>0</v>
      </c>
      <c r="P360" s="170">
        <v>0</v>
      </c>
      <c r="Q360" s="170">
        <f t="shared" si="5"/>
        <v>0</v>
      </c>
      <c r="R360" s="170"/>
      <c r="S360" s="170" t="s">
        <v>308</v>
      </c>
      <c r="T360" s="171" t="s">
        <v>309</v>
      </c>
      <c r="U360" s="155">
        <v>0</v>
      </c>
      <c r="V360" s="155">
        <f t="shared" si="6"/>
        <v>0</v>
      </c>
      <c r="W360" s="155"/>
      <c r="X360" s="155" t="s">
        <v>137</v>
      </c>
      <c r="Y360" s="146"/>
      <c r="Z360" s="146"/>
      <c r="AA360" s="146"/>
      <c r="AB360" s="146"/>
      <c r="AC360" s="146"/>
      <c r="AD360" s="146"/>
      <c r="AE360" s="146"/>
      <c r="AF360" s="146"/>
      <c r="AG360" s="146" t="s">
        <v>138</v>
      </c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  <c r="BA360" s="146"/>
      <c r="BB360" s="146"/>
      <c r="BC360" s="146"/>
      <c r="BD360" s="146"/>
      <c r="BE360" s="146"/>
      <c r="BF360" s="146"/>
      <c r="BG360" s="146"/>
      <c r="BH360" s="146"/>
    </row>
    <row r="361" spans="1:60" ht="20.6" outlineLevel="1">
      <c r="A361" s="165">
        <v>86</v>
      </c>
      <c r="B361" s="166" t="s">
        <v>528</v>
      </c>
      <c r="C361" s="175" t="s">
        <v>529</v>
      </c>
      <c r="D361" s="167" t="s">
        <v>456</v>
      </c>
      <c r="E361" s="168">
        <v>4</v>
      </c>
      <c r="F361" s="169"/>
      <c r="G361" s="170">
        <f t="shared" si="0"/>
        <v>0</v>
      </c>
      <c r="H361" s="169"/>
      <c r="I361" s="170">
        <f t="shared" si="1"/>
        <v>0</v>
      </c>
      <c r="J361" s="169"/>
      <c r="K361" s="170">
        <f t="shared" si="2"/>
        <v>0</v>
      </c>
      <c r="L361" s="170">
        <v>21</v>
      </c>
      <c r="M361" s="170">
        <f t="shared" si="3"/>
        <v>0</v>
      </c>
      <c r="N361" s="170">
        <v>0</v>
      </c>
      <c r="O361" s="170">
        <f t="shared" si="4"/>
        <v>0</v>
      </c>
      <c r="P361" s="170">
        <v>0</v>
      </c>
      <c r="Q361" s="170">
        <f t="shared" si="5"/>
        <v>0</v>
      </c>
      <c r="R361" s="170"/>
      <c r="S361" s="170" t="s">
        <v>308</v>
      </c>
      <c r="T361" s="171" t="s">
        <v>309</v>
      </c>
      <c r="U361" s="155">
        <v>0</v>
      </c>
      <c r="V361" s="155">
        <f t="shared" si="6"/>
        <v>0</v>
      </c>
      <c r="W361" s="155"/>
      <c r="X361" s="155" t="s">
        <v>137</v>
      </c>
      <c r="Y361" s="146"/>
      <c r="Z361" s="146"/>
      <c r="AA361" s="146"/>
      <c r="AB361" s="146"/>
      <c r="AC361" s="146"/>
      <c r="AD361" s="146"/>
      <c r="AE361" s="146"/>
      <c r="AF361" s="146"/>
      <c r="AG361" s="146" t="s">
        <v>138</v>
      </c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  <c r="BA361" s="146"/>
      <c r="BB361" s="146"/>
      <c r="BC361" s="146"/>
      <c r="BD361" s="146"/>
      <c r="BE361" s="146"/>
      <c r="BF361" s="146"/>
      <c r="BG361" s="146"/>
      <c r="BH361" s="146"/>
    </row>
    <row r="362" spans="1:60" ht="20.6" outlineLevel="1">
      <c r="A362" s="165">
        <v>87</v>
      </c>
      <c r="B362" s="166" t="s">
        <v>530</v>
      </c>
      <c r="C362" s="175" t="s">
        <v>531</v>
      </c>
      <c r="D362" s="167" t="s">
        <v>456</v>
      </c>
      <c r="E362" s="168">
        <v>1</v>
      </c>
      <c r="F362" s="169"/>
      <c r="G362" s="170">
        <f t="shared" si="0"/>
        <v>0</v>
      </c>
      <c r="H362" s="169"/>
      <c r="I362" s="170">
        <f t="shared" si="1"/>
        <v>0</v>
      </c>
      <c r="J362" s="169"/>
      <c r="K362" s="170">
        <f t="shared" si="2"/>
        <v>0</v>
      </c>
      <c r="L362" s="170">
        <v>21</v>
      </c>
      <c r="M362" s="170">
        <f t="shared" si="3"/>
        <v>0</v>
      </c>
      <c r="N362" s="170">
        <v>0</v>
      </c>
      <c r="O362" s="170">
        <f t="shared" si="4"/>
        <v>0</v>
      </c>
      <c r="P362" s="170">
        <v>0</v>
      </c>
      <c r="Q362" s="170">
        <f t="shared" si="5"/>
        <v>0</v>
      </c>
      <c r="R362" s="170"/>
      <c r="S362" s="170" t="s">
        <v>308</v>
      </c>
      <c r="T362" s="171" t="s">
        <v>309</v>
      </c>
      <c r="U362" s="155">
        <v>0</v>
      </c>
      <c r="V362" s="155">
        <f t="shared" si="6"/>
        <v>0</v>
      </c>
      <c r="W362" s="155"/>
      <c r="X362" s="155" t="s">
        <v>137</v>
      </c>
      <c r="Y362" s="146"/>
      <c r="Z362" s="146"/>
      <c r="AA362" s="146"/>
      <c r="AB362" s="146"/>
      <c r="AC362" s="146"/>
      <c r="AD362" s="146"/>
      <c r="AE362" s="146"/>
      <c r="AF362" s="146"/>
      <c r="AG362" s="146" t="s">
        <v>138</v>
      </c>
      <c r="AH362" s="146"/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6"/>
      <c r="BB362" s="146"/>
      <c r="BC362" s="146"/>
      <c r="BD362" s="146"/>
      <c r="BE362" s="146"/>
      <c r="BF362" s="146"/>
      <c r="BG362" s="146"/>
      <c r="BH362" s="146"/>
    </row>
    <row r="363" spans="1:60" ht="20.6" outlineLevel="1">
      <c r="A363" s="165">
        <v>88</v>
      </c>
      <c r="B363" s="166" t="s">
        <v>532</v>
      </c>
      <c r="C363" s="175" t="s">
        <v>533</v>
      </c>
      <c r="D363" s="167" t="s">
        <v>456</v>
      </c>
      <c r="E363" s="168">
        <v>2</v>
      </c>
      <c r="F363" s="169"/>
      <c r="G363" s="170">
        <f t="shared" si="0"/>
        <v>0</v>
      </c>
      <c r="H363" s="169"/>
      <c r="I363" s="170">
        <f t="shared" si="1"/>
        <v>0</v>
      </c>
      <c r="J363" s="169"/>
      <c r="K363" s="170">
        <f t="shared" si="2"/>
        <v>0</v>
      </c>
      <c r="L363" s="170">
        <v>21</v>
      </c>
      <c r="M363" s="170">
        <f t="shared" si="3"/>
        <v>0</v>
      </c>
      <c r="N363" s="170">
        <v>0</v>
      </c>
      <c r="O363" s="170">
        <f t="shared" si="4"/>
        <v>0</v>
      </c>
      <c r="P363" s="170">
        <v>0</v>
      </c>
      <c r="Q363" s="170">
        <f t="shared" si="5"/>
        <v>0</v>
      </c>
      <c r="R363" s="170"/>
      <c r="S363" s="170" t="s">
        <v>308</v>
      </c>
      <c r="T363" s="171" t="s">
        <v>309</v>
      </c>
      <c r="U363" s="155">
        <v>0</v>
      </c>
      <c r="V363" s="155">
        <f t="shared" si="6"/>
        <v>0</v>
      </c>
      <c r="W363" s="155"/>
      <c r="X363" s="155" t="s">
        <v>137</v>
      </c>
      <c r="Y363" s="146"/>
      <c r="Z363" s="146"/>
      <c r="AA363" s="146"/>
      <c r="AB363" s="146"/>
      <c r="AC363" s="146"/>
      <c r="AD363" s="146"/>
      <c r="AE363" s="146"/>
      <c r="AF363" s="146"/>
      <c r="AG363" s="146" t="s">
        <v>138</v>
      </c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6"/>
      <c r="BB363" s="146"/>
      <c r="BC363" s="146"/>
      <c r="BD363" s="146"/>
      <c r="BE363" s="146"/>
      <c r="BF363" s="146"/>
      <c r="BG363" s="146"/>
      <c r="BH363" s="146"/>
    </row>
    <row r="364" spans="1:60" ht="20.6" outlineLevel="1">
      <c r="A364" s="165">
        <v>89</v>
      </c>
      <c r="B364" s="166" t="s">
        <v>534</v>
      </c>
      <c r="C364" s="175" t="s">
        <v>535</v>
      </c>
      <c r="D364" s="167" t="s">
        <v>456</v>
      </c>
      <c r="E364" s="168">
        <v>3</v>
      </c>
      <c r="F364" s="169"/>
      <c r="G364" s="170">
        <f t="shared" si="0"/>
        <v>0</v>
      </c>
      <c r="H364" s="169"/>
      <c r="I364" s="170">
        <f t="shared" si="1"/>
        <v>0</v>
      </c>
      <c r="J364" s="169"/>
      <c r="K364" s="170">
        <f t="shared" si="2"/>
        <v>0</v>
      </c>
      <c r="L364" s="170">
        <v>21</v>
      </c>
      <c r="M364" s="170">
        <f t="shared" si="3"/>
        <v>0</v>
      </c>
      <c r="N364" s="170">
        <v>0</v>
      </c>
      <c r="O364" s="170">
        <f t="shared" si="4"/>
        <v>0</v>
      </c>
      <c r="P364" s="170">
        <v>0</v>
      </c>
      <c r="Q364" s="170">
        <f t="shared" si="5"/>
        <v>0</v>
      </c>
      <c r="R364" s="170"/>
      <c r="S364" s="170" t="s">
        <v>308</v>
      </c>
      <c r="T364" s="171" t="s">
        <v>309</v>
      </c>
      <c r="U364" s="155">
        <v>0</v>
      </c>
      <c r="V364" s="155">
        <f t="shared" si="6"/>
        <v>0</v>
      </c>
      <c r="W364" s="155"/>
      <c r="X364" s="155" t="s">
        <v>137</v>
      </c>
      <c r="Y364" s="146"/>
      <c r="Z364" s="146"/>
      <c r="AA364" s="146"/>
      <c r="AB364" s="146"/>
      <c r="AC364" s="146"/>
      <c r="AD364" s="146"/>
      <c r="AE364" s="146"/>
      <c r="AF364" s="146"/>
      <c r="AG364" s="146" t="s">
        <v>138</v>
      </c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  <c r="BA364" s="146"/>
      <c r="BB364" s="146"/>
      <c r="BC364" s="146"/>
      <c r="BD364" s="146"/>
      <c r="BE364" s="146"/>
      <c r="BF364" s="146"/>
      <c r="BG364" s="146"/>
      <c r="BH364" s="146"/>
    </row>
    <row r="365" spans="1:60" ht="20.6" outlineLevel="1">
      <c r="A365" s="165">
        <v>90</v>
      </c>
      <c r="B365" s="166" t="s">
        <v>536</v>
      </c>
      <c r="C365" s="175" t="s">
        <v>537</v>
      </c>
      <c r="D365" s="167" t="s">
        <v>456</v>
      </c>
      <c r="E365" s="168">
        <v>6</v>
      </c>
      <c r="F365" s="169"/>
      <c r="G365" s="170">
        <f t="shared" si="0"/>
        <v>0</v>
      </c>
      <c r="H365" s="169"/>
      <c r="I365" s="170">
        <f t="shared" si="1"/>
        <v>0</v>
      </c>
      <c r="J365" s="169"/>
      <c r="K365" s="170">
        <f t="shared" si="2"/>
        <v>0</v>
      </c>
      <c r="L365" s="170">
        <v>21</v>
      </c>
      <c r="M365" s="170">
        <f t="shared" si="3"/>
        <v>0</v>
      </c>
      <c r="N365" s="170">
        <v>0</v>
      </c>
      <c r="O365" s="170">
        <f t="shared" si="4"/>
        <v>0</v>
      </c>
      <c r="P365" s="170">
        <v>0</v>
      </c>
      <c r="Q365" s="170">
        <f t="shared" si="5"/>
        <v>0</v>
      </c>
      <c r="R365" s="170"/>
      <c r="S365" s="170" t="s">
        <v>308</v>
      </c>
      <c r="T365" s="171" t="s">
        <v>309</v>
      </c>
      <c r="U365" s="155">
        <v>0</v>
      </c>
      <c r="V365" s="155">
        <f t="shared" si="6"/>
        <v>0</v>
      </c>
      <c r="W365" s="155"/>
      <c r="X365" s="155" t="s">
        <v>137</v>
      </c>
      <c r="Y365" s="146"/>
      <c r="Z365" s="146"/>
      <c r="AA365" s="146"/>
      <c r="AB365" s="146"/>
      <c r="AC365" s="146"/>
      <c r="AD365" s="146"/>
      <c r="AE365" s="146"/>
      <c r="AF365" s="146"/>
      <c r="AG365" s="146" t="s">
        <v>138</v>
      </c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  <c r="BA365" s="146"/>
      <c r="BB365" s="146"/>
      <c r="BC365" s="146"/>
      <c r="BD365" s="146"/>
      <c r="BE365" s="146"/>
      <c r="BF365" s="146"/>
      <c r="BG365" s="146"/>
      <c r="BH365" s="146"/>
    </row>
    <row r="366" spans="1:60" ht="20.6" outlineLevel="1">
      <c r="A366" s="165">
        <v>91</v>
      </c>
      <c r="B366" s="166" t="s">
        <v>538</v>
      </c>
      <c r="C366" s="175" t="s">
        <v>539</v>
      </c>
      <c r="D366" s="167" t="s">
        <v>456</v>
      </c>
      <c r="E366" s="168">
        <v>3</v>
      </c>
      <c r="F366" s="169"/>
      <c r="G366" s="170">
        <f t="shared" si="0"/>
        <v>0</v>
      </c>
      <c r="H366" s="169"/>
      <c r="I366" s="170">
        <f t="shared" si="1"/>
        <v>0</v>
      </c>
      <c r="J366" s="169"/>
      <c r="K366" s="170">
        <f t="shared" si="2"/>
        <v>0</v>
      </c>
      <c r="L366" s="170">
        <v>21</v>
      </c>
      <c r="M366" s="170">
        <f t="shared" si="3"/>
        <v>0</v>
      </c>
      <c r="N366" s="170">
        <v>0</v>
      </c>
      <c r="O366" s="170">
        <f t="shared" si="4"/>
        <v>0</v>
      </c>
      <c r="P366" s="170">
        <v>0</v>
      </c>
      <c r="Q366" s="170">
        <f t="shared" si="5"/>
        <v>0</v>
      </c>
      <c r="R366" s="170"/>
      <c r="S366" s="170" t="s">
        <v>308</v>
      </c>
      <c r="T366" s="171" t="s">
        <v>309</v>
      </c>
      <c r="U366" s="155">
        <v>0</v>
      </c>
      <c r="V366" s="155">
        <f t="shared" si="6"/>
        <v>0</v>
      </c>
      <c r="W366" s="155"/>
      <c r="X366" s="155" t="s">
        <v>137</v>
      </c>
      <c r="Y366" s="146"/>
      <c r="Z366" s="146"/>
      <c r="AA366" s="146"/>
      <c r="AB366" s="146"/>
      <c r="AC366" s="146"/>
      <c r="AD366" s="146"/>
      <c r="AE366" s="146"/>
      <c r="AF366" s="146"/>
      <c r="AG366" s="146" t="s">
        <v>138</v>
      </c>
      <c r="AH366" s="146"/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  <c r="BA366" s="146"/>
      <c r="BB366" s="146"/>
      <c r="BC366" s="146"/>
      <c r="BD366" s="146"/>
      <c r="BE366" s="146"/>
      <c r="BF366" s="146"/>
      <c r="BG366" s="146"/>
      <c r="BH366" s="146"/>
    </row>
    <row r="367" spans="1:60" outlineLevel="1">
      <c r="A367" s="153"/>
      <c r="B367" s="154"/>
      <c r="C367" s="237" t="s">
        <v>540</v>
      </c>
      <c r="D367" s="238"/>
      <c r="E367" s="238"/>
      <c r="F367" s="238"/>
      <c r="G367" s="238"/>
      <c r="H367" s="155"/>
      <c r="I367" s="155"/>
      <c r="J367" s="155"/>
      <c r="K367" s="155"/>
      <c r="L367" s="155"/>
      <c r="M367" s="155"/>
      <c r="N367" s="155"/>
      <c r="O367" s="155"/>
      <c r="P367" s="155"/>
      <c r="Q367" s="155"/>
      <c r="R367" s="155"/>
      <c r="S367" s="155"/>
      <c r="T367" s="155"/>
      <c r="U367" s="155"/>
      <c r="V367" s="155"/>
      <c r="W367" s="155"/>
      <c r="X367" s="155"/>
      <c r="Y367" s="146"/>
      <c r="Z367" s="146"/>
      <c r="AA367" s="146"/>
      <c r="AB367" s="146"/>
      <c r="AC367" s="146"/>
      <c r="AD367" s="146"/>
      <c r="AE367" s="146"/>
      <c r="AF367" s="146"/>
      <c r="AG367" s="146" t="s">
        <v>437</v>
      </c>
      <c r="AH367" s="146"/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  <c r="BA367" s="146"/>
      <c r="BB367" s="146"/>
      <c r="BC367" s="146"/>
      <c r="BD367" s="146"/>
      <c r="BE367" s="146"/>
      <c r="BF367" s="146"/>
      <c r="BG367" s="146"/>
      <c r="BH367" s="146"/>
    </row>
    <row r="368" spans="1:60" ht="20.6" outlineLevel="1">
      <c r="A368" s="165">
        <v>92</v>
      </c>
      <c r="B368" s="166" t="s">
        <v>541</v>
      </c>
      <c r="C368" s="175" t="s">
        <v>542</v>
      </c>
      <c r="D368" s="167" t="s">
        <v>456</v>
      </c>
      <c r="E368" s="168">
        <v>13</v>
      </c>
      <c r="F368" s="169"/>
      <c r="G368" s="170">
        <f>ROUND(E368*F368,2)</f>
        <v>0</v>
      </c>
      <c r="H368" s="169"/>
      <c r="I368" s="170">
        <f>ROUND(E368*H368,2)</f>
        <v>0</v>
      </c>
      <c r="J368" s="169"/>
      <c r="K368" s="170">
        <f>ROUND(E368*J368,2)</f>
        <v>0</v>
      </c>
      <c r="L368" s="170">
        <v>21</v>
      </c>
      <c r="M368" s="170">
        <f>G368*(1+L368/100)</f>
        <v>0</v>
      </c>
      <c r="N368" s="170">
        <v>0</v>
      </c>
      <c r="O368" s="170">
        <f>ROUND(E368*N368,2)</f>
        <v>0</v>
      </c>
      <c r="P368" s="170">
        <v>0</v>
      </c>
      <c r="Q368" s="170">
        <f>ROUND(E368*P368,2)</f>
        <v>0</v>
      </c>
      <c r="R368" s="170"/>
      <c r="S368" s="170" t="s">
        <v>308</v>
      </c>
      <c r="T368" s="171" t="s">
        <v>309</v>
      </c>
      <c r="U368" s="155">
        <v>0</v>
      </c>
      <c r="V368" s="155">
        <f>ROUND(E368*U368,2)</f>
        <v>0</v>
      </c>
      <c r="W368" s="155"/>
      <c r="X368" s="155" t="s">
        <v>137</v>
      </c>
      <c r="Y368" s="146"/>
      <c r="Z368" s="146"/>
      <c r="AA368" s="146"/>
      <c r="AB368" s="146"/>
      <c r="AC368" s="146"/>
      <c r="AD368" s="146"/>
      <c r="AE368" s="146"/>
      <c r="AF368" s="146"/>
      <c r="AG368" s="146" t="s">
        <v>138</v>
      </c>
      <c r="AH368" s="146"/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  <c r="BA368" s="146"/>
      <c r="BB368" s="146"/>
      <c r="BC368" s="146"/>
      <c r="BD368" s="146"/>
      <c r="BE368" s="146"/>
      <c r="BF368" s="146"/>
      <c r="BG368" s="146"/>
      <c r="BH368" s="146"/>
    </row>
    <row r="369" spans="1:60" outlineLevel="1">
      <c r="A369" s="153"/>
      <c r="B369" s="154"/>
      <c r="C369" s="237" t="s">
        <v>540</v>
      </c>
      <c r="D369" s="238"/>
      <c r="E369" s="238"/>
      <c r="F369" s="238"/>
      <c r="G369" s="238"/>
      <c r="H369" s="155"/>
      <c r="I369" s="155"/>
      <c r="J369" s="155"/>
      <c r="K369" s="155"/>
      <c r="L369" s="155"/>
      <c r="M369" s="155"/>
      <c r="N369" s="155"/>
      <c r="O369" s="155"/>
      <c r="P369" s="155"/>
      <c r="Q369" s="155"/>
      <c r="R369" s="155"/>
      <c r="S369" s="155"/>
      <c r="T369" s="155"/>
      <c r="U369" s="155"/>
      <c r="V369" s="155"/>
      <c r="W369" s="155"/>
      <c r="X369" s="155"/>
      <c r="Y369" s="146"/>
      <c r="Z369" s="146"/>
      <c r="AA369" s="146"/>
      <c r="AB369" s="146"/>
      <c r="AC369" s="146"/>
      <c r="AD369" s="146"/>
      <c r="AE369" s="146"/>
      <c r="AF369" s="146"/>
      <c r="AG369" s="146" t="s">
        <v>437</v>
      </c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  <c r="BA369" s="146"/>
      <c r="BB369" s="146"/>
      <c r="BC369" s="146"/>
      <c r="BD369" s="146"/>
      <c r="BE369" s="146"/>
      <c r="BF369" s="146"/>
      <c r="BG369" s="146"/>
      <c r="BH369" s="146"/>
    </row>
    <row r="370" spans="1:60" ht="20.6" outlineLevel="1">
      <c r="A370" s="165">
        <v>93</v>
      </c>
      <c r="B370" s="166" t="s">
        <v>543</v>
      </c>
      <c r="C370" s="175" t="s">
        <v>544</v>
      </c>
      <c r="D370" s="167" t="s">
        <v>456</v>
      </c>
      <c r="E370" s="168">
        <v>1</v>
      </c>
      <c r="F370" s="169"/>
      <c r="G370" s="170">
        <f t="shared" ref="G370:G377" si="7">ROUND(E370*F370,2)</f>
        <v>0</v>
      </c>
      <c r="H370" s="169"/>
      <c r="I370" s="170">
        <f t="shared" ref="I370:I377" si="8">ROUND(E370*H370,2)</f>
        <v>0</v>
      </c>
      <c r="J370" s="169"/>
      <c r="K370" s="170">
        <f t="shared" ref="K370:K377" si="9">ROUND(E370*J370,2)</f>
        <v>0</v>
      </c>
      <c r="L370" s="170">
        <v>21</v>
      </c>
      <c r="M370" s="170">
        <f t="shared" ref="M370:M377" si="10">G370*(1+L370/100)</f>
        <v>0</v>
      </c>
      <c r="N370" s="170">
        <v>0</v>
      </c>
      <c r="O370" s="170">
        <f t="shared" ref="O370:O377" si="11">ROUND(E370*N370,2)</f>
        <v>0</v>
      </c>
      <c r="P370" s="170">
        <v>0</v>
      </c>
      <c r="Q370" s="170">
        <f t="shared" ref="Q370:Q377" si="12">ROUND(E370*P370,2)</f>
        <v>0</v>
      </c>
      <c r="R370" s="170"/>
      <c r="S370" s="170" t="s">
        <v>308</v>
      </c>
      <c r="T370" s="171" t="s">
        <v>309</v>
      </c>
      <c r="U370" s="155">
        <v>0</v>
      </c>
      <c r="V370" s="155">
        <f t="shared" ref="V370:V377" si="13">ROUND(E370*U370,2)</f>
        <v>0</v>
      </c>
      <c r="W370" s="155"/>
      <c r="X370" s="155" t="s">
        <v>137</v>
      </c>
      <c r="Y370" s="146"/>
      <c r="Z370" s="146"/>
      <c r="AA370" s="146"/>
      <c r="AB370" s="146"/>
      <c r="AC370" s="146"/>
      <c r="AD370" s="146"/>
      <c r="AE370" s="146"/>
      <c r="AF370" s="146"/>
      <c r="AG370" s="146" t="s">
        <v>138</v>
      </c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  <c r="BA370" s="146"/>
      <c r="BB370" s="146"/>
      <c r="BC370" s="146"/>
      <c r="BD370" s="146"/>
      <c r="BE370" s="146"/>
      <c r="BF370" s="146"/>
      <c r="BG370" s="146"/>
      <c r="BH370" s="146"/>
    </row>
    <row r="371" spans="1:60" ht="20.6" outlineLevel="1">
      <c r="A371" s="165">
        <v>94</v>
      </c>
      <c r="B371" s="166" t="s">
        <v>545</v>
      </c>
      <c r="C371" s="175" t="s">
        <v>546</v>
      </c>
      <c r="D371" s="167" t="s">
        <v>456</v>
      </c>
      <c r="E371" s="168">
        <v>1</v>
      </c>
      <c r="F371" s="169"/>
      <c r="G371" s="170">
        <f t="shared" si="7"/>
        <v>0</v>
      </c>
      <c r="H371" s="169"/>
      <c r="I371" s="170">
        <f t="shared" si="8"/>
        <v>0</v>
      </c>
      <c r="J371" s="169"/>
      <c r="K371" s="170">
        <f t="shared" si="9"/>
        <v>0</v>
      </c>
      <c r="L371" s="170">
        <v>21</v>
      </c>
      <c r="M371" s="170">
        <f t="shared" si="10"/>
        <v>0</v>
      </c>
      <c r="N371" s="170">
        <v>0</v>
      </c>
      <c r="O371" s="170">
        <f t="shared" si="11"/>
        <v>0</v>
      </c>
      <c r="P371" s="170">
        <v>0</v>
      </c>
      <c r="Q371" s="170">
        <f t="shared" si="12"/>
        <v>0</v>
      </c>
      <c r="R371" s="170"/>
      <c r="S371" s="170" t="s">
        <v>308</v>
      </c>
      <c r="T371" s="171" t="s">
        <v>309</v>
      </c>
      <c r="U371" s="155">
        <v>0</v>
      </c>
      <c r="V371" s="155">
        <f t="shared" si="13"/>
        <v>0</v>
      </c>
      <c r="W371" s="155"/>
      <c r="X371" s="155" t="s">
        <v>137</v>
      </c>
      <c r="Y371" s="146"/>
      <c r="Z371" s="146"/>
      <c r="AA371" s="146"/>
      <c r="AB371" s="146"/>
      <c r="AC371" s="146"/>
      <c r="AD371" s="146"/>
      <c r="AE371" s="146"/>
      <c r="AF371" s="146"/>
      <c r="AG371" s="146" t="s">
        <v>138</v>
      </c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  <c r="BA371" s="146"/>
      <c r="BB371" s="146"/>
      <c r="BC371" s="146"/>
      <c r="BD371" s="146"/>
      <c r="BE371" s="146"/>
      <c r="BF371" s="146"/>
      <c r="BG371" s="146"/>
      <c r="BH371" s="146"/>
    </row>
    <row r="372" spans="1:60" ht="20.6" outlineLevel="1">
      <c r="A372" s="165">
        <v>95</v>
      </c>
      <c r="B372" s="166" t="s">
        <v>547</v>
      </c>
      <c r="C372" s="175" t="s">
        <v>548</v>
      </c>
      <c r="D372" s="167" t="s">
        <v>456</v>
      </c>
      <c r="E372" s="168">
        <v>1</v>
      </c>
      <c r="F372" s="169"/>
      <c r="G372" s="170">
        <f t="shared" si="7"/>
        <v>0</v>
      </c>
      <c r="H372" s="169"/>
      <c r="I372" s="170">
        <f t="shared" si="8"/>
        <v>0</v>
      </c>
      <c r="J372" s="169"/>
      <c r="K372" s="170">
        <f t="shared" si="9"/>
        <v>0</v>
      </c>
      <c r="L372" s="170">
        <v>21</v>
      </c>
      <c r="M372" s="170">
        <f t="shared" si="10"/>
        <v>0</v>
      </c>
      <c r="N372" s="170">
        <v>0</v>
      </c>
      <c r="O372" s="170">
        <f t="shared" si="11"/>
        <v>0</v>
      </c>
      <c r="P372" s="170">
        <v>0</v>
      </c>
      <c r="Q372" s="170">
        <f t="shared" si="12"/>
        <v>0</v>
      </c>
      <c r="R372" s="170"/>
      <c r="S372" s="170" t="s">
        <v>308</v>
      </c>
      <c r="T372" s="171" t="s">
        <v>309</v>
      </c>
      <c r="U372" s="155">
        <v>0</v>
      </c>
      <c r="V372" s="155">
        <f t="shared" si="13"/>
        <v>0</v>
      </c>
      <c r="W372" s="155"/>
      <c r="X372" s="155" t="s">
        <v>137</v>
      </c>
      <c r="Y372" s="146"/>
      <c r="Z372" s="146"/>
      <c r="AA372" s="146"/>
      <c r="AB372" s="146"/>
      <c r="AC372" s="146"/>
      <c r="AD372" s="146"/>
      <c r="AE372" s="146"/>
      <c r="AF372" s="146"/>
      <c r="AG372" s="146" t="s">
        <v>138</v>
      </c>
      <c r="AH372" s="146"/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  <c r="BA372" s="146"/>
      <c r="BB372" s="146"/>
      <c r="BC372" s="146"/>
      <c r="BD372" s="146"/>
      <c r="BE372" s="146"/>
      <c r="BF372" s="146"/>
      <c r="BG372" s="146"/>
      <c r="BH372" s="146"/>
    </row>
    <row r="373" spans="1:60" ht="20.6" outlineLevel="1">
      <c r="A373" s="165">
        <v>96</v>
      </c>
      <c r="B373" s="166" t="s">
        <v>549</v>
      </c>
      <c r="C373" s="175" t="s">
        <v>550</v>
      </c>
      <c r="D373" s="167" t="s">
        <v>456</v>
      </c>
      <c r="E373" s="168">
        <v>1</v>
      </c>
      <c r="F373" s="169"/>
      <c r="G373" s="170">
        <f t="shared" si="7"/>
        <v>0</v>
      </c>
      <c r="H373" s="169"/>
      <c r="I373" s="170">
        <f t="shared" si="8"/>
        <v>0</v>
      </c>
      <c r="J373" s="169"/>
      <c r="K373" s="170">
        <f t="shared" si="9"/>
        <v>0</v>
      </c>
      <c r="L373" s="170">
        <v>21</v>
      </c>
      <c r="M373" s="170">
        <f t="shared" si="10"/>
        <v>0</v>
      </c>
      <c r="N373" s="170">
        <v>0</v>
      </c>
      <c r="O373" s="170">
        <f t="shared" si="11"/>
        <v>0</v>
      </c>
      <c r="P373" s="170">
        <v>0</v>
      </c>
      <c r="Q373" s="170">
        <f t="shared" si="12"/>
        <v>0</v>
      </c>
      <c r="R373" s="170"/>
      <c r="S373" s="170" t="s">
        <v>308</v>
      </c>
      <c r="T373" s="171" t="s">
        <v>309</v>
      </c>
      <c r="U373" s="155">
        <v>0</v>
      </c>
      <c r="V373" s="155">
        <f t="shared" si="13"/>
        <v>0</v>
      </c>
      <c r="W373" s="155"/>
      <c r="X373" s="155" t="s">
        <v>137</v>
      </c>
      <c r="Y373" s="146"/>
      <c r="Z373" s="146"/>
      <c r="AA373" s="146"/>
      <c r="AB373" s="146"/>
      <c r="AC373" s="146"/>
      <c r="AD373" s="146"/>
      <c r="AE373" s="146"/>
      <c r="AF373" s="146"/>
      <c r="AG373" s="146" t="s">
        <v>138</v>
      </c>
      <c r="AH373" s="146"/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6"/>
      <c r="BB373" s="146"/>
      <c r="BC373" s="146"/>
      <c r="BD373" s="146"/>
      <c r="BE373" s="146"/>
      <c r="BF373" s="146"/>
      <c r="BG373" s="146"/>
      <c r="BH373" s="146"/>
    </row>
    <row r="374" spans="1:60" ht="20.6" outlineLevel="1">
      <c r="A374" s="165">
        <v>97</v>
      </c>
      <c r="B374" s="166" t="s">
        <v>551</v>
      </c>
      <c r="C374" s="175" t="s">
        <v>552</v>
      </c>
      <c r="D374" s="167" t="s">
        <v>456</v>
      </c>
      <c r="E374" s="168">
        <v>1</v>
      </c>
      <c r="F374" s="169"/>
      <c r="G374" s="170">
        <f t="shared" si="7"/>
        <v>0</v>
      </c>
      <c r="H374" s="169"/>
      <c r="I374" s="170">
        <f t="shared" si="8"/>
        <v>0</v>
      </c>
      <c r="J374" s="169"/>
      <c r="K374" s="170">
        <f t="shared" si="9"/>
        <v>0</v>
      </c>
      <c r="L374" s="170">
        <v>21</v>
      </c>
      <c r="M374" s="170">
        <f t="shared" si="10"/>
        <v>0</v>
      </c>
      <c r="N374" s="170">
        <v>0</v>
      </c>
      <c r="O374" s="170">
        <f t="shared" si="11"/>
        <v>0</v>
      </c>
      <c r="P374" s="170">
        <v>0</v>
      </c>
      <c r="Q374" s="170">
        <f t="shared" si="12"/>
        <v>0</v>
      </c>
      <c r="R374" s="170"/>
      <c r="S374" s="170" t="s">
        <v>308</v>
      </c>
      <c r="T374" s="171" t="s">
        <v>309</v>
      </c>
      <c r="U374" s="155">
        <v>0</v>
      </c>
      <c r="V374" s="155">
        <f t="shared" si="13"/>
        <v>0</v>
      </c>
      <c r="W374" s="155"/>
      <c r="X374" s="155" t="s">
        <v>137</v>
      </c>
      <c r="Y374" s="146"/>
      <c r="Z374" s="146"/>
      <c r="AA374" s="146"/>
      <c r="AB374" s="146"/>
      <c r="AC374" s="146"/>
      <c r="AD374" s="146"/>
      <c r="AE374" s="146"/>
      <c r="AF374" s="146"/>
      <c r="AG374" s="146" t="s">
        <v>138</v>
      </c>
      <c r="AH374" s="146"/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  <c r="BA374" s="146"/>
      <c r="BB374" s="146"/>
      <c r="BC374" s="146"/>
      <c r="BD374" s="146"/>
      <c r="BE374" s="146"/>
      <c r="BF374" s="146"/>
      <c r="BG374" s="146"/>
      <c r="BH374" s="146"/>
    </row>
    <row r="375" spans="1:60" ht="20.6" outlineLevel="1">
      <c r="A375" s="165">
        <v>98</v>
      </c>
      <c r="B375" s="166" t="s">
        <v>553</v>
      </c>
      <c r="C375" s="175" t="s">
        <v>554</v>
      </c>
      <c r="D375" s="167" t="s">
        <v>456</v>
      </c>
      <c r="E375" s="168">
        <v>1</v>
      </c>
      <c r="F375" s="169"/>
      <c r="G375" s="170">
        <f t="shared" si="7"/>
        <v>0</v>
      </c>
      <c r="H375" s="169"/>
      <c r="I375" s="170">
        <f t="shared" si="8"/>
        <v>0</v>
      </c>
      <c r="J375" s="169"/>
      <c r="K375" s="170">
        <f t="shared" si="9"/>
        <v>0</v>
      </c>
      <c r="L375" s="170">
        <v>21</v>
      </c>
      <c r="M375" s="170">
        <f t="shared" si="10"/>
        <v>0</v>
      </c>
      <c r="N375" s="170">
        <v>0</v>
      </c>
      <c r="O375" s="170">
        <f t="shared" si="11"/>
        <v>0</v>
      </c>
      <c r="P375" s="170">
        <v>0</v>
      </c>
      <c r="Q375" s="170">
        <f t="shared" si="12"/>
        <v>0</v>
      </c>
      <c r="R375" s="170"/>
      <c r="S375" s="170" t="s">
        <v>308</v>
      </c>
      <c r="T375" s="171" t="s">
        <v>309</v>
      </c>
      <c r="U375" s="155">
        <v>0</v>
      </c>
      <c r="V375" s="155">
        <f t="shared" si="13"/>
        <v>0</v>
      </c>
      <c r="W375" s="155"/>
      <c r="X375" s="155" t="s">
        <v>137</v>
      </c>
      <c r="Y375" s="146"/>
      <c r="Z375" s="146"/>
      <c r="AA375" s="146"/>
      <c r="AB375" s="146"/>
      <c r="AC375" s="146"/>
      <c r="AD375" s="146"/>
      <c r="AE375" s="146"/>
      <c r="AF375" s="146"/>
      <c r="AG375" s="146" t="s">
        <v>138</v>
      </c>
      <c r="AH375" s="146"/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  <c r="BA375" s="146"/>
      <c r="BB375" s="146"/>
      <c r="BC375" s="146"/>
      <c r="BD375" s="146"/>
      <c r="BE375" s="146"/>
      <c r="BF375" s="146"/>
      <c r="BG375" s="146"/>
      <c r="BH375" s="146"/>
    </row>
    <row r="376" spans="1:60" ht="20.6" outlineLevel="1">
      <c r="A376" s="165">
        <v>99</v>
      </c>
      <c r="B376" s="166" t="s">
        <v>555</v>
      </c>
      <c r="C376" s="175" t="s">
        <v>556</v>
      </c>
      <c r="D376" s="167" t="s">
        <v>456</v>
      </c>
      <c r="E376" s="168">
        <v>1</v>
      </c>
      <c r="F376" s="169"/>
      <c r="G376" s="170">
        <f t="shared" si="7"/>
        <v>0</v>
      </c>
      <c r="H376" s="169"/>
      <c r="I376" s="170">
        <f t="shared" si="8"/>
        <v>0</v>
      </c>
      <c r="J376" s="169"/>
      <c r="K376" s="170">
        <f t="shared" si="9"/>
        <v>0</v>
      </c>
      <c r="L376" s="170">
        <v>21</v>
      </c>
      <c r="M376" s="170">
        <f t="shared" si="10"/>
        <v>0</v>
      </c>
      <c r="N376" s="170">
        <v>0</v>
      </c>
      <c r="O376" s="170">
        <f t="shared" si="11"/>
        <v>0</v>
      </c>
      <c r="P376" s="170">
        <v>0</v>
      </c>
      <c r="Q376" s="170">
        <f t="shared" si="12"/>
        <v>0</v>
      </c>
      <c r="R376" s="170"/>
      <c r="S376" s="170" t="s">
        <v>308</v>
      </c>
      <c r="T376" s="171" t="s">
        <v>309</v>
      </c>
      <c r="U376" s="155">
        <v>0</v>
      </c>
      <c r="V376" s="155">
        <f t="shared" si="13"/>
        <v>0</v>
      </c>
      <c r="W376" s="155"/>
      <c r="X376" s="155" t="s">
        <v>137</v>
      </c>
      <c r="Y376" s="146"/>
      <c r="Z376" s="146"/>
      <c r="AA376" s="146"/>
      <c r="AB376" s="146"/>
      <c r="AC376" s="146"/>
      <c r="AD376" s="146"/>
      <c r="AE376" s="146"/>
      <c r="AF376" s="146"/>
      <c r="AG376" s="146" t="s">
        <v>138</v>
      </c>
      <c r="AH376" s="146"/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  <c r="BA376" s="146"/>
      <c r="BB376" s="146"/>
      <c r="BC376" s="146"/>
      <c r="BD376" s="146"/>
      <c r="BE376" s="146"/>
      <c r="BF376" s="146"/>
      <c r="BG376" s="146"/>
      <c r="BH376" s="146"/>
    </row>
    <row r="377" spans="1:60" ht="20.6" outlineLevel="1">
      <c r="A377" s="165">
        <v>100</v>
      </c>
      <c r="B377" s="166" t="s">
        <v>557</v>
      </c>
      <c r="C377" s="175" t="s">
        <v>558</v>
      </c>
      <c r="D377" s="167" t="s">
        <v>456</v>
      </c>
      <c r="E377" s="168">
        <v>1</v>
      </c>
      <c r="F377" s="169"/>
      <c r="G377" s="170">
        <f t="shared" si="7"/>
        <v>0</v>
      </c>
      <c r="H377" s="169"/>
      <c r="I377" s="170">
        <f t="shared" si="8"/>
        <v>0</v>
      </c>
      <c r="J377" s="169"/>
      <c r="K377" s="170">
        <f t="shared" si="9"/>
        <v>0</v>
      </c>
      <c r="L377" s="170">
        <v>21</v>
      </c>
      <c r="M377" s="170">
        <f t="shared" si="10"/>
        <v>0</v>
      </c>
      <c r="N377" s="170">
        <v>0</v>
      </c>
      <c r="O377" s="170">
        <f t="shared" si="11"/>
        <v>0</v>
      </c>
      <c r="P377" s="170">
        <v>0</v>
      </c>
      <c r="Q377" s="170">
        <f t="shared" si="12"/>
        <v>0</v>
      </c>
      <c r="R377" s="170"/>
      <c r="S377" s="170" t="s">
        <v>308</v>
      </c>
      <c r="T377" s="171" t="s">
        <v>309</v>
      </c>
      <c r="U377" s="155">
        <v>0</v>
      </c>
      <c r="V377" s="155">
        <f t="shared" si="13"/>
        <v>0</v>
      </c>
      <c r="W377" s="155"/>
      <c r="X377" s="155" t="s">
        <v>137</v>
      </c>
      <c r="Y377" s="146"/>
      <c r="Z377" s="146"/>
      <c r="AA377" s="146"/>
      <c r="AB377" s="146"/>
      <c r="AC377" s="146"/>
      <c r="AD377" s="146"/>
      <c r="AE377" s="146"/>
      <c r="AF377" s="146"/>
      <c r="AG377" s="146" t="s">
        <v>138</v>
      </c>
      <c r="AH377" s="146"/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  <c r="BA377" s="146"/>
      <c r="BB377" s="146"/>
      <c r="BC377" s="146"/>
      <c r="BD377" s="146"/>
      <c r="BE377" s="146"/>
      <c r="BF377" s="146"/>
      <c r="BG377" s="146"/>
      <c r="BH377" s="146"/>
    </row>
    <row r="378" spans="1:60">
      <c r="A378" s="149" t="s">
        <v>129</v>
      </c>
      <c r="B378" s="150" t="s">
        <v>91</v>
      </c>
      <c r="C378" s="174" t="s">
        <v>92</v>
      </c>
      <c r="D378" s="161"/>
      <c r="E378" s="162"/>
      <c r="F378" s="163"/>
      <c r="G378" s="163">
        <f>SUMIF(AG379:AG382,"&lt;&gt;NOR",G379:G382)</f>
        <v>0</v>
      </c>
      <c r="H378" s="163"/>
      <c r="I378" s="163">
        <f>SUM(I379:I382)</f>
        <v>0</v>
      </c>
      <c r="J378" s="163"/>
      <c r="K378" s="163">
        <f>SUM(K379:K382)</f>
        <v>0</v>
      </c>
      <c r="L378" s="163"/>
      <c r="M378" s="163">
        <f>SUM(M379:M382)</f>
        <v>0</v>
      </c>
      <c r="N378" s="163"/>
      <c r="O378" s="163">
        <f>SUM(O379:O382)</f>
        <v>2.2200000000000002</v>
      </c>
      <c r="P378" s="163"/>
      <c r="Q378" s="163">
        <f>SUM(Q379:Q382)</f>
        <v>0</v>
      </c>
      <c r="R378" s="163"/>
      <c r="S378" s="163"/>
      <c r="T378" s="164"/>
      <c r="U378" s="160"/>
      <c r="V378" s="160">
        <f>SUM(V379:V382)</f>
        <v>84.15</v>
      </c>
      <c r="W378" s="160"/>
      <c r="X378" s="160"/>
      <c r="AG378" t="s">
        <v>130</v>
      </c>
    </row>
    <row r="379" spans="1:60" ht="20.6" outlineLevel="1">
      <c r="A379" s="165">
        <v>101</v>
      </c>
      <c r="B379" s="166" t="s">
        <v>559</v>
      </c>
      <c r="C379" s="175" t="s">
        <v>560</v>
      </c>
      <c r="D379" s="167" t="s">
        <v>133</v>
      </c>
      <c r="E379" s="168">
        <v>50</v>
      </c>
      <c r="F379" s="169"/>
      <c r="G379" s="170">
        <f>ROUND(E379*F379,2)</f>
        <v>0</v>
      </c>
      <c r="H379" s="169"/>
      <c r="I379" s="170">
        <f>ROUND(E379*H379,2)</f>
        <v>0</v>
      </c>
      <c r="J379" s="169"/>
      <c r="K379" s="170">
        <f>ROUND(E379*J379,2)</f>
        <v>0</v>
      </c>
      <c r="L379" s="170">
        <v>21</v>
      </c>
      <c r="M379" s="170">
        <f>G379*(1+L379/100)</f>
        <v>0</v>
      </c>
      <c r="N379" s="170">
        <v>4.3E-3</v>
      </c>
      <c r="O379" s="170">
        <f>ROUND(E379*N379,2)</f>
        <v>0.22</v>
      </c>
      <c r="P379" s="170">
        <v>0</v>
      </c>
      <c r="Q379" s="170">
        <f>ROUND(E379*P379,2)</f>
        <v>0</v>
      </c>
      <c r="R379" s="170" t="s">
        <v>561</v>
      </c>
      <c r="S379" s="170" t="s">
        <v>135</v>
      </c>
      <c r="T379" s="171" t="s">
        <v>136</v>
      </c>
      <c r="U379" s="155">
        <v>1.609</v>
      </c>
      <c r="V379" s="155">
        <f>ROUND(E379*U379,2)</f>
        <v>80.45</v>
      </c>
      <c r="W379" s="155"/>
      <c r="X379" s="155" t="s">
        <v>137</v>
      </c>
      <c r="Y379" s="146"/>
      <c r="Z379" s="146"/>
      <c r="AA379" s="146"/>
      <c r="AB379" s="146"/>
      <c r="AC379" s="146"/>
      <c r="AD379" s="146"/>
      <c r="AE379" s="146"/>
      <c r="AF379" s="146"/>
      <c r="AG379" s="146" t="s">
        <v>138</v>
      </c>
      <c r="AH379" s="146"/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  <c r="BA379" s="146"/>
      <c r="BB379" s="146"/>
      <c r="BC379" s="146"/>
      <c r="BD379" s="146"/>
      <c r="BE379" s="146"/>
      <c r="BF379" s="146"/>
      <c r="BG379" s="146"/>
      <c r="BH379" s="146"/>
    </row>
    <row r="380" spans="1:60" outlineLevel="1">
      <c r="A380" s="165">
        <v>102</v>
      </c>
      <c r="B380" s="166" t="s">
        <v>562</v>
      </c>
      <c r="C380" s="175" t="s">
        <v>563</v>
      </c>
      <c r="D380" s="167" t="s">
        <v>133</v>
      </c>
      <c r="E380" s="168">
        <v>50</v>
      </c>
      <c r="F380" s="169"/>
      <c r="G380" s="170">
        <f>ROUND(E380*F380,2)</f>
        <v>0</v>
      </c>
      <c r="H380" s="169"/>
      <c r="I380" s="170">
        <f>ROUND(E380*H380,2)</f>
        <v>0</v>
      </c>
      <c r="J380" s="169"/>
      <c r="K380" s="170">
        <f>ROUND(E380*J380,2)</f>
        <v>0</v>
      </c>
      <c r="L380" s="170">
        <v>21</v>
      </c>
      <c r="M380" s="170">
        <f>G380*(1+L380/100)</f>
        <v>0</v>
      </c>
      <c r="N380" s="170">
        <v>0.04</v>
      </c>
      <c r="O380" s="170">
        <f>ROUND(E380*N380,2)</f>
        <v>2</v>
      </c>
      <c r="P380" s="170">
        <v>0</v>
      </c>
      <c r="Q380" s="170">
        <f>ROUND(E380*P380,2)</f>
        <v>0</v>
      </c>
      <c r="R380" s="170" t="s">
        <v>289</v>
      </c>
      <c r="S380" s="170" t="s">
        <v>135</v>
      </c>
      <c r="T380" s="171" t="s">
        <v>136</v>
      </c>
      <c r="U380" s="155">
        <v>0</v>
      </c>
      <c r="V380" s="155">
        <f>ROUND(E380*U380,2)</f>
        <v>0</v>
      </c>
      <c r="W380" s="155"/>
      <c r="X380" s="155" t="s">
        <v>290</v>
      </c>
      <c r="Y380" s="146"/>
      <c r="Z380" s="146"/>
      <c r="AA380" s="146"/>
      <c r="AB380" s="146"/>
      <c r="AC380" s="146"/>
      <c r="AD380" s="146"/>
      <c r="AE380" s="146"/>
      <c r="AF380" s="146"/>
      <c r="AG380" s="146" t="s">
        <v>291</v>
      </c>
      <c r="AH380" s="146"/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  <c r="BA380" s="146"/>
      <c r="BB380" s="146"/>
      <c r="BC380" s="146"/>
      <c r="BD380" s="146"/>
      <c r="BE380" s="146"/>
      <c r="BF380" s="146"/>
      <c r="BG380" s="146"/>
      <c r="BH380" s="146"/>
    </row>
    <row r="381" spans="1:60" outlineLevel="1">
      <c r="A381" s="165">
        <v>103</v>
      </c>
      <c r="B381" s="166" t="s">
        <v>564</v>
      </c>
      <c r="C381" s="175" t="s">
        <v>565</v>
      </c>
      <c r="D381" s="167" t="s">
        <v>468</v>
      </c>
      <c r="E381" s="168">
        <v>2.2149999999999999</v>
      </c>
      <c r="F381" s="169"/>
      <c r="G381" s="170">
        <f>ROUND(E381*F381,2)</f>
        <v>0</v>
      </c>
      <c r="H381" s="169"/>
      <c r="I381" s="170">
        <f>ROUND(E381*H381,2)</f>
        <v>0</v>
      </c>
      <c r="J381" s="169"/>
      <c r="K381" s="170">
        <f>ROUND(E381*J381,2)</f>
        <v>0</v>
      </c>
      <c r="L381" s="170">
        <v>21</v>
      </c>
      <c r="M381" s="170">
        <f>G381*(1+L381/100)</f>
        <v>0</v>
      </c>
      <c r="N381" s="170">
        <v>0</v>
      </c>
      <c r="O381" s="170">
        <f>ROUND(E381*N381,2)</f>
        <v>0</v>
      </c>
      <c r="P381" s="170">
        <v>0</v>
      </c>
      <c r="Q381" s="170">
        <f>ROUND(E381*P381,2)</f>
        <v>0</v>
      </c>
      <c r="R381" s="170" t="s">
        <v>561</v>
      </c>
      <c r="S381" s="170" t="s">
        <v>135</v>
      </c>
      <c r="T381" s="171" t="s">
        <v>136</v>
      </c>
      <c r="U381" s="155">
        <v>1.67</v>
      </c>
      <c r="V381" s="155">
        <f>ROUND(E381*U381,2)</f>
        <v>3.7</v>
      </c>
      <c r="W381" s="155"/>
      <c r="X381" s="155" t="s">
        <v>469</v>
      </c>
      <c r="Y381" s="146"/>
      <c r="Z381" s="146"/>
      <c r="AA381" s="146"/>
      <c r="AB381" s="146"/>
      <c r="AC381" s="146"/>
      <c r="AD381" s="146"/>
      <c r="AE381" s="146"/>
      <c r="AF381" s="146"/>
      <c r="AG381" s="146" t="s">
        <v>470</v>
      </c>
      <c r="AH381" s="146"/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  <c r="BA381" s="146"/>
      <c r="BB381" s="146"/>
      <c r="BC381" s="146"/>
      <c r="BD381" s="146"/>
      <c r="BE381" s="146"/>
      <c r="BF381" s="146"/>
      <c r="BG381" s="146"/>
      <c r="BH381" s="146"/>
    </row>
    <row r="382" spans="1:60" outlineLevel="1">
      <c r="A382" s="153"/>
      <c r="B382" s="154"/>
      <c r="C382" s="241" t="s">
        <v>495</v>
      </c>
      <c r="D382" s="242"/>
      <c r="E382" s="242"/>
      <c r="F382" s="242"/>
      <c r="G382" s="242"/>
      <c r="H382" s="155"/>
      <c r="I382" s="155"/>
      <c r="J382" s="155"/>
      <c r="K382" s="155"/>
      <c r="L382" s="155"/>
      <c r="M382" s="155"/>
      <c r="N382" s="155"/>
      <c r="O382" s="155"/>
      <c r="P382" s="155"/>
      <c r="Q382" s="155"/>
      <c r="R382" s="155"/>
      <c r="S382" s="155"/>
      <c r="T382" s="155"/>
      <c r="U382" s="155"/>
      <c r="V382" s="155"/>
      <c r="W382" s="155"/>
      <c r="X382" s="155"/>
      <c r="Y382" s="146"/>
      <c r="Z382" s="146"/>
      <c r="AA382" s="146"/>
      <c r="AB382" s="146"/>
      <c r="AC382" s="146"/>
      <c r="AD382" s="146"/>
      <c r="AE382" s="146"/>
      <c r="AF382" s="146"/>
      <c r="AG382" s="146" t="s">
        <v>140</v>
      </c>
      <c r="AH382" s="146"/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  <c r="BA382" s="146"/>
      <c r="BB382" s="146"/>
      <c r="BC382" s="146"/>
      <c r="BD382" s="146"/>
      <c r="BE382" s="146"/>
      <c r="BF382" s="146"/>
      <c r="BG382" s="146"/>
      <c r="BH382" s="146"/>
    </row>
    <row r="383" spans="1:60">
      <c r="A383" s="149" t="s">
        <v>129</v>
      </c>
      <c r="B383" s="150" t="s">
        <v>93</v>
      </c>
      <c r="C383" s="174" t="s">
        <v>94</v>
      </c>
      <c r="D383" s="161"/>
      <c r="E383" s="162"/>
      <c r="F383" s="163"/>
      <c r="G383" s="163">
        <f>SUMIF(AG384:AG386,"&lt;&gt;NOR",G384:G386)</f>
        <v>0</v>
      </c>
      <c r="H383" s="163"/>
      <c r="I383" s="163">
        <f>SUM(I384:I386)</f>
        <v>0</v>
      </c>
      <c r="J383" s="163"/>
      <c r="K383" s="163">
        <f>SUM(K384:K386)</f>
        <v>0</v>
      </c>
      <c r="L383" s="163"/>
      <c r="M383" s="163">
        <f>SUM(M384:M386)</f>
        <v>0</v>
      </c>
      <c r="N383" s="163"/>
      <c r="O383" s="163">
        <f>SUM(O384:O386)</f>
        <v>0.02</v>
      </c>
      <c r="P383" s="163"/>
      <c r="Q383" s="163">
        <f>SUM(Q384:Q386)</f>
        <v>0</v>
      </c>
      <c r="R383" s="163"/>
      <c r="S383" s="163"/>
      <c r="T383" s="164"/>
      <c r="U383" s="160"/>
      <c r="V383" s="160">
        <f>SUM(V384:V386)</f>
        <v>16</v>
      </c>
      <c r="W383" s="160"/>
      <c r="X383" s="160"/>
      <c r="AG383" t="s">
        <v>130</v>
      </c>
    </row>
    <row r="384" spans="1:60" outlineLevel="1">
      <c r="A384" s="165">
        <v>104</v>
      </c>
      <c r="B384" s="166" t="s">
        <v>566</v>
      </c>
      <c r="C384" s="175" t="s">
        <v>567</v>
      </c>
      <c r="D384" s="167" t="s">
        <v>133</v>
      </c>
      <c r="E384" s="168">
        <v>40</v>
      </c>
      <c r="F384" s="169"/>
      <c r="G384" s="170">
        <f>ROUND(E384*F384,2)</f>
        <v>0</v>
      </c>
      <c r="H384" s="169"/>
      <c r="I384" s="170">
        <f>ROUND(E384*H384,2)</f>
        <v>0</v>
      </c>
      <c r="J384" s="169"/>
      <c r="K384" s="170">
        <f>ROUND(E384*J384,2)</f>
        <v>0</v>
      </c>
      <c r="L384" s="170">
        <v>21</v>
      </c>
      <c r="M384" s="170">
        <f>G384*(1+L384/100)</f>
        <v>0</v>
      </c>
      <c r="N384" s="170">
        <v>5.9000000000000003E-4</v>
      </c>
      <c r="O384" s="170">
        <f>ROUND(E384*N384,2)</f>
        <v>0.02</v>
      </c>
      <c r="P384" s="170">
        <v>0</v>
      </c>
      <c r="Q384" s="170">
        <f>ROUND(E384*P384,2)</f>
        <v>0</v>
      </c>
      <c r="R384" s="170" t="s">
        <v>568</v>
      </c>
      <c r="S384" s="170" t="s">
        <v>135</v>
      </c>
      <c r="T384" s="171" t="s">
        <v>136</v>
      </c>
      <c r="U384" s="155">
        <v>0.4</v>
      </c>
      <c r="V384" s="155">
        <f>ROUND(E384*U384,2)</f>
        <v>16</v>
      </c>
      <c r="W384" s="155"/>
      <c r="X384" s="155" t="s">
        <v>137</v>
      </c>
      <c r="Y384" s="146"/>
      <c r="Z384" s="146"/>
      <c r="AA384" s="146"/>
      <c r="AB384" s="146"/>
      <c r="AC384" s="146"/>
      <c r="AD384" s="146"/>
      <c r="AE384" s="146"/>
      <c r="AF384" s="146"/>
      <c r="AG384" s="146" t="s">
        <v>138</v>
      </c>
      <c r="AH384" s="146"/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146"/>
      <c r="BB384" s="146"/>
      <c r="BC384" s="146"/>
      <c r="BD384" s="146"/>
      <c r="BE384" s="146"/>
      <c r="BF384" s="146"/>
      <c r="BG384" s="146"/>
      <c r="BH384" s="146"/>
    </row>
    <row r="385" spans="1:60" outlineLevel="1">
      <c r="A385" s="153"/>
      <c r="B385" s="154"/>
      <c r="C385" s="176" t="s">
        <v>569</v>
      </c>
      <c r="D385" s="156"/>
      <c r="E385" s="157">
        <v>15</v>
      </c>
      <c r="F385" s="155"/>
      <c r="G385" s="155"/>
      <c r="H385" s="155"/>
      <c r="I385" s="155"/>
      <c r="J385" s="155"/>
      <c r="K385" s="155"/>
      <c r="L385" s="155"/>
      <c r="M385" s="155"/>
      <c r="N385" s="155"/>
      <c r="O385" s="155"/>
      <c r="P385" s="155"/>
      <c r="Q385" s="155"/>
      <c r="R385" s="155"/>
      <c r="S385" s="155"/>
      <c r="T385" s="155"/>
      <c r="U385" s="155"/>
      <c r="V385" s="155"/>
      <c r="W385" s="155"/>
      <c r="X385" s="155"/>
      <c r="Y385" s="146"/>
      <c r="Z385" s="146"/>
      <c r="AA385" s="146"/>
      <c r="AB385" s="146"/>
      <c r="AC385" s="146"/>
      <c r="AD385" s="146"/>
      <c r="AE385" s="146"/>
      <c r="AF385" s="146"/>
      <c r="AG385" s="146" t="s">
        <v>142</v>
      </c>
      <c r="AH385" s="146">
        <v>0</v>
      </c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</row>
    <row r="386" spans="1:60" outlineLevel="1">
      <c r="A386" s="153"/>
      <c r="B386" s="154"/>
      <c r="C386" s="176" t="s">
        <v>570</v>
      </c>
      <c r="D386" s="156"/>
      <c r="E386" s="157">
        <v>25</v>
      </c>
      <c r="F386" s="155"/>
      <c r="G386" s="155"/>
      <c r="H386" s="155"/>
      <c r="I386" s="155"/>
      <c r="J386" s="155"/>
      <c r="K386" s="155"/>
      <c r="L386" s="155"/>
      <c r="M386" s="155"/>
      <c r="N386" s="155"/>
      <c r="O386" s="155"/>
      <c r="P386" s="155"/>
      <c r="Q386" s="155"/>
      <c r="R386" s="155"/>
      <c r="S386" s="155"/>
      <c r="T386" s="155"/>
      <c r="U386" s="155"/>
      <c r="V386" s="155"/>
      <c r="W386" s="155"/>
      <c r="X386" s="155"/>
      <c r="Y386" s="146"/>
      <c r="Z386" s="146"/>
      <c r="AA386" s="146"/>
      <c r="AB386" s="146"/>
      <c r="AC386" s="146"/>
      <c r="AD386" s="146"/>
      <c r="AE386" s="146"/>
      <c r="AF386" s="146"/>
      <c r="AG386" s="146" t="s">
        <v>142</v>
      </c>
      <c r="AH386" s="146">
        <v>0</v>
      </c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</row>
    <row r="387" spans="1:60">
      <c r="A387" s="149" t="s">
        <v>129</v>
      </c>
      <c r="B387" s="150" t="s">
        <v>95</v>
      </c>
      <c r="C387" s="174" t="s">
        <v>96</v>
      </c>
      <c r="D387" s="161"/>
      <c r="E387" s="162"/>
      <c r="F387" s="163"/>
      <c r="G387" s="163">
        <f>SUMIF(AG388:AG441,"&lt;&gt;NOR",G388:G441)</f>
        <v>0</v>
      </c>
      <c r="H387" s="163"/>
      <c r="I387" s="163">
        <f>SUM(I388:I441)</f>
        <v>0</v>
      </c>
      <c r="J387" s="163"/>
      <c r="K387" s="163">
        <f>SUM(K388:K441)</f>
        <v>0</v>
      </c>
      <c r="L387" s="163"/>
      <c r="M387" s="163">
        <f>SUM(M388:M441)</f>
        <v>0</v>
      </c>
      <c r="N387" s="163"/>
      <c r="O387" s="163">
        <f>SUM(O388:O441)</f>
        <v>1.94</v>
      </c>
      <c r="P387" s="163"/>
      <c r="Q387" s="163">
        <f>SUM(Q388:Q441)</f>
        <v>0</v>
      </c>
      <c r="R387" s="163"/>
      <c r="S387" s="163"/>
      <c r="T387" s="164"/>
      <c r="U387" s="160"/>
      <c r="V387" s="160">
        <f>SUM(V388:V441)</f>
        <v>413.59999999999997</v>
      </c>
      <c r="W387" s="160"/>
      <c r="X387" s="160"/>
      <c r="AG387" t="s">
        <v>130</v>
      </c>
    </row>
    <row r="388" spans="1:60" outlineLevel="1">
      <c r="A388" s="165">
        <v>105</v>
      </c>
      <c r="B388" s="166" t="s">
        <v>571</v>
      </c>
      <c r="C388" s="175" t="s">
        <v>572</v>
      </c>
      <c r="D388" s="167" t="s">
        <v>133</v>
      </c>
      <c r="E388" s="168">
        <v>3077.6350000000002</v>
      </c>
      <c r="F388" s="169"/>
      <c r="G388" s="170">
        <f>ROUND(E388*F388,2)</f>
        <v>0</v>
      </c>
      <c r="H388" s="169"/>
      <c r="I388" s="170">
        <f>ROUND(E388*H388,2)</f>
        <v>0</v>
      </c>
      <c r="J388" s="169"/>
      <c r="K388" s="170">
        <f>ROUND(E388*J388,2)</f>
        <v>0</v>
      </c>
      <c r="L388" s="170">
        <v>21</v>
      </c>
      <c r="M388" s="170">
        <f>G388*(1+L388/100)</f>
        <v>0</v>
      </c>
      <c r="N388" s="170">
        <v>1.7000000000000001E-4</v>
      </c>
      <c r="O388" s="170">
        <f>ROUND(E388*N388,2)</f>
        <v>0.52</v>
      </c>
      <c r="P388" s="170">
        <v>0</v>
      </c>
      <c r="Q388" s="170">
        <f>ROUND(E388*P388,2)</f>
        <v>0</v>
      </c>
      <c r="R388" s="170" t="s">
        <v>573</v>
      </c>
      <c r="S388" s="170" t="s">
        <v>135</v>
      </c>
      <c r="T388" s="171" t="s">
        <v>136</v>
      </c>
      <c r="U388" s="155">
        <v>3.2480000000000002E-2</v>
      </c>
      <c r="V388" s="155">
        <f>ROUND(E388*U388,2)</f>
        <v>99.96</v>
      </c>
      <c r="W388" s="155"/>
      <c r="X388" s="155" t="s">
        <v>137</v>
      </c>
      <c r="Y388" s="146"/>
      <c r="Z388" s="146"/>
      <c r="AA388" s="146"/>
      <c r="AB388" s="146"/>
      <c r="AC388" s="146"/>
      <c r="AD388" s="146"/>
      <c r="AE388" s="146"/>
      <c r="AF388" s="146"/>
      <c r="AG388" s="146" t="s">
        <v>138</v>
      </c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146"/>
      <c r="BB388" s="146"/>
      <c r="BC388" s="146"/>
      <c r="BD388" s="146"/>
      <c r="BE388" s="146"/>
      <c r="BF388" s="146"/>
      <c r="BG388" s="146"/>
      <c r="BH388" s="146"/>
    </row>
    <row r="389" spans="1:60" outlineLevel="1">
      <c r="A389" s="165">
        <v>106</v>
      </c>
      <c r="B389" s="166" t="s">
        <v>574</v>
      </c>
      <c r="C389" s="175" t="s">
        <v>575</v>
      </c>
      <c r="D389" s="167" t="s">
        <v>133</v>
      </c>
      <c r="E389" s="168">
        <v>3077.6350000000002</v>
      </c>
      <c r="F389" s="169"/>
      <c r="G389" s="170">
        <f>ROUND(E389*F389,2)</f>
        <v>0</v>
      </c>
      <c r="H389" s="169"/>
      <c r="I389" s="170">
        <f>ROUND(E389*H389,2)</f>
        <v>0</v>
      </c>
      <c r="J389" s="169"/>
      <c r="K389" s="170">
        <f>ROUND(E389*J389,2)</f>
        <v>0</v>
      </c>
      <c r="L389" s="170">
        <v>21</v>
      </c>
      <c r="M389" s="170">
        <f>G389*(1+L389/100)</f>
        <v>0</v>
      </c>
      <c r="N389" s="170">
        <v>4.6000000000000001E-4</v>
      </c>
      <c r="O389" s="170">
        <f>ROUND(E389*N389,2)</f>
        <v>1.42</v>
      </c>
      <c r="P389" s="170">
        <v>0</v>
      </c>
      <c r="Q389" s="170">
        <f>ROUND(E389*P389,2)</f>
        <v>0</v>
      </c>
      <c r="R389" s="170" t="s">
        <v>573</v>
      </c>
      <c r="S389" s="170" t="s">
        <v>135</v>
      </c>
      <c r="T389" s="171" t="s">
        <v>136</v>
      </c>
      <c r="U389" s="155">
        <v>0.10191</v>
      </c>
      <c r="V389" s="155">
        <f>ROUND(E389*U389,2)</f>
        <v>313.64</v>
      </c>
      <c r="W389" s="155"/>
      <c r="X389" s="155" t="s">
        <v>137</v>
      </c>
      <c r="Y389" s="146"/>
      <c r="Z389" s="146"/>
      <c r="AA389" s="146"/>
      <c r="AB389" s="146"/>
      <c r="AC389" s="146"/>
      <c r="AD389" s="146"/>
      <c r="AE389" s="146"/>
      <c r="AF389" s="146"/>
      <c r="AG389" s="146" t="s">
        <v>138</v>
      </c>
      <c r="AH389" s="146"/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6"/>
      <c r="BB389" s="146"/>
      <c r="BC389" s="146"/>
      <c r="BD389" s="146"/>
      <c r="BE389" s="146"/>
      <c r="BF389" s="146"/>
      <c r="BG389" s="146"/>
      <c r="BH389" s="146"/>
    </row>
    <row r="390" spans="1:60" outlineLevel="1">
      <c r="A390" s="153"/>
      <c r="B390" s="154"/>
      <c r="C390" s="176" t="s">
        <v>576</v>
      </c>
      <c r="D390" s="156"/>
      <c r="E390" s="157"/>
      <c r="F390" s="155"/>
      <c r="G390" s="155"/>
      <c r="H390" s="155"/>
      <c r="I390" s="155"/>
      <c r="J390" s="155"/>
      <c r="K390" s="155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46"/>
      <c r="Z390" s="146"/>
      <c r="AA390" s="146"/>
      <c r="AB390" s="146"/>
      <c r="AC390" s="146"/>
      <c r="AD390" s="146"/>
      <c r="AE390" s="146"/>
      <c r="AF390" s="146"/>
      <c r="AG390" s="146" t="s">
        <v>142</v>
      </c>
      <c r="AH390" s="146">
        <v>0</v>
      </c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</row>
    <row r="391" spans="1:60" outlineLevel="1">
      <c r="A391" s="153"/>
      <c r="B391" s="154"/>
      <c r="C391" s="176" t="s">
        <v>577</v>
      </c>
      <c r="D391" s="156"/>
      <c r="E391" s="157"/>
      <c r="F391" s="155"/>
      <c r="G391" s="155"/>
      <c r="H391" s="155"/>
      <c r="I391" s="155"/>
      <c r="J391" s="155"/>
      <c r="K391" s="155"/>
      <c r="L391" s="155"/>
      <c r="M391" s="155"/>
      <c r="N391" s="155"/>
      <c r="O391" s="155"/>
      <c r="P391" s="155"/>
      <c r="Q391" s="155"/>
      <c r="R391" s="155"/>
      <c r="S391" s="155"/>
      <c r="T391" s="155"/>
      <c r="U391" s="155"/>
      <c r="V391" s="155"/>
      <c r="W391" s="155"/>
      <c r="X391" s="155"/>
      <c r="Y391" s="146"/>
      <c r="Z391" s="146"/>
      <c r="AA391" s="146"/>
      <c r="AB391" s="146"/>
      <c r="AC391" s="146"/>
      <c r="AD391" s="146"/>
      <c r="AE391" s="146"/>
      <c r="AF391" s="146"/>
      <c r="AG391" s="146" t="s">
        <v>142</v>
      </c>
      <c r="AH391" s="146">
        <v>0</v>
      </c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6"/>
      <c r="BB391" s="146"/>
      <c r="BC391" s="146"/>
      <c r="BD391" s="146"/>
      <c r="BE391" s="146"/>
      <c r="BF391" s="146"/>
      <c r="BG391" s="146"/>
      <c r="BH391" s="146"/>
    </row>
    <row r="392" spans="1:60" outlineLevel="1">
      <c r="A392" s="153"/>
      <c r="B392" s="154"/>
      <c r="C392" s="176" t="s">
        <v>578</v>
      </c>
      <c r="D392" s="156"/>
      <c r="E392" s="157">
        <v>54.75</v>
      </c>
      <c r="F392" s="155"/>
      <c r="G392" s="155"/>
      <c r="H392" s="155"/>
      <c r="I392" s="155"/>
      <c r="J392" s="155"/>
      <c r="K392" s="155"/>
      <c r="L392" s="155"/>
      <c r="M392" s="155"/>
      <c r="N392" s="155"/>
      <c r="O392" s="155"/>
      <c r="P392" s="155"/>
      <c r="Q392" s="155"/>
      <c r="R392" s="155"/>
      <c r="S392" s="155"/>
      <c r="T392" s="155"/>
      <c r="U392" s="155"/>
      <c r="V392" s="155"/>
      <c r="W392" s="155"/>
      <c r="X392" s="155"/>
      <c r="Y392" s="146"/>
      <c r="Z392" s="146"/>
      <c r="AA392" s="146"/>
      <c r="AB392" s="146"/>
      <c r="AC392" s="146"/>
      <c r="AD392" s="146"/>
      <c r="AE392" s="146"/>
      <c r="AF392" s="146"/>
      <c r="AG392" s="146" t="s">
        <v>142</v>
      </c>
      <c r="AH392" s="146">
        <v>0</v>
      </c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</row>
    <row r="393" spans="1:60" outlineLevel="1">
      <c r="A393" s="153"/>
      <c r="B393" s="154"/>
      <c r="C393" s="176" t="s">
        <v>579</v>
      </c>
      <c r="D393" s="156"/>
      <c r="E393" s="157">
        <v>38.1</v>
      </c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46"/>
      <c r="Z393" s="146"/>
      <c r="AA393" s="146"/>
      <c r="AB393" s="146"/>
      <c r="AC393" s="146"/>
      <c r="AD393" s="146"/>
      <c r="AE393" s="146"/>
      <c r="AF393" s="146"/>
      <c r="AG393" s="146" t="s">
        <v>142</v>
      </c>
      <c r="AH393" s="146">
        <v>0</v>
      </c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  <c r="BA393" s="146"/>
      <c r="BB393" s="146"/>
      <c r="BC393" s="146"/>
      <c r="BD393" s="146"/>
      <c r="BE393" s="146"/>
      <c r="BF393" s="146"/>
      <c r="BG393" s="146"/>
      <c r="BH393" s="146"/>
    </row>
    <row r="394" spans="1:60" outlineLevel="1">
      <c r="A394" s="153"/>
      <c r="B394" s="154"/>
      <c r="C394" s="176" t="s">
        <v>580</v>
      </c>
      <c r="D394" s="156"/>
      <c r="E394" s="157">
        <v>33.9</v>
      </c>
      <c r="F394" s="155"/>
      <c r="G394" s="155"/>
      <c r="H394" s="155"/>
      <c r="I394" s="155"/>
      <c r="J394" s="155"/>
      <c r="K394" s="155"/>
      <c r="L394" s="155"/>
      <c r="M394" s="155"/>
      <c r="N394" s="155"/>
      <c r="O394" s="155"/>
      <c r="P394" s="155"/>
      <c r="Q394" s="155"/>
      <c r="R394" s="155"/>
      <c r="S394" s="155"/>
      <c r="T394" s="155"/>
      <c r="U394" s="155"/>
      <c r="V394" s="155"/>
      <c r="W394" s="155"/>
      <c r="X394" s="155"/>
      <c r="Y394" s="146"/>
      <c r="Z394" s="146"/>
      <c r="AA394" s="146"/>
      <c r="AB394" s="146"/>
      <c r="AC394" s="146"/>
      <c r="AD394" s="146"/>
      <c r="AE394" s="146"/>
      <c r="AF394" s="146"/>
      <c r="AG394" s="146" t="s">
        <v>142</v>
      </c>
      <c r="AH394" s="146">
        <v>0</v>
      </c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  <c r="BA394" s="146"/>
      <c r="BB394" s="146"/>
      <c r="BC394" s="146"/>
      <c r="BD394" s="146"/>
      <c r="BE394" s="146"/>
      <c r="BF394" s="146"/>
      <c r="BG394" s="146"/>
      <c r="BH394" s="146"/>
    </row>
    <row r="395" spans="1:60" outlineLevel="1">
      <c r="A395" s="153"/>
      <c r="B395" s="154"/>
      <c r="C395" s="176" t="s">
        <v>581</v>
      </c>
      <c r="D395" s="156"/>
      <c r="E395" s="157">
        <v>59.1</v>
      </c>
      <c r="F395" s="155"/>
      <c r="G395" s="155"/>
      <c r="H395" s="155"/>
      <c r="I395" s="155"/>
      <c r="J395" s="155"/>
      <c r="K395" s="155"/>
      <c r="L395" s="155"/>
      <c r="M395" s="155"/>
      <c r="N395" s="155"/>
      <c r="O395" s="155"/>
      <c r="P395" s="155"/>
      <c r="Q395" s="155"/>
      <c r="R395" s="155"/>
      <c r="S395" s="155"/>
      <c r="T395" s="155"/>
      <c r="U395" s="155"/>
      <c r="V395" s="155"/>
      <c r="W395" s="155"/>
      <c r="X395" s="155"/>
      <c r="Y395" s="146"/>
      <c r="Z395" s="146"/>
      <c r="AA395" s="146"/>
      <c r="AB395" s="146"/>
      <c r="AC395" s="146"/>
      <c r="AD395" s="146"/>
      <c r="AE395" s="146"/>
      <c r="AF395" s="146"/>
      <c r="AG395" s="146" t="s">
        <v>142</v>
      </c>
      <c r="AH395" s="146">
        <v>0</v>
      </c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  <c r="BA395" s="146"/>
      <c r="BB395" s="146"/>
      <c r="BC395" s="146"/>
      <c r="BD395" s="146"/>
      <c r="BE395" s="146"/>
      <c r="BF395" s="146"/>
      <c r="BG395" s="146"/>
      <c r="BH395" s="146"/>
    </row>
    <row r="396" spans="1:60" outlineLevel="1">
      <c r="A396" s="153"/>
      <c r="B396" s="154"/>
      <c r="C396" s="176" t="s">
        <v>582</v>
      </c>
      <c r="D396" s="156"/>
      <c r="E396" s="157">
        <v>51.9</v>
      </c>
      <c r="F396" s="155"/>
      <c r="G396" s="155"/>
      <c r="H396" s="155"/>
      <c r="I396" s="155"/>
      <c r="J396" s="155"/>
      <c r="K396" s="155"/>
      <c r="L396" s="155"/>
      <c r="M396" s="155"/>
      <c r="N396" s="155"/>
      <c r="O396" s="155"/>
      <c r="P396" s="155"/>
      <c r="Q396" s="155"/>
      <c r="R396" s="155"/>
      <c r="S396" s="155"/>
      <c r="T396" s="155"/>
      <c r="U396" s="155"/>
      <c r="V396" s="155"/>
      <c r="W396" s="155"/>
      <c r="X396" s="155"/>
      <c r="Y396" s="146"/>
      <c r="Z396" s="146"/>
      <c r="AA396" s="146"/>
      <c r="AB396" s="146"/>
      <c r="AC396" s="146"/>
      <c r="AD396" s="146"/>
      <c r="AE396" s="146"/>
      <c r="AF396" s="146"/>
      <c r="AG396" s="146" t="s">
        <v>142</v>
      </c>
      <c r="AH396" s="146">
        <v>0</v>
      </c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  <c r="BA396" s="146"/>
      <c r="BB396" s="146"/>
      <c r="BC396" s="146"/>
      <c r="BD396" s="146"/>
      <c r="BE396" s="146"/>
      <c r="BF396" s="146"/>
      <c r="BG396" s="146"/>
      <c r="BH396" s="146"/>
    </row>
    <row r="397" spans="1:60" outlineLevel="1">
      <c r="A397" s="153"/>
      <c r="B397" s="154"/>
      <c r="C397" s="176" t="s">
        <v>583</v>
      </c>
      <c r="D397" s="156"/>
      <c r="E397" s="157">
        <v>69.3</v>
      </c>
      <c r="F397" s="155"/>
      <c r="G397" s="155"/>
      <c r="H397" s="155"/>
      <c r="I397" s="155"/>
      <c r="J397" s="155"/>
      <c r="K397" s="155"/>
      <c r="L397" s="155"/>
      <c r="M397" s="155"/>
      <c r="N397" s="155"/>
      <c r="O397" s="155"/>
      <c r="P397" s="155"/>
      <c r="Q397" s="155"/>
      <c r="R397" s="155"/>
      <c r="S397" s="155"/>
      <c r="T397" s="155"/>
      <c r="U397" s="155"/>
      <c r="V397" s="155"/>
      <c r="W397" s="155"/>
      <c r="X397" s="155"/>
      <c r="Y397" s="146"/>
      <c r="Z397" s="146"/>
      <c r="AA397" s="146"/>
      <c r="AB397" s="146"/>
      <c r="AC397" s="146"/>
      <c r="AD397" s="146"/>
      <c r="AE397" s="146"/>
      <c r="AF397" s="146"/>
      <c r="AG397" s="146" t="s">
        <v>142</v>
      </c>
      <c r="AH397" s="146">
        <v>0</v>
      </c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  <c r="BA397" s="146"/>
      <c r="BB397" s="146"/>
      <c r="BC397" s="146"/>
      <c r="BD397" s="146"/>
      <c r="BE397" s="146"/>
      <c r="BF397" s="146"/>
      <c r="BG397" s="146"/>
      <c r="BH397" s="146"/>
    </row>
    <row r="398" spans="1:60" outlineLevel="1">
      <c r="A398" s="153"/>
      <c r="B398" s="154"/>
      <c r="C398" s="176" t="s">
        <v>584</v>
      </c>
      <c r="D398" s="156"/>
      <c r="E398" s="157">
        <v>31.2</v>
      </c>
      <c r="F398" s="155"/>
      <c r="G398" s="155"/>
      <c r="H398" s="155"/>
      <c r="I398" s="155"/>
      <c r="J398" s="155"/>
      <c r="K398" s="155"/>
      <c r="L398" s="155"/>
      <c r="M398" s="155"/>
      <c r="N398" s="155"/>
      <c r="O398" s="155"/>
      <c r="P398" s="155"/>
      <c r="Q398" s="155"/>
      <c r="R398" s="155"/>
      <c r="S398" s="155"/>
      <c r="T398" s="155"/>
      <c r="U398" s="155"/>
      <c r="V398" s="155"/>
      <c r="W398" s="155"/>
      <c r="X398" s="155"/>
      <c r="Y398" s="146"/>
      <c r="Z398" s="146"/>
      <c r="AA398" s="146"/>
      <c r="AB398" s="146"/>
      <c r="AC398" s="146"/>
      <c r="AD398" s="146"/>
      <c r="AE398" s="146"/>
      <c r="AF398" s="146"/>
      <c r="AG398" s="146" t="s">
        <v>142</v>
      </c>
      <c r="AH398" s="146">
        <v>0</v>
      </c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6"/>
      <c r="BB398" s="146"/>
      <c r="BC398" s="146"/>
      <c r="BD398" s="146"/>
      <c r="BE398" s="146"/>
      <c r="BF398" s="146"/>
      <c r="BG398" s="146"/>
      <c r="BH398" s="146"/>
    </row>
    <row r="399" spans="1:60" outlineLevel="1">
      <c r="A399" s="153"/>
      <c r="B399" s="154"/>
      <c r="C399" s="176" t="s">
        <v>585</v>
      </c>
      <c r="D399" s="156"/>
      <c r="E399" s="157">
        <v>14.55</v>
      </c>
      <c r="F399" s="155"/>
      <c r="G399" s="155"/>
      <c r="H399" s="155"/>
      <c r="I399" s="155"/>
      <c r="J399" s="155"/>
      <c r="K399" s="155"/>
      <c r="L399" s="155"/>
      <c r="M399" s="155"/>
      <c r="N399" s="155"/>
      <c r="O399" s="155"/>
      <c r="P399" s="155"/>
      <c r="Q399" s="155"/>
      <c r="R399" s="155"/>
      <c r="S399" s="155"/>
      <c r="T399" s="155"/>
      <c r="U399" s="155"/>
      <c r="V399" s="155"/>
      <c r="W399" s="155"/>
      <c r="X399" s="155"/>
      <c r="Y399" s="146"/>
      <c r="Z399" s="146"/>
      <c r="AA399" s="146"/>
      <c r="AB399" s="146"/>
      <c r="AC399" s="146"/>
      <c r="AD399" s="146"/>
      <c r="AE399" s="146"/>
      <c r="AF399" s="146"/>
      <c r="AG399" s="146" t="s">
        <v>142</v>
      </c>
      <c r="AH399" s="146">
        <v>0</v>
      </c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6"/>
      <c r="BB399" s="146"/>
      <c r="BC399" s="146"/>
      <c r="BD399" s="146"/>
      <c r="BE399" s="146"/>
      <c r="BF399" s="146"/>
      <c r="BG399" s="146"/>
      <c r="BH399" s="146"/>
    </row>
    <row r="400" spans="1:60" outlineLevel="1">
      <c r="A400" s="153"/>
      <c r="B400" s="154"/>
      <c r="C400" s="176" t="s">
        <v>586</v>
      </c>
      <c r="D400" s="156"/>
      <c r="E400" s="157">
        <v>50.7</v>
      </c>
      <c r="F400" s="155"/>
      <c r="G400" s="155"/>
      <c r="H400" s="155"/>
      <c r="I400" s="155"/>
      <c r="J400" s="155"/>
      <c r="K400" s="155"/>
      <c r="L400" s="155"/>
      <c r="M400" s="155"/>
      <c r="N400" s="155"/>
      <c r="O400" s="155"/>
      <c r="P400" s="155"/>
      <c r="Q400" s="155"/>
      <c r="R400" s="155"/>
      <c r="S400" s="155"/>
      <c r="T400" s="155"/>
      <c r="U400" s="155"/>
      <c r="V400" s="155"/>
      <c r="W400" s="155"/>
      <c r="X400" s="155"/>
      <c r="Y400" s="146"/>
      <c r="Z400" s="146"/>
      <c r="AA400" s="146"/>
      <c r="AB400" s="146"/>
      <c r="AC400" s="146"/>
      <c r="AD400" s="146"/>
      <c r="AE400" s="146"/>
      <c r="AF400" s="146"/>
      <c r="AG400" s="146" t="s">
        <v>142</v>
      </c>
      <c r="AH400" s="146">
        <v>0</v>
      </c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  <c r="BA400" s="146"/>
      <c r="BB400" s="146"/>
      <c r="BC400" s="146"/>
      <c r="BD400" s="146"/>
      <c r="BE400" s="146"/>
      <c r="BF400" s="146"/>
      <c r="BG400" s="146"/>
      <c r="BH400" s="146"/>
    </row>
    <row r="401" spans="1:60" outlineLevel="1">
      <c r="A401" s="153"/>
      <c r="B401" s="154"/>
      <c r="C401" s="176" t="s">
        <v>586</v>
      </c>
      <c r="D401" s="156"/>
      <c r="E401" s="157">
        <v>50.7</v>
      </c>
      <c r="F401" s="155"/>
      <c r="G401" s="155"/>
      <c r="H401" s="155"/>
      <c r="I401" s="155"/>
      <c r="J401" s="155"/>
      <c r="K401" s="155"/>
      <c r="L401" s="155"/>
      <c r="M401" s="155"/>
      <c r="N401" s="155"/>
      <c r="O401" s="155"/>
      <c r="P401" s="155"/>
      <c r="Q401" s="155"/>
      <c r="R401" s="155"/>
      <c r="S401" s="155"/>
      <c r="T401" s="155"/>
      <c r="U401" s="155"/>
      <c r="V401" s="155"/>
      <c r="W401" s="155"/>
      <c r="X401" s="155"/>
      <c r="Y401" s="146"/>
      <c r="Z401" s="146"/>
      <c r="AA401" s="146"/>
      <c r="AB401" s="146"/>
      <c r="AC401" s="146"/>
      <c r="AD401" s="146"/>
      <c r="AE401" s="146"/>
      <c r="AF401" s="146"/>
      <c r="AG401" s="146" t="s">
        <v>142</v>
      </c>
      <c r="AH401" s="146">
        <v>0</v>
      </c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  <c r="BA401" s="146"/>
      <c r="BB401" s="146"/>
      <c r="BC401" s="146"/>
      <c r="BD401" s="146"/>
      <c r="BE401" s="146"/>
      <c r="BF401" s="146"/>
      <c r="BG401" s="146"/>
      <c r="BH401" s="146"/>
    </row>
    <row r="402" spans="1:60" outlineLevel="1">
      <c r="A402" s="153"/>
      <c r="B402" s="154"/>
      <c r="C402" s="176" t="s">
        <v>587</v>
      </c>
      <c r="D402" s="156"/>
      <c r="E402" s="157">
        <v>76.2</v>
      </c>
      <c r="F402" s="155"/>
      <c r="G402" s="155"/>
      <c r="H402" s="155"/>
      <c r="I402" s="155"/>
      <c r="J402" s="155"/>
      <c r="K402" s="155"/>
      <c r="L402" s="155"/>
      <c r="M402" s="155"/>
      <c r="N402" s="155"/>
      <c r="O402" s="155"/>
      <c r="P402" s="155"/>
      <c r="Q402" s="155"/>
      <c r="R402" s="155"/>
      <c r="S402" s="155"/>
      <c r="T402" s="155"/>
      <c r="U402" s="155"/>
      <c r="V402" s="155"/>
      <c r="W402" s="155"/>
      <c r="X402" s="155"/>
      <c r="Y402" s="146"/>
      <c r="Z402" s="146"/>
      <c r="AA402" s="146"/>
      <c r="AB402" s="146"/>
      <c r="AC402" s="146"/>
      <c r="AD402" s="146"/>
      <c r="AE402" s="146"/>
      <c r="AF402" s="146"/>
      <c r="AG402" s="146" t="s">
        <v>142</v>
      </c>
      <c r="AH402" s="146">
        <v>0</v>
      </c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  <c r="BA402" s="146"/>
      <c r="BB402" s="146"/>
      <c r="BC402" s="146"/>
      <c r="BD402" s="146"/>
      <c r="BE402" s="146"/>
      <c r="BF402" s="146"/>
      <c r="BG402" s="146"/>
      <c r="BH402" s="146"/>
    </row>
    <row r="403" spans="1:60" outlineLevel="1">
      <c r="A403" s="153"/>
      <c r="B403" s="154"/>
      <c r="C403" s="176" t="s">
        <v>588</v>
      </c>
      <c r="D403" s="156"/>
      <c r="E403" s="157">
        <v>26.1</v>
      </c>
      <c r="F403" s="155"/>
      <c r="G403" s="155"/>
      <c r="H403" s="155"/>
      <c r="I403" s="155"/>
      <c r="J403" s="155"/>
      <c r="K403" s="155"/>
      <c r="L403" s="155"/>
      <c r="M403" s="155"/>
      <c r="N403" s="155"/>
      <c r="O403" s="155"/>
      <c r="P403" s="155"/>
      <c r="Q403" s="155"/>
      <c r="R403" s="155"/>
      <c r="S403" s="155"/>
      <c r="T403" s="155"/>
      <c r="U403" s="155"/>
      <c r="V403" s="155"/>
      <c r="W403" s="155"/>
      <c r="X403" s="155"/>
      <c r="Y403" s="146"/>
      <c r="Z403" s="146"/>
      <c r="AA403" s="146"/>
      <c r="AB403" s="146"/>
      <c r="AC403" s="146"/>
      <c r="AD403" s="146"/>
      <c r="AE403" s="146"/>
      <c r="AF403" s="146"/>
      <c r="AG403" s="146" t="s">
        <v>142</v>
      </c>
      <c r="AH403" s="146">
        <v>0</v>
      </c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  <c r="BA403" s="146"/>
      <c r="BB403" s="146"/>
      <c r="BC403" s="146"/>
      <c r="BD403" s="146"/>
      <c r="BE403" s="146"/>
      <c r="BF403" s="146"/>
      <c r="BG403" s="146"/>
      <c r="BH403" s="146"/>
    </row>
    <row r="404" spans="1:60" outlineLevel="1">
      <c r="A404" s="153"/>
      <c r="B404" s="154"/>
      <c r="C404" s="176" t="s">
        <v>589</v>
      </c>
      <c r="D404" s="156"/>
      <c r="E404" s="157">
        <v>46.8</v>
      </c>
      <c r="F404" s="155"/>
      <c r="G404" s="155"/>
      <c r="H404" s="155"/>
      <c r="I404" s="155"/>
      <c r="J404" s="155"/>
      <c r="K404" s="155"/>
      <c r="L404" s="155"/>
      <c r="M404" s="155"/>
      <c r="N404" s="155"/>
      <c r="O404" s="155"/>
      <c r="P404" s="155"/>
      <c r="Q404" s="155"/>
      <c r="R404" s="155"/>
      <c r="S404" s="155"/>
      <c r="T404" s="155"/>
      <c r="U404" s="155"/>
      <c r="V404" s="155"/>
      <c r="W404" s="155"/>
      <c r="X404" s="155"/>
      <c r="Y404" s="146"/>
      <c r="Z404" s="146"/>
      <c r="AA404" s="146"/>
      <c r="AB404" s="146"/>
      <c r="AC404" s="146"/>
      <c r="AD404" s="146"/>
      <c r="AE404" s="146"/>
      <c r="AF404" s="146"/>
      <c r="AG404" s="146" t="s">
        <v>142</v>
      </c>
      <c r="AH404" s="146">
        <v>0</v>
      </c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  <c r="BA404" s="146"/>
      <c r="BB404" s="146"/>
      <c r="BC404" s="146"/>
      <c r="BD404" s="146"/>
      <c r="BE404" s="146"/>
      <c r="BF404" s="146"/>
      <c r="BG404" s="146"/>
      <c r="BH404" s="146"/>
    </row>
    <row r="405" spans="1:60" outlineLevel="1">
      <c r="A405" s="153"/>
      <c r="B405" s="154"/>
      <c r="C405" s="176" t="s">
        <v>590</v>
      </c>
      <c r="D405" s="156"/>
      <c r="E405" s="157">
        <v>48.3</v>
      </c>
      <c r="F405" s="155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46"/>
      <c r="Z405" s="146"/>
      <c r="AA405" s="146"/>
      <c r="AB405" s="146"/>
      <c r="AC405" s="146"/>
      <c r="AD405" s="146"/>
      <c r="AE405" s="146"/>
      <c r="AF405" s="146"/>
      <c r="AG405" s="146" t="s">
        <v>142</v>
      </c>
      <c r="AH405" s="146">
        <v>0</v>
      </c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  <c r="BA405" s="146"/>
      <c r="BB405" s="146"/>
      <c r="BC405" s="146"/>
      <c r="BD405" s="146"/>
      <c r="BE405" s="146"/>
      <c r="BF405" s="146"/>
      <c r="BG405" s="146"/>
      <c r="BH405" s="146"/>
    </row>
    <row r="406" spans="1:60" outlineLevel="1">
      <c r="A406" s="153"/>
      <c r="B406" s="154"/>
      <c r="C406" s="176" t="s">
        <v>591</v>
      </c>
      <c r="D406" s="156"/>
      <c r="E406" s="157">
        <v>33.6</v>
      </c>
      <c r="F406" s="155"/>
      <c r="G406" s="155"/>
      <c r="H406" s="155"/>
      <c r="I406" s="155"/>
      <c r="J406" s="155"/>
      <c r="K406" s="155"/>
      <c r="L406" s="155"/>
      <c r="M406" s="155"/>
      <c r="N406" s="155"/>
      <c r="O406" s="155"/>
      <c r="P406" s="155"/>
      <c r="Q406" s="155"/>
      <c r="R406" s="155"/>
      <c r="S406" s="155"/>
      <c r="T406" s="155"/>
      <c r="U406" s="155"/>
      <c r="V406" s="155"/>
      <c r="W406" s="155"/>
      <c r="X406" s="155"/>
      <c r="Y406" s="146"/>
      <c r="Z406" s="146"/>
      <c r="AA406" s="146"/>
      <c r="AB406" s="146"/>
      <c r="AC406" s="146"/>
      <c r="AD406" s="146"/>
      <c r="AE406" s="146"/>
      <c r="AF406" s="146"/>
      <c r="AG406" s="146" t="s">
        <v>142</v>
      </c>
      <c r="AH406" s="146">
        <v>0</v>
      </c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6"/>
      <c r="BB406" s="146"/>
      <c r="BC406" s="146"/>
      <c r="BD406" s="146"/>
      <c r="BE406" s="146"/>
      <c r="BF406" s="146"/>
      <c r="BG406" s="146"/>
      <c r="BH406" s="146"/>
    </row>
    <row r="407" spans="1:60" outlineLevel="1">
      <c r="A407" s="153"/>
      <c r="B407" s="154"/>
      <c r="C407" s="176" t="s">
        <v>592</v>
      </c>
      <c r="D407" s="156"/>
      <c r="E407" s="157">
        <v>44.7</v>
      </c>
      <c r="F407" s="155"/>
      <c r="G407" s="155"/>
      <c r="H407" s="155"/>
      <c r="I407" s="155"/>
      <c r="J407" s="155"/>
      <c r="K407" s="155"/>
      <c r="L407" s="155"/>
      <c r="M407" s="155"/>
      <c r="N407" s="155"/>
      <c r="O407" s="155"/>
      <c r="P407" s="155"/>
      <c r="Q407" s="155"/>
      <c r="R407" s="155"/>
      <c r="S407" s="155"/>
      <c r="T407" s="155"/>
      <c r="U407" s="155"/>
      <c r="V407" s="155"/>
      <c r="W407" s="155"/>
      <c r="X407" s="155"/>
      <c r="Y407" s="146"/>
      <c r="Z407" s="146"/>
      <c r="AA407" s="146"/>
      <c r="AB407" s="146"/>
      <c r="AC407" s="146"/>
      <c r="AD407" s="146"/>
      <c r="AE407" s="146"/>
      <c r="AF407" s="146"/>
      <c r="AG407" s="146" t="s">
        <v>142</v>
      </c>
      <c r="AH407" s="146">
        <v>0</v>
      </c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  <c r="BA407" s="146"/>
      <c r="BB407" s="146"/>
      <c r="BC407" s="146"/>
      <c r="BD407" s="146"/>
      <c r="BE407" s="146"/>
      <c r="BF407" s="146"/>
      <c r="BG407" s="146"/>
      <c r="BH407" s="146"/>
    </row>
    <row r="408" spans="1:60" outlineLevel="1">
      <c r="A408" s="153"/>
      <c r="B408" s="154"/>
      <c r="C408" s="176" t="s">
        <v>593</v>
      </c>
      <c r="D408" s="156"/>
      <c r="E408" s="157">
        <v>48.9</v>
      </c>
      <c r="F408" s="155"/>
      <c r="G408" s="155"/>
      <c r="H408" s="155"/>
      <c r="I408" s="155"/>
      <c r="J408" s="155"/>
      <c r="K408" s="155"/>
      <c r="L408" s="155"/>
      <c r="M408" s="155"/>
      <c r="N408" s="155"/>
      <c r="O408" s="155"/>
      <c r="P408" s="155"/>
      <c r="Q408" s="155"/>
      <c r="R408" s="155"/>
      <c r="S408" s="155"/>
      <c r="T408" s="155"/>
      <c r="U408" s="155"/>
      <c r="V408" s="155"/>
      <c r="W408" s="155"/>
      <c r="X408" s="155"/>
      <c r="Y408" s="146"/>
      <c r="Z408" s="146"/>
      <c r="AA408" s="146"/>
      <c r="AB408" s="146"/>
      <c r="AC408" s="146"/>
      <c r="AD408" s="146"/>
      <c r="AE408" s="146"/>
      <c r="AF408" s="146"/>
      <c r="AG408" s="146" t="s">
        <v>142</v>
      </c>
      <c r="AH408" s="146">
        <v>0</v>
      </c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  <c r="BA408" s="146"/>
      <c r="BB408" s="146"/>
      <c r="BC408" s="146"/>
      <c r="BD408" s="146"/>
      <c r="BE408" s="146"/>
      <c r="BF408" s="146"/>
      <c r="BG408" s="146"/>
      <c r="BH408" s="146"/>
    </row>
    <row r="409" spans="1:60" outlineLevel="1">
      <c r="A409" s="153"/>
      <c r="B409" s="154"/>
      <c r="C409" s="176" t="s">
        <v>594</v>
      </c>
      <c r="D409" s="156"/>
      <c r="E409" s="157">
        <v>778.4</v>
      </c>
      <c r="F409" s="155"/>
      <c r="G409" s="155"/>
      <c r="H409" s="155"/>
      <c r="I409" s="155"/>
      <c r="J409" s="155"/>
      <c r="K409" s="155"/>
      <c r="L409" s="155"/>
      <c r="M409" s="155"/>
      <c r="N409" s="155"/>
      <c r="O409" s="155"/>
      <c r="P409" s="155"/>
      <c r="Q409" s="155"/>
      <c r="R409" s="155"/>
      <c r="S409" s="155"/>
      <c r="T409" s="155"/>
      <c r="U409" s="155"/>
      <c r="V409" s="155"/>
      <c r="W409" s="155"/>
      <c r="X409" s="155"/>
      <c r="Y409" s="146"/>
      <c r="Z409" s="146"/>
      <c r="AA409" s="146"/>
      <c r="AB409" s="146"/>
      <c r="AC409" s="146"/>
      <c r="AD409" s="146"/>
      <c r="AE409" s="146"/>
      <c r="AF409" s="146"/>
      <c r="AG409" s="146" t="s">
        <v>142</v>
      </c>
      <c r="AH409" s="146">
        <v>0</v>
      </c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  <c r="BA409" s="146"/>
      <c r="BB409" s="146"/>
      <c r="BC409" s="146"/>
      <c r="BD409" s="146"/>
      <c r="BE409" s="146"/>
      <c r="BF409" s="146"/>
      <c r="BG409" s="146"/>
      <c r="BH409" s="146"/>
    </row>
    <row r="410" spans="1:60" outlineLevel="1">
      <c r="A410" s="153"/>
      <c r="B410" s="154"/>
      <c r="C410" s="176" t="s">
        <v>595</v>
      </c>
      <c r="D410" s="156"/>
      <c r="E410" s="157">
        <v>236.5</v>
      </c>
      <c r="F410" s="155"/>
      <c r="G410" s="155"/>
      <c r="H410" s="155"/>
      <c r="I410" s="155"/>
      <c r="J410" s="155"/>
      <c r="K410" s="155"/>
      <c r="L410" s="155"/>
      <c r="M410" s="155"/>
      <c r="N410" s="155"/>
      <c r="O410" s="155"/>
      <c r="P410" s="155"/>
      <c r="Q410" s="155"/>
      <c r="R410" s="155"/>
      <c r="S410" s="155"/>
      <c r="T410" s="155"/>
      <c r="U410" s="155"/>
      <c r="V410" s="155"/>
      <c r="W410" s="155"/>
      <c r="X410" s="155"/>
      <c r="Y410" s="146"/>
      <c r="Z410" s="146"/>
      <c r="AA410" s="146"/>
      <c r="AB410" s="146"/>
      <c r="AC410" s="146"/>
      <c r="AD410" s="146"/>
      <c r="AE410" s="146"/>
      <c r="AF410" s="146"/>
      <c r="AG410" s="146" t="s">
        <v>142</v>
      </c>
      <c r="AH410" s="146">
        <v>0</v>
      </c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  <c r="BA410" s="146"/>
      <c r="BB410" s="146"/>
      <c r="BC410" s="146"/>
      <c r="BD410" s="146"/>
      <c r="BE410" s="146"/>
      <c r="BF410" s="146"/>
      <c r="BG410" s="146"/>
      <c r="BH410" s="146"/>
    </row>
    <row r="411" spans="1:60" outlineLevel="1">
      <c r="A411" s="153"/>
      <c r="B411" s="154"/>
      <c r="C411" s="176" t="s">
        <v>596</v>
      </c>
      <c r="D411" s="156"/>
      <c r="E411" s="157">
        <v>266.2</v>
      </c>
      <c r="F411" s="155"/>
      <c r="G411" s="155"/>
      <c r="H411" s="155"/>
      <c r="I411" s="155"/>
      <c r="J411" s="155"/>
      <c r="K411" s="155"/>
      <c r="L411" s="155"/>
      <c r="M411" s="155"/>
      <c r="N411" s="155"/>
      <c r="O411" s="155"/>
      <c r="P411" s="155"/>
      <c r="Q411" s="155"/>
      <c r="R411" s="155"/>
      <c r="S411" s="155"/>
      <c r="T411" s="155"/>
      <c r="U411" s="155"/>
      <c r="V411" s="155"/>
      <c r="W411" s="155"/>
      <c r="X411" s="155"/>
      <c r="Y411" s="146"/>
      <c r="Z411" s="146"/>
      <c r="AA411" s="146"/>
      <c r="AB411" s="146"/>
      <c r="AC411" s="146"/>
      <c r="AD411" s="146"/>
      <c r="AE411" s="146"/>
      <c r="AF411" s="146"/>
      <c r="AG411" s="146" t="s">
        <v>142</v>
      </c>
      <c r="AH411" s="146">
        <v>0</v>
      </c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  <c r="BA411" s="146"/>
      <c r="BB411" s="146"/>
      <c r="BC411" s="146"/>
      <c r="BD411" s="146"/>
      <c r="BE411" s="146"/>
      <c r="BF411" s="146"/>
      <c r="BG411" s="146"/>
      <c r="BH411" s="146"/>
    </row>
    <row r="412" spans="1:60" outlineLevel="1">
      <c r="A412" s="153"/>
      <c r="B412" s="154"/>
      <c r="C412" s="176" t="s">
        <v>597</v>
      </c>
      <c r="D412" s="156"/>
      <c r="E412" s="157">
        <v>5.67</v>
      </c>
      <c r="F412" s="155"/>
      <c r="G412" s="155"/>
      <c r="H412" s="155"/>
      <c r="I412" s="155"/>
      <c r="J412" s="155"/>
      <c r="K412" s="155"/>
      <c r="L412" s="155"/>
      <c r="M412" s="155"/>
      <c r="N412" s="155"/>
      <c r="O412" s="155"/>
      <c r="P412" s="155"/>
      <c r="Q412" s="155"/>
      <c r="R412" s="155"/>
      <c r="S412" s="155"/>
      <c r="T412" s="155"/>
      <c r="U412" s="155"/>
      <c r="V412" s="155"/>
      <c r="W412" s="155"/>
      <c r="X412" s="155"/>
      <c r="Y412" s="146"/>
      <c r="Z412" s="146"/>
      <c r="AA412" s="146"/>
      <c r="AB412" s="146"/>
      <c r="AC412" s="146"/>
      <c r="AD412" s="146"/>
      <c r="AE412" s="146"/>
      <c r="AF412" s="146"/>
      <c r="AG412" s="146" t="s">
        <v>142</v>
      </c>
      <c r="AH412" s="146">
        <v>0</v>
      </c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  <c r="AU412" s="146"/>
      <c r="AV412" s="146"/>
      <c r="AW412" s="146"/>
      <c r="AX412" s="146"/>
      <c r="AY412" s="146"/>
      <c r="AZ412" s="146"/>
      <c r="BA412" s="146"/>
      <c r="BB412" s="146"/>
      <c r="BC412" s="146"/>
      <c r="BD412" s="146"/>
      <c r="BE412" s="146"/>
      <c r="BF412" s="146"/>
      <c r="BG412" s="146"/>
      <c r="BH412" s="146"/>
    </row>
    <row r="413" spans="1:60" outlineLevel="1">
      <c r="A413" s="153"/>
      <c r="B413" s="154"/>
      <c r="C413" s="176" t="s">
        <v>598</v>
      </c>
      <c r="D413" s="156"/>
      <c r="E413" s="157">
        <v>1.575</v>
      </c>
      <c r="F413" s="155"/>
      <c r="G413" s="155"/>
      <c r="H413" s="155"/>
      <c r="I413" s="155"/>
      <c r="J413" s="155"/>
      <c r="K413" s="155"/>
      <c r="L413" s="155"/>
      <c r="M413" s="155"/>
      <c r="N413" s="155"/>
      <c r="O413" s="155"/>
      <c r="P413" s="155"/>
      <c r="Q413" s="155"/>
      <c r="R413" s="155"/>
      <c r="S413" s="155"/>
      <c r="T413" s="155"/>
      <c r="U413" s="155"/>
      <c r="V413" s="155"/>
      <c r="W413" s="155"/>
      <c r="X413" s="155"/>
      <c r="Y413" s="146"/>
      <c r="Z413" s="146"/>
      <c r="AA413" s="146"/>
      <c r="AB413" s="146"/>
      <c r="AC413" s="146"/>
      <c r="AD413" s="146"/>
      <c r="AE413" s="146"/>
      <c r="AF413" s="146"/>
      <c r="AG413" s="146" t="s">
        <v>142</v>
      </c>
      <c r="AH413" s="146">
        <v>0</v>
      </c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  <c r="BA413" s="146"/>
      <c r="BB413" s="146"/>
      <c r="BC413" s="146"/>
      <c r="BD413" s="146"/>
      <c r="BE413" s="146"/>
      <c r="BF413" s="146"/>
      <c r="BG413" s="146"/>
      <c r="BH413" s="146"/>
    </row>
    <row r="414" spans="1:60" outlineLevel="1">
      <c r="A414" s="153"/>
      <c r="B414" s="154"/>
      <c r="C414" s="176" t="s">
        <v>599</v>
      </c>
      <c r="D414" s="156"/>
      <c r="E414" s="157">
        <v>0.51</v>
      </c>
      <c r="F414" s="155"/>
      <c r="G414" s="155"/>
      <c r="H414" s="155"/>
      <c r="I414" s="155"/>
      <c r="J414" s="155"/>
      <c r="K414" s="155"/>
      <c r="L414" s="155"/>
      <c r="M414" s="155"/>
      <c r="N414" s="155"/>
      <c r="O414" s="155"/>
      <c r="P414" s="155"/>
      <c r="Q414" s="155"/>
      <c r="R414" s="155"/>
      <c r="S414" s="155"/>
      <c r="T414" s="155"/>
      <c r="U414" s="155"/>
      <c r="V414" s="155"/>
      <c r="W414" s="155"/>
      <c r="X414" s="155"/>
      <c r="Y414" s="146"/>
      <c r="Z414" s="146"/>
      <c r="AA414" s="146"/>
      <c r="AB414" s="146"/>
      <c r="AC414" s="146"/>
      <c r="AD414" s="146"/>
      <c r="AE414" s="146"/>
      <c r="AF414" s="146"/>
      <c r="AG414" s="146" t="s">
        <v>142</v>
      </c>
      <c r="AH414" s="146">
        <v>0</v>
      </c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  <c r="BA414" s="146"/>
      <c r="BB414" s="146"/>
      <c r="BC414" s="146"/>
      <c r="BD414" s="146"/>
      <c r="BE414" s="146"/>
      <c r="BF414" s="146"/>
      <c r="BG414" s="146"/>
      <c r="BH414" s="146"/>
    </row>
    <row r="415" spans="1:60" outlineLevel="1">
      <c r="A415" s="153"/>
      <c r="B415" s="154"/>
      <c r="C415" s="176" t="s">
        <v>600</v>
      </c>
      <c r="D415" s="156"/>
      <c r="E415" s="157">
        <v>0.75</v>
      </c>
      <c r="F415" s="155"/>
      <c r="G415" s="155"/>
      <c r="H415" s="155"/>
      <c r="I415" s="155"/>
      <c r="J415" s="155"/>
      <c r="K415" s="155"/>
      <c r="L415" s="155"/>
      <c r="M415" s="155"/>
      <c r="N415" s="155"/>
      <c r="O415" s="155"/>
      <c r="P415" s="155"/>
      <c r="Q415" s="155"/>
      <c r="R415" s="155"/>
      <c r="S415" s="155"/>
      <c r="T415" s="155"/>
      <c r="U415" s="155"/>
      <c r="V415" s="155"/>
      <c r="W415" s="155"/>
      <c r="X415" s="155"/>
      <c r="Y415" s="146"/>
      <c r="Z415" s="146"/>
      <c r="AA415" s="146"/>
      <c r="AB415" s="146"/>
      <c r="AC415" s="146"/>
      <c r="AD415" s="146"/>
      <c r="AE415" s="146"/>
      <c r="AF415" s="146"/>
      <c r="AG415" s="146" t="s">
        <v>142</v>
      </c>
      <c r="AH415" s="146">
        <v>0</v>
      </c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  <c r="BA415" s="146"/>
      <c r="BB415" s="146"/>
      <c r="BC415" s="146"/>
      <c r="BD415" s="146"/>
      <c r="BE415" s="146"/>
      <c r="BF415" s="146"/>
      <c r="BG415" s="146"/>
      <c r="BH415" s="146"/>
    </row>
    <row r="416" spans="1:60" outlineLevel="1">
      <c r="A416" s="153"/>
      <c r="B416" s="154"/>
      <c r="C416" s="176" t="s">
        <v>601</v>
      </c>
      <c r="D416" s="156"/>
      <c r="E416" s="157">
        <v>2.4</v>
      </c>
      <c r="F416" s="155"/>
      <c r="G416" s="155"/>
      <c r="H416" s="155"/>
      <c r="I416" s="155"/>
      <c r="J416" s="155"/>
      <c r="K416" s="155"/>
      <c r="L416" s="155"/>
      <c r="M416" s="155"/>
      <c r="N416" s="155"/>
      <c r="O416" s="155"/>
      <c r="P416" s="155"/>
      <c r="Q416" s="155"/>
      <c r="R416" s="155"/>
      <c r="S416" s="155"/>
      <c r="T416" s="155"/>
      <c r="U416" s="155"/>
      <c r="V416" s="155"/>
      <c r="W416" s="155"/>
      <c r="X416" s="155"/>
      <c r="Y416" s="146"/>
      <c r="Z416" s="146"/>
      <c r="AA416" s="146"/>
      <c r="AB416" s="146"/>
      <c r="AC416" s="146"/>
      <c r="AD416" s="146"/>
      <c r="AE416" s="146"/>
      <c r="AF416" s="146"/>
      <c r="AG416" s="146" t="s">
        <v>142</v>
      </c>
      <c r="AH416" s="146">
        <v>0</v>
      </c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  <c r="BA416" s="146"/>
      <c r="BB416" s="146"/>
      <c r="BC416" s="146"/>
      <c r="BD416" s="146"/>
      <c r="BE416" s="146"/>
      <c r="BF416" s="146"/>
      <c r="BG416" s="146"/>
      <c r="BH416" s="146"/>
    </row>
    <row r="417" spans="1:60" outlineLevel="1">
      <c r="A417" s="153"/>
      <c r="B417" s="154"/>
      <c r="C417" s="176" t="s">
        <v>602</v>
      </c>
      <c r="D417" s="156"/>
      <c r="E417" s="157">
        <v>9.7200000000000006</v>
      </c>
      <c r="F417" s="155"/>
      <c r="G417" s="155"/>
      <c r="H417" s="155"/>
      <c r="I417" s="155"/>
      <c r="J417" s="155"/>
      <c r="K417" s="155"/>
      <c r="L417" s="155"/>
      <c r="M417" s="155"/>
      <c r="N417" s="155"/>
      <c r="O417" s="155"/>
      <c r="P417" s="155"/>
      <c r="Q417" s="155"/>
      <c r="R417" s="155"/>
      <c r="S417" s="155"/>
      <c r="T417" s="155"/>
      <c r="U417" s="155"/>
      <c r="V417" s="155"/>
      <c r="W417" s="155"/>
      <c r="X417" s="155"/>
      <c r="Y417" s="146"/>
      <c r="Z417" s="146"/>
      <c r="AA417" s="146"/>
      <c r="AB417" s="146"/>
      <c r="AC417" s="146"/>
      <c r="AD417" s="146"/>
      <c r="AE417" s="146"/>
      <c r="AF417" s="146"/>
      <c r="AG417" s="146" t="s">
        <v>142</v>
      </c>
      <c r="AH417" s="146">
        <v>0</v>
      </c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  <c r="BA417" s="146"/>
      <c r="BB417" s="146"/>
      <c r="BC417" s="146"/>
      <c r="BD417" s="146"/>
      <c r="BE417" s="146"/>
      <c r="BF417" s="146"/>
      <c r="BG417" s="146"/>
      <c r="BH417" s="146"/>
    </row>
    <row r="418" spans="1:60" outlineLevel="1">
      <c r="A418" s="153"/>
      <c r="B418" s="154"/>
      <c r="C418" s="176" t="s">
        <v>603</v>
      </c>
      <c r="D418" s="156"/>
      <c r="E418" s="157">
        <v>2.16</v>
      </c>
      <c r="F418" s="155"/>
      <c r="G418" s="155"/>
      <c r="H418" s="155"/>
      <c r="I418" s="155"/>
      <c r="J418" s="155"/>
      <c r="K418" s="155"/>
      <c r="L418" s="155"/>
      <c r="M418" s="155"/>
      <c r="N418" s="155"/>
      <c r="O418" s="155"/>
      <c r="P418" s="155"/>
      <c r="Q418" s="155"/>
      <c r="R418" s="155"/>
      <c r="S418" s="155"/>
      <c r="T418" s="155"/>
      <c r="U418" s="155"/>
      <c r="V418" s="155"/>
      <c r="W418" s="155"/>
      <c r="X418" s="155"/>
      <c r="Y418" s="146"/>
      <c r="Z418" s="146"/>
      <c r="AA418" s="146"/>
      <c r="AB418" s="146"/>
      <c r="AC418" s="146"/>
      <c r="AD418" s="146"/>
      <c r="AE418" s="146"/>
      <c r="AF418" s="146"/>
      <c r="AG418" s="146" t="s">
        <v>142</v>
      </c>
      <c r="AH418" s="146">
        <v>0</v>
      </c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  <c r="BA418" s="146"/>
      <c r="BB418" s="146"/>
      <c r="BC418" s="146"/>
      <c r="BD418" s="146"/>
      <c r="BE418" s="146"/>
      <c r="BF418" s="146"/>
      <c r="BG418" s="146"/>
      <c r="BH418" s="146"/>
    </row>
    <row r="419" spans="1:60" outlineLevel="1">
      <c r="A419" s="153"/>
      <c r="B419" s="154"/>
      <c r="C419" s="176" t="s">
        <v>604</v>
      </c>
      <c r="D419" s="156"/>
      <c r="E419" s="157">
        <v>1.02</v>
      </c>
      <c r="F419" s="155"/>
      <c r="G419" s="155"/>
      <c r="H419" s="155"/>
      <c r="I419" s="155"/>
      <c r="J419" s="155"/>
      <c r="K419" s="155"/>
      <c r="L419" s="155"/>
      <c r="M419" s="155"/>
      <c r="N419" s="155"/>
      <c r="O419" s="155"/>
      <c r="P419" s="155"/>
      <c r="Q419" s="155"/>
      <c r="R419" s="155"/>
      <c r="S419" s="155"/>
      <c r="T419" s="155"/>
      <c r="U419" s="155"/>
      <c r="V419" s="155"/>
      <c r="W419" s="155"/>
      <c r="X419" s="155"/>
      <c r="Y419" s="146"/>
      <c r="Z419" s="146"/>
      <c r="AA419" s="146"/>
      <c r="AB419" s="146"/>
      <c r="AC419" s="146"/>
      <c r="AD419" s="146"/>
      <c r="AE419" s="146"/>
      <c r="AF419" s="146"/>
      <c r="AG419" s="146" t="s">
        <v>142</v>
      </c>
      <c r="AH419" s="146">
        <v>0</v>
      </c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  <c r="BA419" s="146"/>
      <c r="BB419" s="146"/>
      <c r="BC419" s="146"/>
      <c r="BD419" s="146"/>
      <c r="BE419" s="146"/>
      <c r="BF419" s="146"/>
      <c r="BG419" s="146"/>
      <c r="BH419" s="146"/>
    </row>
    <row r="420" spans="1:60" outlineLevel="1">
      <c r="A420" s="153"/>
      <c r="B420" s="154"/>
      <c r="C420" s="176" t="s">
        <v>605</v>
      </c>
      <c r="D420" s="156"/>
      <c r="E420" s="157">
        <v>1.5</v>
      </c>
      <c r="F420" s="155"/>
      <c r="G420" s="155"/>
      <c r="H420" s="155"/>
      <c r="I420" s="155"/>
      <c r="J420" s="155"/>
      <c r="K420" s="155"/>
      <c r="L420" s="155"/>
      <c r="M420" s="155"/>
      <c r="N420" s="155"/>
      <c r="O420" s="155"/>
      <c r="P420" s="155"/>
      <c r="Q420" s="155"/>
      <c r="R420" s="155"/>
      <c r="S420" s="155"/>
      <c r="T420" s="155"/>
      <c r="U420" s="155"/>
      <c r="V420" s="155"/>
      <c r="W420" s="155"/>
      <c r="X420" s="155"/>
      <c r="Y420" s="146"/>
      <c r="Z420" s="146"/>
      <c r="AA420" s="146"/>
      <c r="AB420" s="146"/>
      <c r="AC420" s="146"/>
      <c r="AD420" s="146"/>
      <c r="AE420" s="146"/>
      <c r="AF420" s="146"/>
      <c r="AG420" s="146" t="s">
        <v>142</v>
      </c>
      <c r="AH420" s="146">
        <v>0</v>
      </c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</row>
    <row r="421" spans="1:60" outlineLevel="1">
      <c r="A421" s="153"/>
      <c r="B421" s="154"/>
      <c r="C421" s="176" t="s">
        <v>606</v>
      </c>
      <c r="D421" s="156"/>
      <c r="E421" s="157">
        <v>12</v>
      </c>
      <c r="F421" s="155"/>
      <c r="G421" s="155"/>
      <c r="H421" s="155"/>
      <c r="I421" s="155"/>
      <c r="J421" s="155"/>
      <c r="K421" s="155"/>
      <c r="L421" s="155"/>
      <c r="M421" s="155"/>
      <c r="N421" s="155"/>
      <c r="O421" s="155"/>
      <c r="P421" s="155"/>
      <c r="Q421" s="155"/>
      <c r="R421" s="155"/>
      <c r="S421" s="155"/>
      <c r="T421" s="155"/>
      <c r="U421" s="155"/>
      <c r="V421" s="155"/>
      <c r="W421" s="155"/>
      <c r="X421" s="155"/>
      <c r="Y421" s="146"/>
      <c r="Z421" s="146"/>
      <c r="AA421" s="146"/>
      <c r="AB421" s="146"/>
      <c r="AC421" s="146"/>
      <c r="AD421" s="146"/>
      <c r="AE421" s="146"/>
      <c r="AF421" s="146"/>
      <c r="AG421" s="146" t="s">
        <v>142</v>
      </c>
      <c r="AH421" s="146">
        <v>0</v>
      </c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</row>
    <row r="422" spans="1:60" outlineLevel="1">
      <c r="A422" s="153"/>
      <c r="B422" s="154"/>
      <c r="C422" s="176" t="s">
        <v>607</v>
      </c>
      <c r="D422" s="156"/>
      <c r="E422" s="157">
        <v>103.68</v>
      </c>
      <c r="F422" s="155"/>
      <c r="G422" s="155"/>
      <c r="H422" s="155"/>
      <c r="I422" s="155"/>
      <c r="J422" s="155"/>
      <c r="K422" s="155"/>
      <c r="L422" s="155"/>
      <c r="M422" s="155"/>
      <c r="N422" s="155"/>
      <c r="O422" s="155"/>
      <c r="P422" s="155"/>
      <c r="Q422" s="155"/>
      <c r="R422" s="155"/>
      <c r="S422" s="155"/>
      <c r="T422" s="155"/>
      <c r="U422" s="155"/>
      <c r="V422" s="155"/>
      <c r="W422" s="155"/>
      <c r="X422" s="155"/>
      <c r="Y422" s="146"/>
      <c r="Z422" s="146"/>
      <c r="AA422" s="146"/>
      <c r="AB422" s="146"/>
      <c r="AC422" s="146"/>
      <c r="AD422" s="146"/>
      <c r="AE422" s="146"/>
      <c r="AF422" s="146"/>
      <c r="AG422" s="146" t="s">
        <v>142</v>
      </c>
      <c r="AH422" s="146">
        <v>0</v>
      </c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</row>
    <row r="423" spans="1:60" outlineLevel="1">
      <c r="A423" s="153"/>
      <c r="B423" s="154"/>
      <c r="C423" s="176" t="s">
        <v>608</v>
      </c>
      <c r="D423" s="156"/>
      <c r="E423" s="157">
        <v>48.72</v>
      </c>
      <c r="F423" s="155"/>
      <c r="G423" s="155"/>
      <c r="H423" s="155"/>
      <c r="I423" s="155"/>
      <c r="J423" s="155"/>
      <c r="K423" s="155"/>
      <c r="L423" s="155"/>
      <c r="M423" s="155"/>
      <c r="N423" s="155"/>
      <c r="O423" s="155"/>
      <c r="P423" s="155"/>
      <c r="Q423" s="155"/>
      <c r="R423" s="155"/>
      <c r="S423" s="155"/>
      <c r="T423" s="155"/>
      <c r="U423" s="155"/>
      <c r="V423" s="155"/>
      <c r="W423" s="155"/>
      <c r="X423" s="155"/>
      <c r="Y423" s="146"/>
      <c r="Z423" s="146"/>
      <c r="AA423" s="146"/>
      <c r="AB423" s="146"/>
      <c r="AC423" s="146"/>
      <c r="AD423" s="146"/>
      <c r="AE423" s="146"/>
      <c r="AF423" s="146"/>
      <c r="AG423" s="146" t="s">
        <v>142</v>
      </c>
      <c r="AH423" s="146">
        <v>0</v>
      </c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</row>
    <row r="424" spans="1:60" outlineLevel="1">
      <c r="A424" s="153"/>
      <c r="B424" s="154"/>
      <c r="C424" s="176" t="s">
        <v>609</v>
      </c>
      <c r="D424" s="156"/>
      <c r="E424" s="157">
        <v>62.1</v>
      </c>
      <c r="F424" s="155"/>
      <c r="G424" s="155"/>
      <c r="H424" s="155"/>
      <c r="I424" s="155"/>
      <c r="J424" s="155"/>
      <c r="K424" s="155"/>
      <c r="L424" s="155"/>
      <c r="M424" s="155"/>
      <c r="N424" s="155"/>
      <c r="O424" s="155"/>
      <c r="P424" s="155"/>
      <c r="Q424" s="155"/>
      <c r="R424" s="155"/>
      <c r="S424" s="155"/>
      <c r="T424" s="155"/>
      <c r="U424" s="155"/>
      <c r="V424" s="155"/>
      <c r="W424" s="155"/>
      <c r="X424" s="155"/>
      <c r="Y424" s="146"/>
      <c r="Z424" s="146"/>
      <c r="AA424" s="146"/>
      <c r="AB424" s="146"/>
      <c r="AC424" s="146"/>
      <c r="AD424" s="146"/>
      <c r="AE424" s="146"/>
      <c r="AF424" s="146"/>
      <c r="AG424" s="146" t="s">
        <v>142</v>
      </c>
      <c r="AH424" s="146">
        <v>0</v>
      </c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</row>
    <row r="425" spans="1:60" outlineLevel="1">
      <c r="A425" s="153"/>
      <c r="B425" s="154"/>
      <c r="C425" s="176" t="s">
        <v>610</v>
      </c>
      <c r="D425" s="156"/>
      <c r="E425" s="157">
        <v>68.099999999999994</v>
      </c>
      <c r="F425" s="155"/>
      <c r="G425" s="155"/>
      <c r="H425" s="155"/>
      <c r="I425" s="155"/>
      <c r="J425" s="155"/>
      <c r="K425" s="155"/>
      <c r="L425" s="155"/>
      <c r="M425" s="155"/>
      <c r="N425" s="155"/>
      <c r="O425" s="155"/>
      <c r="P425" s="155"/>
      <c r="Q425" s="155"/>
      <c r="R425" s="155"/>
      <c r="S425" s="155"/>
      <c r="T425" s="155"/>
      <c r="U425" s="155"/>
      <c r="V425" s="155"/>
      <c r="W425" s="155"/>
      <c r="X425" s="155"/>
      <c r="Y425" s="146"/>
      <c r="Z425" s="146"/>
      <c r="AA425" s="146"/>
      <c r="AB425" s="146"/>
      <c r="AC425" s="146"/>
      <c r="AD425" s="146"/>
      <c r="AE425" s="146"/>
      <c r="AF425" s="146"/>
      <c r="AG425" s="146" t="s">
        <v>142</v>
      </c>
      <c r="AH425" s="146">
        <v>0</v>
      </c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</row>
    <row r="426" spans="1:60" outlineLevel="1">
      <c r="A426" s="153"/>
      <c r="B426" s="154"/>
      <c r="C426" s="176" t="s">
        <v>584</v>
      </c>
      <c r="D426" s="156"/>
      <c r="E426" s="157">
        <v>31.2</v>
      </c>
      <c r="F426" s="155"/>
      <c r="G426" s="155"/>
      <c r="H426" s="155"/>
      <c r="I426" s="155"/>
      <c r="J426" s="155"/>
      <c r="K426" s="155"/>
      <c r="L426" s="155"/>
      <c r="M426" s="155"/>
      <c r="N426" s="155"/>
      <c r="O426" s="155"/>
      <c r="P426" s="155"/>
      <c r="Q426" s="155"/>
      <c r="R426" s="155"/>
      <c r="S426" s="155"/>
      <c r="T426" s="155"/>
      <c r="U426" s="155"/>
      <c r="V426" s="155"/>
      <c r="W426" s="155"/>
      <c r="X426" s="155"/>
      <c r="Y426" s="146"/>
      <c r="Z426" s="146"/>
      <c r="AA426" s="146"/>
      <c r="AB426" s="146"/>
      <c r="AC426" s="146"/>
      <c r="AD426" s="146"/>
      <c r="AE426" s="146"/>
      <c r="AF426" s="146"/>
      <c r="AG426" s="146" t="s">
        <v>142</v>
      </c>
      <c r="AH426" s="146">
        <v>0</v>
      </c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</row>
    <row r="427" spans="1:60" outlineLevel="1">
      <c r="A427" s="153"/>
      <c r="B427" s="154"/>
      <c r="C427" s="176" t="s">
        <v>611</v>
      </c>
      <c r="D427" s="156"/>
      <c r="E427" s="157">
        <v>14.7</v>
      </c>
      <c r="F427" s="155"/>
      <c r="G427" s="155"/>
      <c r="H427" s="155"/>
      <c r="I427" s="155"/>
      <c r="J427" s="155"/>
      <c r="K427" s="155"/>
      <c r="L427" s="155"/>
      <c r="M427" s="155"/>
      <c r="N427" s="155"/>
      <c r="O427" s="155"/>
      <c r="P427" s="155"/>
      <c r="Q427" s="155"/>
      <c r="R427" s="155"/>
      <c r="S427" s="155"/>
      <c r="T427" s="155"/>
      <c r="U427" s="155"/>
      <c r="V427" s="155"/>
      <c r="W427" s="155"/>
      <c r="X427" s="155"/>
      <c r="Y427" s="146"/>
      <c r="Z427" s="146"/>
      <c r="AA427" s="146"/>
      <c r="AB427" s="146"/>
      <c r="AC427" s="146"/>
      <c r="AD427" s="146"/>
      <c r="AE427" s="146"/>
      <c r="AF427" s="146"/>
      <c r="AG427" s="146" t="s">
        <v>142</v>
      </c>
      <c r="AH427" s="146">
        <v>0</v>
      </c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</row>
    <row r="428" spans="1:60" outlineLevel="1">
      <c r="A428" s="153"/>
      <c r="B428" s="154"/>
      <c r="C428" s="176" t="s">
        <v>612</v>
      </c>
      <c r="D428" s="156"/>
      <c r="E428" s="157">
        <v>52.2</v>
      </c>
      <c r="F428" s="155"/>
      <c r="G428" s="155"/>
      <c r="H428" s="155"/>
      <c r="I428" s="155"/>
      <c r="J428" s="155"/>
      <c r="K428" s="155"/>
      <c r="L428" s="155"/>
      <c r="M428" s="155"/>
      <c r="N428" s="155"/>
      <c r="O428" s="155"/>
      <c r="P428" s="155"/>
      <c r="Q428" s="155"/>
      <c r="R428" s="155"/>
      <c r="S428" s="155"/>
      <c r="T428" s="155"/>
      <c r="U428" s="155"/>
      <c r="V428" s="155"/>
      <c r="W428" s="155"/>
      <c r="X428" s="155"/>
      <c r="Y428" s="146"/>
      <c r="Z428" s="146"/>
      <c r="AA428" s="146"/>
      <c r="AB428" s="146"/>
      <c r="AC428" s="146"/>
      <c r="AD428" s="146"/>
      <c r="AE428" s="146"/>
      <c r="AF428" s="146"/>
      <c r="AG428" s="146" t="s">
        <v>142</v>
      </c>
      <c r="AH428" s="146">
        <v>0</v>
      </c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</row>
    <row r="429" spans="1:60" outlineLevel="1">
      <c r="A429" s="153"/>
      <c r="B429" s="154"/>
      <c r="C429" s="176" t="s">
        <v>613</v>
      </c>
      <c r="D429" s="156"/>
      <c r="E429" s="157">
        <v>40.799999999999997</v>
      </c>
      <c r="F429" s="155"/>
      <c r="G429" s="155"/>
      <c r="H429" s="155"/>
      <c r="I429" s="155"/>
      <c r="J429" s="155"/>
      <c r="K429" s="155"/>
      <c r="L429" s="155"/>
      <c r="M429" s="155"/>
      <c r="N429" s="155"/>
      <c r="O429" s="155"/>
      <c r="P429" s="155"/>
      <c r="Q429" s="155"/>
      <c r="R429" s="155"/>
      <c r="S429" s="155"/>
      <c r="T429" s="155"/>
      <c r="U429" s="155"/>
      <c r="V429" s="155"/>
      <c r="W429" s="155"/>
      <c r="X429" s="155"/>
      <c r="Y429" s="146"/>
      <c r="Z429" s="146"/>
      <c r="AA429" s="146"/>
      <c r="AB429" s="146"/>
      <c r="AC429" s="146"/>
      <c r="AD429" s="146"/>
      <c r="AE429" s="146"/>
      <c r="AF429" s="146"/>
      <c r="AG429" s="146" t="s">
        <v>142</v>
      </c>
      <c r="AH429" s="146">
        <v>0</v>
      </c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  <c r="BA429" s="146"/>
      <c r="BB429" s="146"/>
      <c r="BC429" s="146"/>
      <c r="BD429" s="146"/>
      <c r="BE429" s="146"/>
      <c r="BF429" s="146"/>
      <c r="BG429" s="146"/>
      <c r="BH429" s="146"/>
    </row>
    <row r="430" spans="1:60" outlineLevel="1">
      <c r="A430" s="153"/>
      <c r="B430" s="154"/>
      <c r="C430" s="176" t="s">
        <v>614</v>
      </c>
      <c r="D430" s="156"/>
      <c r="E430" s="157">
        <v>41.1</v>
      </c>
      <c r="F430" s="155"/>
      <c r="G430" s="155"/>
      <c r="H430" s="155"/>
      <c r="I430" s="155"/>
      <c r="J430" s="155"/>
      <c r="K430" s="155"/>
      <c r="L430" s="155"/>
      <c r="M430" s="155"/>
      <c r="N430" s="155"/>
      <c r="O430" s="155"/>
      <c r="P430" s="155"/>
      <c r="Q430" s="155"/>
      <c r="R430" s="155"/>
      <c r="S430" s="155"/>
      <c r="T430" s="155"/>
      <c r="U430" s="155"/>
      <c r="V430" s="155"/>
      <c r="W430" s="155"/>
      <c r="X430" s="155"/>
      <c r="Y430" s="146"/>
      <c r="Z430" s="146"/>
      <c r="AA430" s="146"/>
      <c r="AB430" s="146"/>
      <c r="AC430" s="146"/>
      <c r="AD430" s="146"/>
      <c r="AE430" s="146"/>
      <c r="AF430" s="146"/>
      <c r="AG430" s="146" t="s">
        <v>142</v>
      </c>
      <c r="AH430" s="146">
        <v>0</v>
      </c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  <c r="BA430" s="146"/>
      <c r="BB430" s="146"/>
      <c r="BC430" s="146"/>
      <c r="BD430" s="146"/>
      <c r="BE430" s="146"/>
      <c r="BF430" s="146"/>
      <c r="BG430" s="146"/>
      <c r="BH430" s="146"/>
    </row>
    <row r="431" spans="1:60" outlineLevel="1">
      <c r="A431" s="153"/>
      <c r="B431" s="154"/>
      <c r="C431" s="176" t="s">
        <v>615</v>
      </c>
      <c r="D431" s="156"/>
      <c r="E431" s="157">
        <v>45.6</v>
      </c>
      <c r="F431" s="155"/>
      <c r="G431" s="155"/>
      <c r="H431" s="155"/>
      <c r="I431" s="155"/>
      <c r="J431" s="155"/>
      <c r="K431" s="155"/>
      <c r="L431" s="155"/>
      <c r="M431" s="155"/>
      <c r="N431" s="155"/>
      <c r="O431" s="155"/>
      <c r="P431" s="155"/>
      <c r="Q431" s="155"/>
      <c r="R431" s="155"/>
      <c r="S431" s="155"/>
      <c r="T431" s="155"/>
      <c r="U431" s="155"/>
      <c r="V431" s="155"/>
      <c r="W431" s="155"/>
      <c r="X431" s="155"/>
      <c r="Y431" s="146"/>
      <c r="Z431" s="146"/>
      <c r="AA431" s="146"/>
      <c r="AB431" s="146"/>
      <c r="AC431" s="146"/>
      <c r="AD431" s="146"/>
      <c r="AE431" s="146"/>
      <c r="AF431" s="146"/>
      <c r="AG431" s="146" t="s">
        <v>142</v>
      </c>
      <c r="AH431" s="146">
        <v>0</v>
      </c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  <c r="BA431" s="146"/>
      <c r="BB431" s="146"/>
      <c r="BC431" s="146"/>
      <c r="BD431" s="146"/>
      <c r="BE431" s="146"/>
      <c r="BF431" s="146"/>
      <c r="BG431" s="146"/>
      <c r="BH431" s="146"/>
    </row>
    <row r="432" spans="1:60" outlineLevel="1">
      <c r="A432" s="153"/>
      <c r="B432" s="154"/>
      <c r="C432" s="176" t="s">
        <v>616</v>
      </c>
      <c r="D432" s="156"/>
      <c r="E432" s="157">
        <v>74.7</v>
      </c>
      <c r="F432" s="155"/>
      <c r="G432" s="155"/>
      <c r="H432" s="155"/>
      <c r="I432" s="155"/>
      <c r="J432" s="155"/>
      <c r="K432" s="155"/>
      <c r="L432" s="155"/>
      <c r="M432" s="155"/>
      <c r="N432" s="155"/>
      <c r="O432" s="155"/>
      <c r="P432" s="155"/>
      <c r="Q432" s="155"/>
      <c r="R432" s="155"/>
      <c r="S432" s="155"/>
      <c r="T432" s="155"/>
      <c r="U432" s="155"/>
      <c r="V432" s="155"/>
      <c r="W432" s="155"/>
      <c r="X432" s="155"/>
      <c r="Y432" s="146"/>
      <c r="Z432" s="146"/>
      <c r="AA432" s="146"/>
      <c r="AB432" s="146"/>
      <c r="AC432" s="146"/>
      <c r="AD432" s="146"/>
      <c r="AE432" s="146"/>
      <c r="AF432" s="146"/>
      <c r="AG432" s="146" t="s">
        <v>142</v>
      </c>
      <c r="AH432" s="146">
        <v>0</v>
      </c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  <c r="BA432" s="146"/>
      <c r="BB432" s="146"/>
      <c r="BC432" s="146"/>
      <c r="BD432" s="146"/>
      <c r="BE432" s="146"/>
      <c r="BF432" s="146"/>
      <c r="BG432" s="146"/>
      <c r="BH432" s="146"/>
    </row>
    <row r="433" spans="1:60" outlineLevel="1">
      <c r="A433" s="153"/>
      <c r="B433" s="154"/>
      <c r="C433" s="176" t="s">
        <v>617</v>
      </c>
      <c r="D433" s="156"/>
      <c r="E433" s="157">
        <v>148.19999999999999</v>
      </c>
      <c r="F433" s="155"/>
      <c r="G433" s="155"/>
      <c r="H433" s="155"/>
      <c r="I433" s="155"/>
      <c r="J433" s="155"/>
      <c r="K433" s="155"/>
      <c r="L433" s="155"/>
      <c r="M433" s="155"/>
      <c r="N433" s="155"/>
      <c r="O433" s="155"/>
      <c r="P433" s="155"/>
      <c r="Q433" s="155"/>
      <c r="R433" s="155"/>
      <c r="S433" s="155"/>
      <c r="T433" s="155"/>
      <c r="U433" s="155"/>
      <c r="V433" s="155"/>
      <c r="W433" s="155"/>
      <c r="X433" s="155"/>
      <c r="Y433" s="146"/>
      <c r="Z433" s="146"/>
      <c r="AA433" s="146"/>
      <c r="AB433" s="146"/>
      <c r="AC433" s="146"/>
      <c r="AD433" s="146"/>
      <c r="AE433" s="146"/>
      <c r="AF433" s="146"/>
      <c r="AG433" s="146" t="s">
        <v>142</v>
      </c>
      <c r="AH433" s="146">
        <v>0</v>
      </c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  <c r="BA433" s="146"/>
      <c r="BB433" s="146"/>
      <c r="BC433" s="146"/>
      <c r="BD433" s="146"/>
      <c r="BE433" s="146"/>
      <c r="BF433" s="146"/>
      <c r="BG433" s="146"/>
      <c r="BH433" s="146"/>
    </row>
    <row r="434" spans="1:60" outlineLevel="1">
      <c r="A434" s="153"/>
      <c r="B434" s="154"/>
      <c r="C434" s="176" t="s">
        <v>618</v>
      </c>
      <c r="D434" s="156"/>
      <c r="E434" s="157">
        <v>122.7</v>
      </c>
      <c r="F434" s="155"/>
      <c r="G434" s="155"/>
      <c r="H434" s="155"/>
      <c r="I434" s="155"/>
      <c r="J434" s="155"/>
      <c r="K434" s="155"/>
      <c r="L434" s="155"/>
      <c r="M434" s="155"/>
      <c r="N434" s="155"/>
      <c r="O434" s="155"/>
      <c r="P434" s="155"/>
      <c r="Q434" s="155"/>
      <c r="R434" s="155"/>
      <c r="S434" s="155"/>
      <c r="T434" s="155"/>
      <c r="U434" s="155"/>
      <c r="V434" s="155"/>
      <c r="W434" s="155"/>
      <c r="X434" s="155"/>
      <c r="Y434" s="146"/>
      <c r="Z434" s="146"/>
      <c r="AA434" s="146"/>
      <c r="AB434" s="146"/>
      <c r="AC434" s="146"/>
      <c r="AD434" s="146"/>
      <c r="AE434" s="146"/>
      <c r="AF434" s="146"/>
      <c r="AG434" s="146" t="s">
        <v>142</v>
      </c>
      <c r="AH434" s="146">
        <v>0</v>
      </c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  <c r="BA434" s="146"/>
      <c r="BB434" s="146"/>
      <c r="BC434" s="146"/>
      <c r="BD434" s="146"/>
      <c r="BE434" s="146"/>
      <c r="BF434" s="146"/>
      <c r="BG434" s="146"/>
      <c r="BH434" s="146"/>
    </row>
    <row r="435" spans="1:60" outlineLevel="1">
      <c r="A435" s="153"/>
      <c r="B435" s="154"/>
      <c r="C435" s="176" t="s">
        <v>619</v>
      </c>
      <c r="D435" s="156"/>
      <c r="E435" s="157">
        <v>321.56</v>
      </c>
      <c r="F435" s="155"/>
      <c r="G435" s="155"/>
      <c r="H435" s="155"/>
      <c r="I435" s="155"/>
      <c r="J435" s="155"/>
      <c r="K435" s="155"/>
      <c r="L435" s="155"/>
      <c r="M435" s="155"/>
      <c r="N435" s="155"/>
      <c r="O435" s="155"/>
      <c r="P435" s="155"/>
      <c r="Q435" s="155"/>
      <c r="R435" s="155"/>
      <c r="S435" s="155"/>
      <c r="T435" s="155"/>
      <c r="U435" s="155"/>
      <c r="V435" s="155"/>
      <c r="W435" s="155"/>
      <c r="X435" s="155"/>
      <c r="Y435" s="146"/>
      <c r="Z435" s="146"/>
      <c r="AA435" s="146"/>
      <c r="AB435" s="146"/>
      <c r="AC435" s="146"/>
      <c r="AD435" s="146"/>
      <c r="AE435" s="146"/>
      <c r="AF435" s="146"/>
      <c r="AG435" s="146" t="s">
        <v>142</v>
      </c>
      <c r="AH435" s="146">
        <v>0</v>
      </c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  <c r="BA435" s="146"/>
      <c r="BB435" s="146"/>
      <c r="BC435" s="146"/>
      <c r="BD435" s="146"/>
      <c r="BE435" s="146"/>
      <c r="BF435" s="146"/>
      <c r="BG435" s="146"/>
      <c r="BH435" s="146"/>
    </row>
    <row r="436" spans="1:60" outlineLevel="1">
      <c r="A436" s="153"/>
      <c r="B436" s="154"/>
      <c r="C436" s="176" t="s">
        <v>620</v>
      </c>
      <c r="D436" s="156"/>
      <c r="E436" s="157">
        <v>-226.04</v>
      </c>
      <c r="F436" s="155"/>
      <c r="G436" s="155"/>
      <c r="H436" s="155"/>
      <c r="I436" s="155"/>
      <c r="J436" s="155"/>
      <c r="K436" s="155"/>
      <c r="L436" s="155"/>
      <c r="M436" s="155"/>
      <c r="N436" s="155"/>
      <c r="O436" s="155"/>
      <c r="P436" s="155"/>
      <c r="Q436" s="155"/>
      <c r="R436" s="155"/>
      <c r="S436" s="155"/>
      <c r="T436" s="155"/>
      <c r="U436" s="155"/>
      <c r="V436" s="155"/>
      <c r="W436" s="155"/>
      <c r="X436" s="155"/>
      <c r="Y436" s="146"/>
      <c r="Z436" s="146"/>
      <c r="AA436" s="146"/>
      <c r="AB436" s="146"/>
      <c r="AC436" s="146"/>
      <c r="AD436" s="146"/>
      <c r="AE436" s="146"/>
      <c r="AF436" s="146"/>
      <c r="AG436" s="146" t="s">
        <v>142</v>
      </c>
      <c r="AH436" s="146">
        <v>0</v>
      </c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  <c r="BA436" s="146"/>
      <c r="BB436" s="146"/>
      <c r="BC436" s="146"/>
      <c r="BD436" s="146"/>
      <c r="BE436" s="146"/>
      <c r="BF436" s="146"/>
      <c r="BG436" s="146"/>
      <c r="BH436" s="146"/>
    </row>
    <row r="437" spans="1:60" outlineLevel="1">
      <c r="A437" s="153"/>
      <c r="B437" s="154"/>
      <c r="C437" s="176" t="s">
        <v>621</v>
      </c>
      <c r="D437" s="156"/>
      <c r="E437" s="157">
        <v>10.8</v>
      </c>
      <c r="F437" s="155"/>
      <c r="G437" s="155"/>
      <c r="H437" s="155"/>
      <c r="I437" s="155"/>
      <c r="J437" s="155"/>
      <c r="K437" s="155"/>
      <c r="L437" s="155"/>
      <c r="M437" s="155"/>
      <c r="N437" s="155"/>
      <c r="O437" s="155"/>
      <c r="P437" s="155"/>
      <c r="Q437" s="155"/>
      <c r="R437" s="155"/>
      <c r="S437" s="155"/>
      <c r="T437" s="155"/>
      <c r="U437" s="155"/>
      <c r="V437" s="155"/>
      <c r="W437" s="155"/>
      <c r="X437" s="155"/>
      <c r="Y437" s="146"/>
      <c r="Z437" s="146"/>
      <c r="AA437" s="146"/>
      <c r="AB437" s="146"/>
      <c r="AC437" s="146"/>
      <c r="AD437" s="146"/>
      <c r="AE437" s="146"/>
      <c r="AF437" s="146"/>
      <c r="AG437" s="146" t="s">
        <v>142</v>
      </c>
      <c r="AH437" s="146">
        <v>0</v>
      </c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  <c r="BA437" s="146"/>
      <c r="BB437" s="146"/>
      <c r="BC437" s="146"/>
      <c r="BD437" s="146"/>
      <c r="BE437" s="146"/>
      <c r="BF437" s="146"/>
      <c r="BG437" s="146"/>
      <c r="BH437" s="146"/>
    </row>
    <row r="438" spans="1:60" outlineLevel="1">
      <c r="A438" s="153"/>
      <c r="B438" s="154"/>
      <c r="C438" s="176" t="s">
        <v>622</v>
      </c>
      <c r="D438" s="156"/>
      <c r="E438" s="157">
        <v>3.6</v>
      </c>
      <c r="F438" s="155"/>
      <c r="G438" s="155"/>
      <c r="H438" s="155"/>
      <c r="I438" s="155"/>
      <c r="J438" s="155"/>
      <c r="K438" s="155"/>
      <c r="L438" s="155"/>
      <c r="M438" s="155"/>
      <c r="N438" s="155"/>
      <c r="O438" s="155"/>
      <c r="P438" s="155"/>
      <c r="Q438" s="155"/>
      <c r="R438" s="155"/>
      <c r="S438" s="155"/>
      <c r="T438" s="155"/>
      <c r="U438" s="155"/>
      <c r="V438" s="155"/>
      <c r="W438" s="155"/>
      <c r="X438" s="155"/>
      <c r="Y438" s="146"/>
      <c r="Z438" s="146"/>
      <c r="AA438" s="146"/>
      <c r="AB438" s="146"/>
      <c r="AC438" s="146"/>
      <c r="AD438" s="146"/>
      <c r="AE438" s="146"/>
      <c r="AF438" s="146"/>
      <c r="AG438" s="146" t="s">
        <v>142</v>
      </c>
      <c r="AH438" s="146">
        <v>0</v>
      </c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</row>
    <row r="439" spans="1:60" outlineLevel="1">
      <c r="A439" s="153"/>
      <c r="B439" s="154"/>
      <c r="C439" s="176" t="s">
        <v>623</v>
      </c>
      <c r="D439" s="156"/>
      <c r="E439" s="157">
        <v>3.51</v>
      </c>
      <c r="F439" s="155"/>
      <c r="G439" s="155"/>
      <c r="H439" s="155"/>
      <c r="I439" s="155"/>
      <c r="J439" s="155"/>
      <c r="K439" s="155"/>
      <c r="L439" s="155"/>
      <c r="M439" s="155"/>
      <c r="N439" s="155"/>
      <c r="O439" s="155"/>
      <c r="P439" s="155"/>
      <c r="Q439" s="155"/>
      <c r="R439" s="155"/>
      <c r="S439" s="155"/>
      <c r="T439" s="155"/>
      <c r="U439" s="155"/>
      <c r="V439" s="155"/>
      <c r="W439" s="155"/>
      <c r="X439" s="155"/>
      <c r="Y439" s="146"/>
      <c r="Z439" s="146"/>
      <c r="AA439" s="146"/>
      <c r="AB439" s="146"/>
      <c r="AC439" s="146"/>
      <c r="AD439" s="146"/>
      <c r="AE439" s="146"/>
      <c r="AF439" s="146"/>
      <c r="AG439" s="146" t="s">
        <v>142</v>
      </c>
      <c r="AH439" s="146">
        <v>0</v>
      </c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</row>
    <row r="440" spans="1:60" outlineLevel="1">
      <c r="A440" s="153"/>
      <c r="B440" s="154"/>
      <c r="C440" s="176" t="s">
        <v>624</v>
      </c>
      <c r="D440" s="156"/>
      <c r="E440" s="157">
        <v>3.6</v>
      </c>
      <c r="F440" s="155"/>
      <c r="G440" s="155"/>
      <c r="H440" s="155"/>
      <c r="I440" s="155"/>
      <c r="J440" s="155"/>
      <c r="K440" s="155"/>
      <c r="L440" s="155"/>
      <c r="M440" s="155"/>
      <c r="N440" s="155"/>
      <c r="O440" s="155"/>
      <c r="P440" s="155"/>
      <c r="Q440" s="155"/>
      <c r="R440" s="155"/>
      <c r="S440" s="155"/>
      <c r="T440" s="155"/>
      <c r="U440" s="155"/>
      <c r="V440" s="155"/>
      <c r="W440" s="155"/>
      <c r="X440" s="155"/>
      <c r="Y440" s="146"/>
      <c r="Z440" s="146"/>
      <c r="AA440" s="146"/>
      <c r="AB440" s="146"/>
      <c r="AC440" s="146"/>
      <c r="AD440" s="146"/>
      <c r="AE440" s="146"/>
      <c r="AF440" s="146"/>
      <c r="AG440" s="146" t="s">
        <v>142</v>
      </c>
      <c r="AH440" s="146">
        <v>0</v>
      </c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</row>
    <row r="441" spans="1:60" outlineLevel="1">
      <c r="A441" s="153"/>
      <c r="B441" s="154"/>
      <c r="C441" s="176" t="s">
        <v>625</v>
      </c>
      <c r="D441" s="156"/>
      <c r="E441" s="157">
        <v>9.6</v>
      </c>
      <c r="F441" s="155"/>
      <c r="G441" s="155"/>
      <c r="H441" s="155"/>
      <c r="I441" s="155"/>
      <c r="J441" s="155"/>
      <c r="K441" s="155"/>
      <c r="L441" s="155"/>
      <c r="M441" s="155"/>
      <c r="N441" s="155"/>
      <c r="O441" s="155"/>
      <c r="P441" s="155"/>
      <c r="Q441" s="155"/>
      <c r="R441" s="155"/>
      <c r="S441" s="155"/>
      <c r="T441" s="155"/>
      <c r="U441" s="155"/>
      <c r="V441" s="155"/>
      <c r="W441" s="155"/>
      <c r="X441" s="155"/>
      <c r="Y441" s="146"/>
      <c r="Z441" s="146"/>
      <c r="AA441" s="146"/>
      <c r="AB441" s="146"/>
      <c r="AC441" s="146"/>
      <c r="AD441" s="146"/>
      <c r="AE441" s="146"/>
      <c r="AF441" s="146"/>
      <c r="AG441" s="146" t="s">
        <v>142</v>
      </c>
      <c r="AH441" s="146">
        <v>0</v>
      </c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</row>
    <row r="442" spans="1:60">
      <c r="A442" s="149" t="s">
        <v>129</v>
      </c>
      <c r="B442" s="150" t="s">
        <v>97</v>
      </c>
      <c r="C442" s="174" t="s">
        <v>98</v>
      </c>
      <c r="D442" s="161"/>
      <c r="E442" s="162"/>
      <c r="F442" s="163"/>
      <c r="G442" s="163">
        <f>SUMIF(AG443:AG458,"&lt;&gt;NOR",G443:G458)</f>
        <v>0</v>
      </c>
      <c r="H442" s="163"/>
      <c r="I442" s="163">
        <f>SUM(I443:I458)</f>
        <v>0</v>
      </c>
      <c r="J442" s="163"/>
      <c r="K442" s="163">
        <f>SUM(K443:K458)</f>
        <v>0</v>
      </c>
      <c r="L442" s="163"/>
      <c r="M442" s="163">
        <f>SUM(M443:M458)</f>
        <v>0</v>
      </c>
      <c r="N442" s="163"/>
      <c r="O442" s="163">
        <f>SUM(O443:O458)</f>
        <v>0</v>
      </c>
      <c r="P442" s="163"/>
      <c r="Q442" s="163">
        <f>SUM(Q443:Q458)</f>
        <v>0</v>
      </c>
      <c r="R442" s="163"/>
      <c r="S442" s="163"/>
      <c r="T442" s="164"/>
      <c r="U442" s="160"/>
      <c r="V442" s="160">
        <f>SUM(V443:V458)</f>
        <v>0</v>
      </c>
      <c r="W442" s="160"/>
      <c r="X442" s="160"/>
      <c r="AG442" t="s">
        <v>130</v>
      </c>
    </row>
    <row r="443" spans="1:60" ht="20.6" outlineLevel="1">
      <c r="A443" s="165">
        <v>107</v>
      </c>
      <c r="B443" s="166" t="s">
        <v>626</v>
      </c>
      <c r="C443" s="175" t="s">
        <v>627</v>
      </c>
      <c r="D443" s="167" t="s">
        <v>456</v>
      </c>
      <c r="E443" s="168">
        <v>7</v>
      </c>
      <c r="F443" s="169"/>
      <c r="G443" s="170">
        <f>ROUND(E443*F443,2)</f>
        <v>0</v>
      </c>
      <c r="H443" s="169"/>
      <c r="I443" s="170">
        <f>ROUND(E443*H443,2)</f>
        <v>0</v>
      </c>
      <c r="J443" s="169"/>
      <c r="K443" s="170">
        <f>ROUND(E443*J443,2)</f>
        <v>0</v>
      </c>
      <c r="L443" s="170">
        <v>21</v>
      </c>
      <c r="M443" s="170">
        <f>G443*(1+L443/100)</f>
        <v>0</v>
      </c>
      <c r="N443" s="170">
        <v>0</v>
      </c>
      <c r="O443" s="170">
        <f>ROUND(E443*N443,2)</f>
        <v>0</v>
      </c>
      <c r="P443" s="170">
        <v>0</v>
      </c>
      <c r="Q443" s="170">
        <f>ROUND(E443*P443,2)</f>
        <v>0</v>
      </c>
      <c r="R443" s="170"/>
      <c r="S443" s="170" t="s">
        <v>308</v>
      </c>
      <c r="T443" s="171" t="s">
        <v>309</v>
      </c>
      <c r="U443" s="155">
        <v>0</v>
      </c>
      <c r="V443" s="155">
        <f>ROUND(E443*U443,2)</f>
        <v>0</v>
      </c>
      <c r="W443" s="155"/>
      <c r="X443" s="155" t="s">
        <v>137</v>
      </c>
      <c r="Y443" s="146"/>
      <c r="Z443" s="146"/>
      <c r="AA443" s="146"/>
      <c r="AB443" s="146"/>
      <c r="AC443" s="146"/>
      <c r="AD443" s="146"/>
      <c r="AE443" s="146"/>
      <c r="AF443" s="146"/>
      <c r="AG443" s="146" t="s">
        <v>138</v>
      </c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</row>
    <row r="444" spans="1:60" outlineLevel="1">
      <c r="A444" s="165">
        <v>108</v>
      </c>
      <c r="B444" s="166" t="s">
        <v>628</v>
      </c>
      <c r="C444" s="175" t="s">
        <v>629</v>
      </c>
      <c r="D444" s="167" t="s">
        <v>456</v>
      </c>
      <c r="E444" s="168">
        <v>4</v>
      </c>
      <c r="F444" s="169"/>
      <c r="G444" s="170">
        <f>ROUND(E444*F444,2)</f>
        <v>0</v>
      </c>
      <c r="H444" s="169"/>
      <c r="I444" s="170">
        <f>ROUND(E444*H444,2)</f>
        <v>0</v>
      </c>
      <c r="J444" s="169"/>
      <c r="K444" s="170">
        <f>ROUND(E444*J444,2)</f>
        <v>0</v>
      </c>
      <c r="L444" s="170">
        <v>21</v>
      </c>
      <c r="M444" s="170">
        <f>G444*(1+L444/100)</f>
        <v>0</v>
      </c>
      <c r="N444" s="170">
        <v>0</v>
      </c>
      <c r="O444" s="170">
        <f>ROUND(E444*N444,2)</f>
        <v>0</v>
      </c>
      <c r="P444" s="170">
        <v>0</v>
      </c>
      <c r="Q444" s="170">
        <f>ROUND(E444*P444,2)</f>
        <v>0</v>
      </c>
      <c r="R444" s="170"/>
      <c r="S444" s="170" t="s">
        <v>308</v>
      </c>
      <c r="T444" s="171" t="s">
        <v>309</v>
      </c>
      <c r="U444" s="155">
        <v>0</v>
      </c>
      <c r="V444" s="155">
        <f>ROUND(E444*U444,2)</f>
        <v>0</v>
      </c>
      <c r="W444" s="155"/>
      <c r="X444" s="155" t="s">
        <v>137</v>
      </c>
      <c r="Y444" s="146"/>
      <c r="Z444" s="146"/>
      <c r="AA444" s="146"/>
      <c r="AB444" s="146"/>
      <c r="AC444" s="146"/>
      <c r="AD444" s="146"/>
      <c r="AE444" s="146"/>
      <c r="AF444" s="146"/>
      <c r="AG444" s="146" t="s">
        <v>138</v>
      </c>
      <c r="AH444" s="146"/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</row>
    <row r="445" spans="1:60" ht="20.6" outlineLevel="1">
      <c r="A445" s="165">
        <v>109</v>
      </c>
      <c r="B445" s="166" t="s">
        <v>630</v>
      </c>
      <c r="C445" s="175" t="s">
        <v>631</v>
      </c>
      <c r="D445" s="167" t="s">
        <v>446</v>
      </c>
      <c r="E445" s="168">
        <v>1</v>
      </c>
      <c r="F445" s="169"/>
      <c r="G445" s="170">
        <f>ROUND(E445*F445,2)</f>
        <v>0</v>
      </c>
      <c r="H445" s="169"/>
      <c r="I445" s="170">
        <f>ROUND(E445*H445,2)</f>
        <v>0</v>
      </c>
      <c r="J445" s="169"/>
      <c r="K445" s="170">
        <f>ROUND(E445*J445,2)</f>
        <v>0</v>
      </c>
      <c r="L445" s="170">
        <v>21</v>
      </c>
      <c r="M445" s="170">
        <f>G445*(1+L445/100)</f>
        <v>0</v>
      </c>
      <c r="N445" s="170">
        <v>0</v>
      </c>
      <c r="O445" s="170">
        <f>ROUND(E445*N445,2)</f>
        <v>0</v>
      </c>
      <c r="P445" s="170">
        <v>0</v>
      </c>
      <c r="Q445" s="170">
        <f>ROUND(E445*P445,2)</f>
        <v>0</v>
      </c>
      <c r="R445" s="170"/>
      <c r="S445" s="170" t="s">
        <v>308</v>
      </c>
      <c r="T445" s="171" t="s">
        <v>309</v>
      </c>
      <c r="U445" s="155">
        <v>0</v>
      </c>
      <c r="V445" s="155">
        <f>ROUND(E445*U445,2)</f>
        <v>0</v>
      </c>
      <c r="W445" s="155"/>
      <c r="X445" s="155" t="s">
        <v>137</v>
      </c>
      <c r="Y445" s="146"/>
      <c r="Z445" s="146"/>
      <c r="AA445" s="146"/>
      <c r="AB445" s="146"/>
      <c r="AC445" s="146"/>
      <c r="AD445" s="146"/>
      <c r="AE445" s="146"/>
      <c r="AF445" s="146"/>
      <c r="AG445" s="146" t="s">
        <v>138</v>
      </c>
      <c r="AH445" s="146"/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</row>
    <row r="446" spans="1:60" ht="20.6" outlineLevel="1">
      <c r="A446" s="165">
        <v>110</v>
      </c>
      <c r="B446" s="166" t="s">
        <v>632</v>
      </c>
      <c r="C446" s="175" t="s">
        <v>633</v>
      </c>
      <c r="D446" s="167" t="s">
        <v>446</v>
      </c>
      <c r="E446" s="168">
        <v>1</v>
      </c>
      <c r="F446" s="169"/>
      <c r="G446" s="170">
        <f>ROUND(E446*F446,2)</f>
        <v>0</v>
      </c>
      <c r="H446" s="169"/>
      <c r="I446" s="170">
        <f>ROUND(E446*H446,2)</f>
        <v>0</v>
      </c>
      <c r="J446" s="169"/>
      <c r="K446" s="170">
        <f>ROUND(E446*J446,2)</f>
        <v>0</v>
      </c>
      <c r="L446" s="170">
        <v>21</v>
      </c>
      <c r="M446" s="170">
        <f>G446*(1+L446/100)</f>
        <v>0</v>
      </c>
      <c r="N446" s="170">
        <v>0</v>
      </c>
      <c r="O446" s="170">
        <f>ROUND(E446*N446,2)</f>
        <v>0</v>
      </c>
      <c r="P446" s="170">
        <v>0</v>
      </c>
      <c r="Q446" s="170">
        <f>ROUND(E446*P446,2)</f>
        <v>0</v>
      </c>
      <c r="R446" s="170"/>
      <c r="S446" s="170" t="s">
        <v>308</v>
      </c>
      <c r="T446" s="171" t="s">
        <v>309</v>
      </c>
      <c r="U446" s="155">
        <v>0</v>
      </c>
      <c r="V446" s="155">
        <f>ROUND(E446*U446,2)</f>
        <v>0</v>
      </c>
      <c r="W446" s="155"/>
      <c r="X446" s="155" t="s">
        <v>137</v>
      </c>
      <c r="Y446" s="146"/>
      <c r="Z446" s="146"/>
      <c r="AA446" s="146"/>
      <c r="AB446" s="146"/>
      <c r="AC446" s="146"/>
      <c r="AD446" s="146"/>
      <c r="AE446" s="146"/>
      <c r="AF446" s="146"/>
      <c r="AG446" s="146" t="s">
        <v>138</v>
      </c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</row>
    <row r="447" spans="1:60" outlineLevel="1">
      <c r="A447" s="153"/>
      <c r="B447" s="154"/>
      <c r="C447" s="237" t="s">
        <v>634</v>
      </c>
      <c r="D447" s="238"/>
      <c r="E447" s="238"/>
      <c r="F447" s="238"/>
      <c r="G447" s="238"/>
      <c r="H447" s="155"/>
      <c r="I447" s="155"/>
      <c r="J447" s="155"/>
      <c r="K447" s="155"/>
      <c r="L447" s="155"/>
      <c r="M447" s="155"/>
      <c r="N447" s="155"/>
      <c r="O447" s="155"/>
      <c r="P447" s="155"/>
      <c r="Q447" s="155"/>
      <c r="R447" s="155"/>
      <c r="S447" s="155"/>
      <c r="T447" s="155"/>
      <c r="U447" s="155"/>
      <c r="V447" s="155"/>
      <c r="W447" s="155"/>
      <c r="X447" s="155"/>
      <c r="Y447" s="146"/>
      <c r="Z447" s="146"/>
      <c r="AA447" s="146"/>
      <c r="AB447" s="146"/>
      <c r="AC447" s="146"/>
      <c r="AD447" s="146"/>
      <c r="AE447" s="146"/>
      <c r="AF447" s="146"/>
      <c r="AG447" s="146" t="s">
        <v>437</v>
      </c>
      <c r="AH447" s="146"/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146"/>
      <c r="BA447" s="172" t="str">
        <f>C447</f>
        <v>vč. opětovného zprovoznění (nastavení tlaků v místnostech pro přípravu léčiv) v koordinaci s požadavky vedení nemocnice NNM</v>
      </c>
      <c r="BB447" s="146"/>
      <c r="BC447" s="146"/>
      <c r="BD447" s="146"/>
      <c r="BE447" s="146"/>
      <c r="BF447" s="146"/>
      <c r="BG447" s="146"/>
      <c r="BH447" s="146"/>
    </row>
    <row r="448" spans="1:60" outlineLevel="1">
      <c r="A448" s="153"/>
      <c r="B448" s="154"/>
      <c r="C448" s="239" t="s">
        <v>635</v>
      </c>
      <c r="D448" s="240"/>
      <c r="E448" s="240"/>
      <c r="F448" s="240"/>
      <c r="G448" s="240"/>
      <c r="H448" s="155"/>
      <c r="I448" s="155"/>
      <c r="J448" s="155"/>
      <c r="K448" s="155"/>
      <c r="L448" s="155"/>
      <c r="M448" s="155"/>
      <c r="N448" s="155"/>
      <c r="O448" s="155"/>
      <c r="P448" s="155"/>
      <c r="Q448" s="155"/>
      <c r="R448" s="155"/>
      <c r="S448" s="155"/>
      <c r="T448" s="155"/>
      <c r="U448" s="155"/>
      <c r="V448" s="155"/>
      <c r="W448" s="155"/>
      <c r="X448" s="155"/>
      <c r="Y448" s="146"/>
      <c r="Z448" s="146"/>
      <c r="AA448" s="146"/>
      <c r="AB448" s="146"/>
      <c r="AC448" s="146"/>
      <c r="AD448" s="146"/>
      <c r="AE448" s="146"/>
      <c r="AF448" s="146"/>
      <c r="AG448" s="146" t="s">
        <v>437</v>
      </c>
      <c r="AH448" s="146"/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  <c r="BA448" s="146"/>
      <c r="BB448" s="146"/>
      <c r="BC448" s="146"/>
      <c r="BD448" s="146"/>
      <c r="BE448" s="146"/>
      <c r="BF448" s="146"/>
      <c r="BG448" s="146"/>
      <c r="BH448" s="146"/>
    </row>
    <row r="449" spans="1:60" outlineLevel="1">
      <c r="A449" s="165">
        <v>111</v>
      </c>
      <c r="B449" s="166" t="s">
        <v>636</v>
      </c>
      <c r="C449" s="175" t="s">
        <v>637</v>
      </c>
      <c r="D449" s="167" t="s">
        <v>446</v>
      </c>
      <c r="E449" s="168">
        <v>1</v>
      </c>
      <c r="F449" s="169"/>
      <c r="G449" s="170">
        <f t="shared" ref="G449:G458" si="14">ROUND(E449*F449,2)</f>
        <v>0</v>
      </c>
      <c r="H449" s="169"/>
      <c r="I449" s="170">
        <f t="shared" ref="I449:I458" si="15">ROUND(E449*H449,2)</f>
        <v>0</v>
      </c>
      <c r="J449" s="169"/>
      <c r="K449" s="170">
        <f t="shared" ref="K449:K458" si="16">ROUND(E449*J449,2)</f>
        <v>0</v>
      </c>
      <c r="L449" s="170">
        <v>21</v>
      </c>
      <c r="M449" s="170">
        <f t="shared" ref="M449:M458" si="17">G449*(1+L449/100)</f>
        <v>0</v>
      </c>
      <c r="N449" s="170">
        <v>0</v>
      </c>
      <c r="O449" s="170">
        <f t="shared" ref="O449:O458" si="18">ROUND(E449*N449,2)</f>
        <v>0</v>
      </c>
      <c r="P449" s="170">
        <v>0</v>
      </c>
      <c r="Q449" s="170">
        <f t="shared" ref="Q449:Q458" si="19">ROUND(E449*P449,2)</f>
        <v>0</v>
      </c>
      <c r="R449" s="170"/>
      <c r="S449" s="170" t="s">
        <v>308</v>
      </c>
      <c r="T449" s="171" t="s">
        <v>309</v>
      </c>
      <c r="U449" s="155">
        <v>0</v>
      </c>
      <c r="V449" s="155">
        <f t="shared" ref="V449:V458" si="20">ROUND(E449*U449,2)</f>
        <v>0</v>
      </c>
      <c r="W449" s="155"/>
      <c r="X449" s="155" t="s">
        <v>137</v>
      </c>
      <c r="Y449" s="146"/>
      <c r="Z449" s="146"/>
      <c r="AA449" s="146"/>
      <c r="AB449" s="146"/>
      <c r="AC449" s="146"/>
      <c r="AD449" s="146"/>
      <c r="AE449" s="146"/>
      <c r="AF449" s="146"/>
      <c r="AG449" s="146" t="s">
        <v>138</v>
      </c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  <c r="BA449" s="146"/>
      <c r="BB449" s="146"/>
      <c r="BC449" s="146"/>
      <c r="BD449" s="146"/>
      <c r="BE449" s="146"/>
      <c r="BF449" s="146"/>
      <c r="BG449" s="146"/>
      <c r="BH449" s="146"/>
    </row>
    <row r="450" spans="1:60" ht="20.6" outlineLevel="1">
      <c r="A450" s="165">
        <v>112</v>
      </c>
      <c r="B450" s="166" t="s">
        <v>638</v>
      </c>
      <c r="C450" s="175" t="s">
        <v>639</v>
      </c>
      <c r="D450" s="167" t="s">
        <v>428</v>
      </c>
      <c r="E450" s="168">
        <v>1</v>
      </c>
      <c r="F450" s="169"/>
      <c r="G450" s="170">
        <f t="shared" si="14"/>
        <v>0</v>
      </c>
      <c r="H450" s="169"/>
      <c r="I450" s="170">
        <f t="shared" si="15"/>
        <v>0</v>
      </c>
      <c r="J450" s="169"/>
      <c r="K450" s="170">
        <f t="shared" si="16"/>
        <v>0</v>
      </c>
      <c r="L450" s="170">
        <v>21</v>
      </c>
      <c r="M450" s="170">
        <f t="shared" si="17"/>
        <v>0</v>
      </c>
      <c r="N450" s="170">
        <v>0</v>
      </c>
      <c r="O450" s="170">
        <f t="shared" si="18"/>
        <v>0</v>
      </c>
      <c r="P450" s="170">
        <v>0</v>
      </c>
      <c r="Q450" s="170">
        <f t="shared" si="19"/>
        <v>0</v>
      </c>
      <c r="R450" s="170"/>
      <c r="S450" s="170" t="s">
        <v>308</v>
      </c>
      <c r="T450" s="171" t="s">
        <v>309</v>
      </c>
      <c r="U450" s="155">
        <v>0</v>
      </c>
      <c r="V450" s="155">
        <f t="shared" si="20"/>
        <v>0</v>
      </c>
      <c r="W450" s="155"/>
      <c r="X450" s="155" t="s">
        <v>137</v>
      </c>
      <c r="Y450" s="146"/>
      <c r="Z450" s="146"/>
      <c r="AA450" s="146"/>
      <c r="AB450" s="146"/>
      <c r="AC450" s="146"/>
      <c r="AD450" s="146"/>
      <c r="AE450" s="146"/>
      <c r="AF450" s="146"/>
      <c r="AG450" s="146" t="s">
        <v>138</v>
      </c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  <c r="BA450" s="146"/>
      <c r="BB450" s="146"/>
      <c r="BC450" s="146"/>
      <c r="BD450" s="146"/>
      <c r="BE450" s="146"/>
      <c r="BF450" s="146"/>
      <c r="BG450" s="146"/>
      <c r="BH450" s="146"/>
    </row>
    <row r="451" spans="1:60" outlineLevel="1">
      <c r="A451" s="165">
        <v>113</v>
      </c>
      <c r="B451" s="166" t="s">
        <v>640</v>
      </c>
      <c r="C451" s="175" t="s">
        <v>641</v>
      </c>
      <c r="D451" s="167" t="s">
        <v>446</v>
      </c>
      <c r="E451" s="168">
        <v>1</v>
      </c>
      <c r="F451" s="169"/>
      <c r="G451" s="170">
        <f t="shared" si="14"/>
        <v>0</v>
      </c>
      <c r="H451" s="169"/>
      <c r="I451" s="170">
        <f t="shared" si="15"/>
        <v>0</v>
      </c>
      <c r="J451" s="169"/>
      <c r="K451" s="170">
        <f t="shared" si="16"/>
        <v>0</v>
      </c>
      <c r="L451" s="170">
        <v>21</v>
      </c>
      <c r="M451" s="170">
        <f t="shared" si="17"/>
        <v>0</v>
      </c>
      <c r="N451" s="170">
        <v>0</v>
      </c>
      <c r="O451" s="170">
        <f t="shared" si="18"/>
        <v>0</v>
      </c>
      <c r="P451" s="170">
        <v>0</v>
      </c>
      <c r="Q451" s="170">
        <f t="shared" si="19"/>
        <v>0</v>
      </c>
      <c r="R451" s="170"/>
      <c r="S451" s="170" t="s">
        <v>308</v>
      </c>
      <c r="T451" s="171" t="s">
        <v>309</v>
      </c>
      <c r="U451" s="155">
        <v>0</v>
      </c>
      <c r="V451" s="155">
        <f t="shared" si="20"/>
        <v>0</v>
      </c>
      <c r="W451" s="155"/>
      <c r="X451" s="155" t="s">
        <v>137</v>
      </c>
      <c r="Y451" s="146"/>
      <c r="Z451" s="146"/>
      <c r="AA451" s="146"/>
      <c r="AB451" s="146"/>
      <c r="AC451" s="146"/>
      <c r="AD451" s="146"/>
      <c r="AE451" s="146"/>
      <c r="AF451" s="146"/>
      <c r="AG451" s="146" t="s">
        <v>138</v>
      </c>
      <c r="AH451" s="146"/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  <c r="BA451" s="146"/>
      <c r="BB451" s="146"/>
      <c r="BC451" s="146"/>
      <c r="BD451" s="146"/>
      <c r="BE451" s="146"/>
      <c r="BF451" s="146"/>
      <c r="BG451" s="146"/>
      <c r="BH451" s="146"/>
    </row>
    <row r="452" spans="1:60" ht="20.6" outlineLevel="1">
      <c r="A452" s="165">
        <v>114</v>
      </c>
      <c r="B452" s="166" t="s">
        <v>642</v>
      </c>
      <c r="C452" s="175" t="s">
        <v>643</v>
      </c>
      <c r="D452" s="167" t="s">
        <v>446</v>
      </c>
      <c r="E452" s="168">
        <v>1</v>
      </c>
      <c r="F452" s="169"/>
      <c r="G452" s="170">
        <f t="shared" si="14"/>
        <v>0</v>
      </c>
      <c r="H452" s="169"/>
      <c r="I452" s="170">
        <f t="shared" si="15"/>
        <v>0</v>
      </c>
      <c r="J452" s="169"/>
      <c r="K452" s="170">
        <f t="shared" si="16"/>
        <v>0</v>
      </c>
      <c r="L452" s="170">
        <v>21</v>
      </c>
      <c r="M452" s="170">
        <f t="shared" si="17"/>
        <v>0</v>
      </c>
      <c r="N452" s="170">
        <v>0</v>
      </c>
      <c r="O452" s="170">
        <f t="shared" si="18"/>
        <v>0</v>
      </c>
      <c r="P452" s="170">
        <v>0</v>
      </c>
      <c r="Q452" s="170">
        <f t="shared" si="19"/>
        <v>0</v>
      </c>
      <c r="R452" s="170"/>
      <c r="S452" s="170" t="s">
        <v>308</v>
      </c>
      <c r="T452" s="171" t="s">
        <v>309</v>
      </c>
      <c r="U452" s="155">
        <v>0</v>
      </c>
      <c r="V452" s="155">
        <f t="shared" si="20"/>
        <v>0</v>
      </c>
      <c r="W452" s="155"/>
      <c r="X452" s="155" t="s">
        <v>137</v>
      </c>
      <c r="Y452" s="146"/>
      <c r="Z452" s="146"/>
      <c r="AA452" s="146"/>
      <c r="AB452" s="146"/>
      <c r="AC452" s="146"/>
      <c r="AD452" s="146"/>
      <c r="AE452" s="146"/>
      <c r="AF452" s="146"/>
      <c r="AG452" s="146" t="s">
        <v>138</v>
      </c>
      <c r="AH452" s="146"/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  <c r="BA452" s="146"/>
      <c r="BB452" s="146"/>
      <c r="BC452" s="146"/>
      <c r="BD452" s="146"/>
      <c r="BE452" s="146"/>
      <c r="BF452" s="146"/>
      <c r="BG452" s="146"/>
      <c r="BH452" s="146"/>
    </row>
    <row r="453" spans="1:60" outlineLevel="1">
      <c r="A453" s="165">
        <v>115</v>
      </c>
      <c r="B453" s="166" t="s">
        <v>644</v>
      </c>
      <c r="C453" s="175" t="s">
        <v>645</v>
      </c>
      <c r="D453" s="167" t="s">
        <v>446</v>
      </c>
      <c r="E453" s="168">
        <v>1</v>
      </c>
      <c r="F453" s="169"/>
      <c r="G453" s="170">
        <f t="shared" si="14"/>
        <v>0</v>
      </c>
      <c r="H453" s="169"/>
      <c r="I453" s="170">
        <f t="shared" si="15"/>
        <v>0</v>
      </c>
      <c r="J453" s="169"/>
      <c r="K453" s="170">
        <f t="shared" si="16"/>
        <v>0</v>
      </c>
      <c r="L453" s="170">
        <v>21</v>
      </c>
      <c r="M453" s="170">
        <f t="shared" si="17"/>
        <v>0</v>
      </c>
      <c r="N453" s="170">
        <v>0</v>
      </c>
      <c r="O453" s="170">
        <f t="shared" si="18"/>
        <v>0</v>
      </c>
      <c r="P453" s="170">
        <v>0</v>
      </c>
      <c r="Q453" s="170">
        <f t="shared" si="19"/>
        <v>0</v>
      </c>
      <c r="R453" s="170"/>
      <c r="S453" s="170" t="s">
        <v>308</v>
      </c>
      <c r="T453" s="171" t="s">
        <v>309</v>
      </c>
      <c r="U453" s="155">
        <v>0</v>
      </c>
      <c r="V453" s="155">
        <f t="shared" si="20"/>
        <v>0</v>
      </c>
      <c r="W453" s="155"/>
      <c r="X453" s="155" t="s">
        <v>137</v>
      </c>
      <c r="Y453" s="146"/>
      <c r="Z453" s="146"/>
      <c r="AA453" s="146"/>
      <c r="AB453" s="146"/>
      <c r="AC453" s="146"/>
      <c r="AD453" s="146"/>
      <c r="AE453" s="146"/>
      <c r="AF453" s="146"/>
      <c r="AG453" s="146" t="s">
        <v>138</v>
      </c>
      <c r="AH453" s="146"/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  <c r="BA453" s="146"/>
      <c r="BB453" s="146"/>
      <c r="BC453" s="146"/>
      <c r="BD453" s="146"/>
      <c r="BE453" s="146"/>
      <c r="BF453" s="146"/>
      <c r="BG453" s="146"/>
      <c r="BH453" s="146"/>
    </row>
    <row r="454" spans="1:60" outlineLevel="1">
      <c r="A454" s="165">
        <v>116</v>
      </c>
      <c r="B454" s="166" t="s">
        <v>646</v>
      </c>
      <c r="C454" s="175" t="s">
        <v>647</v>
      </c>
      <c r="D454" s="167" t="s">
        <v>446</v>
      </c>
      <c r="E454" s="168">
        <v>1</v>
      </c>
      <c r="F454" s="169"/>
      <c r="G454" s="170">
        <f t="shared" si="14"/>
        <v>0</v>
      </c>
      <c r="H454" s="169"/>
      <c r="I454" s="170">
        <f t="shared" si="15"/>
        <v>0</v>
      </c>
      <c r="J454" s="169"/>
      <c r="K454" s="170">
        <f t="shared" si="16"/>
        <v>0</v>
      </c>
      <c r="L454" s="170">
        <v>21</v>
      </c>
      <c r="M454" s="170">
        <f t="shared" si="17"/>
        <v>0</v>
      </c>
      <c r="N454" s="170">
        <v>0</v>
      </c>
      <c r="O454" s="170">
        <f t="shared" si="18"/>
        <v>0</v>
      </c>
      <c r="P454" s="170">
        <v>0</v>
      </c>
      <c r="Q454" s="170">
        <f t="shared" si="19"/>
        <v>0</v>
      </c>
      <c r="R454" s="170"/>
      <c r="S454" s="170" t="s">
        <v>308</v>
      </c>
      <c r="T454" s="171" t="s">
        <v>309</v>
      </c>
      <c r="U454" s="155">
        <v>0</v>
      </c>
      <c r="V454" s="155">
        <f t="shared" si="20"/>
        <v>0</v>
      </c>
      <c r="W454" s="155"/>
      <c r="X454" s="155" t="s">
        <v>137</v>
      </c>
      <c r="Y454" s="146"/>
      <c r="Z454" s="146"/>
      <c r="AA454" s="146"/>
      <c r="AB454" s="146"/>
      <c r="AC454" s="146"/>
      <c r="AD454" s="146"/>
      <c r="AE454" s="146"/>
      <c r="AF454" s="146"/>
      <c r="AG454" s="146" t="s">
        <v>138</v>
      </c>
      <c r="AH454" s="146"/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  <c r="BA454" s="146"/>
      <c r="BB454" s="146"/>
      <c r="BC454" s="146"/>
      <c r="BD454" s="146"/>
      <c r="BE454" s="146"/>
      <c r="BF454" s="146"/>
      <c r="BG454" s="146"/>
      <c r="BH454" s="146"/>
    </row>
    <row r="455" spans="1:60" outlineLevel="1">
      <c r="A455" s="165">
        <v>117</v>
      </c>
      <c r="B455" s="166" t="s">
        <v>648</v>
      </c>
      <c r="C455" s="175" t="s">
        <v>649</v>
      </c>
      <c r="D455" s="167" t="s">
        <v>456</v>
      </c>
      <c r="E455" s="168">
        <v>3</v>
      </c>
      <c r="F455" s="169"/>
      <c r="G455" s="170">
        <f t="shared" si="14"/>
        <v>0</v>
      </c>
      <c r="H455" s="169"/>
      <c r="I455" s="170">
        <f t="shared" si="15"/>
        <v>0</v>
      </c>
      <c r="J455" s="169"/>
      <c r="K455" s="170">
        <f t="shared" si="16"/>
        <v>0</v>
      </c>
      <c r="L455" s="170">
        <v>21</v>
      </c>
      <c r="M455" s="170">
        <f t="shared" si="17"/>
        <v>0</v>
      </c>
      <c r="N455" s="170">
        <v>0</v>
      </c>
      <c r="O455" s="170">
        <f t="shared" si="18"/>
        <v>0</v>
      </c>
      <c r="P455" s="170">
        <v>0</v>
      </c>
      <c r="Q455" s="170">
        <f t="shared" si="19"/>
        <v>0</v>
      </c>
      <c r="R455" s="170"/>
      <c r="S455" s="170" t="s">
        <v>308</v>
      </c>
      <c r="T455" s="171" t="s">
        <v>309</v>
      </c>
      <c r="U455" s="155">
        <v>0</v>
      </c>
      <c r="V455" s="155">
        <f t="shared" si="20"/>
        <v>0</v>
      </c>
      <c r="W455" s="155"/>
      <c r="X455" s="155" t="s">
        <v>137</v>
      </c>
      <c r="Y455" s="146"/>
      <c r="Z455" s="146"/>
      <c r="AA455" s="146"/>
      <c r="AB455" s="146"/>
      <c r="AC455" s="146"/>
      <c r="AD455" s="146"/>
      <c r="AE455" s="146"/>
      <c r="AF455" s="146"/>
      <c r="AG455" s="146" t="s">
        <v>138</v>
      </c>
      <c r="AH455" s="146"/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  <c r="AU455" s="146"/>
      <c r="AV455" s="146"/>
      <c r="AW455" s="146"/>
      <c r="AX455" s="146"/>
      <c r="AY455" s="146"/>
      <c r="AZ455" s="146"/>
      <c r="BA455" s="146"/>
      <c r="BB455" s="146"/>
      <c r="BC455" s="146"/>
      <c r="BD455" s="146"/>
      <c r="BE455" s="146"/>
      <c r="BF455" s="146"/>
      <c r="BG455" s="146"/>
      <c r="BH455" s="146"/>
    </row>
    <row r="456" spans="1:60" ht="20.6" outlineLevel="1">
      <c r="A456" s="165">
        <v>118</v>
      </c>
      <c r="B456" s="166" t="s">
        <v>650</v>
      </c>
      <c r="C456" s="175" t="s">
        <v>651</v>
      </c>
      <c r="D456" s="167" t="s">
        <v>446</v>
      </c>
      <c r="E456" s="168">
        <v>1</v>
      </c>
      <c r="F456" s="169"/>
      <c r="G456" s="170">
        <f t="shared" si="14"/>
        <v>0</v>
      </c>
      <c r="H456" s="169"/>
      <c r="I456" s="170">
        <f t="shared" si="15"/>
        <v>0</v>
      </c>
      <c r="J456" s="169"/>
      <c r="K456" s="170">
        <f t="shared" si="16"/>
        <v>0</v>
      </c>
      <c r="L456" s="170">
        <v>21</v>
      </c>
      <c r="M456" s="170">
        <f t="shared" si="17"/>
        <v>0</v>
      </c>
      <c r="N456" s="170">
        <v>0</v>
      </c>
      <c r="O456" s="170">
        <f t="shared" si="18"/>
        <v>0</v>
      </c>
      <c r="P456" s="170">
        <v>0</v>
      </c>
      <c r="Q456" s="170">
        <f t="shared" si="19"/>
        <v>0</v>
      </c>
      <c r="R456" s="170"/>
      <c r="S456" s="170" t="s">
        <v>308</v>
      </c>
      <c r="T456" s="171" t="s">
        <v>309</v>
      </c>
      <c r="U456" s="155">
        <v>0</v>
      </c>
      <c r="V456" s="155">
        <f t="shared" si="20"/>
        <v>0</v>
      </c>
      <c r="W456" s="155"/>
      <c r="X456" s="155" t="s">
        <v>137</v>
      </c>
      <c r="Y456" s="146"/>
      <c r="Z456" s="146"/>
      <c r="AA456" s="146"/>
      <c r="AB456" s="146"/>
      <c r="AC456" s="146"/>
      <c r="AD456" s="146"/>
      <c r="AE456" s="146"/>
      <c r="AF456" s="146"/>
      <c r="AG456" s="146" t="s">
        <v>138</v>
      </c>
      <c r="AH456" s="146"/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  <c r="BA456" s="146"/>
      <c r="BB456" s="146"/>
      <c r="BC456" s="146"/>
      <c r="BD456" s="146"/>
      <c r="BE456" s="146"/>
      <c r="BF456" s="146"/>
      <c r="BG456" s="146"/>
      <c r="BH456" s="146"/>
    </row>
    <row r="457" spans="1:60" outlineLevel="1">
      <c r="A457" s="165">
        <v>119</v>
      </c>
      <c r="B457" s="166" t="s">
        <v>652</v>
      </c>
      <c r="C457" s="175" t="s">
        <v>653</v>
      </c>
      <c r="D457" s="167" t="s">
        <v>446</v>
      </c>
      <c r="E457" s="168">
        <v>1</v>
      </c>
      <c r="F457" s="169"/>
      <c r="G457" s="170">
        <f t="shared" si="14"/>
        <v>0</v>
      </c>
      <c r="H457" s="169"/>
      <c r="I457" s="170">
        <f t="shared" si="15"/>
        <v>0</v>
      </c>
      <c r="J457" s="169"/>
      <c r="K457" s="170">
        <f t="shared" si="16"/>
        <v>0</v>
      </c>
      <c r="L457" s="170">
        <v>21</v>
      </c>
      <c r="M457" s="170">
        <f t="shared" si="17"/>
        <v>0</v>
      </c>
      <c r="N457" s="170">
        <v>0</v>
      </c>
      <c r="O457" s="170">
        <f t="shared" si="18"/>
        <v>0</v>
      </c>
      <c r="P457" s="170">
        <v>0</v>
      </c>
      <c r="Q457" s="170">
        <f t="shared" si="19"/>
        <v>0</v>
      </c>
      <c r="R457" s="170"/>
      <c r="S457" s="170" t="s">
        <v>308</v>
      </c>
      <c r="T457" s="171" t="s">
        <v>309</v>
      </c>
      <c r="U457" s="155">
        <v>0</v>
      </c>
      <c r="V457" s="155">
        <f t="shared" si="20"/>
        <v>0</v>
      </c>
      <c r="W457" s="155"/>
      <c r="X457" s="155" t="s">
        <v>137</v>
      </c>
      <c r="Y457" s="146"/>
      <c r="Z457" s="146"/>
      <c r="AA457" s="146"/>
      <c r="AB457" s="146"/>
      <c r="AC457" s="146"/>
      <c r="AD457" s="146"/>
      <c r="AE457" s="146"/>
      <c r="AF457" s="146"/>
      <c r="AG457" s="146" t="s">
        <v>138</v>
      </c>
      <c r="AH457" s="146"/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  <c r="BA457" s="146"/>
      <c r="BB457" s="146"/>
      <c r="BC457" s="146"/>
      <c r="BD457" s="146"/>
      <c r="BE457" s="146"/>
      <c r="BF457" s="146"/>
      <c r="BG457" s="146"/>
      <c r="BH457" s="146"/>
    </row>
    <row r="458" spans="1:60" ht="30.9" outlineLevel="1">
      <c r="A458" s="165">
        <v>120</v>
      </c>
      <c r="B458" s="166" t="s">
        <v>654</v>
      </c>
      <c r="C458" s="175" t="s">
        <v>655</v>
      </c>
      <c r="D458" s="167" t="s">
        <v>446</v>
      </c>
      <c r="E458" s="168">
        <v>1</v>
      </c>
      <c r="F458" s="169"/>
      <c r="G458" s="170">
        <f t="shared" si="14"/>
        <v>0</v>
      </c>
      <c r="H458" s="169"/>
      <c r="I458" s="170">
        <f t="shared" si="15"/>
        <v>0</v>
      </c>
      <c r="J458" s="169"/>
      <c r="K458" s="170">
        <f t="shared" si="16"/>
        <v>0</v>
      </c>
      <c r="L458" s="170">
        <v>21</v>
      </c>
      <c r="M458" s="170">
        <f t="shared" si="17"/>
        <v>0</v>
      </c>
      <c r="N458" s="170">
        <v>0</v>
      </c>
      <c r="O458" s="170">
        <f t="shared" si="18"/>
        <v>0</v>
      </c>
      <c r="P458" s="170">
        <v>0</v>
      </c>
      <c r="Q458" s="170">
        <f t="shared" si="19"/>
        <v>0</v>
      </c>
      <c r="R458" s="170"/>
      <c r="S458" s="170" t="s">
        <v>308</v>
      </c>
      <c r="T458" s="171" t="s">
        <v>309</v>
      </c>
      <c r="U458" s="155">
        <v>0</v>
      </c>
      <c r="V458" s="155">
        <f t="shared" si="20"/>
        <v>0</v>
      </c>
      <c r="W458" s="155"/>
      <c r="X458" s="155" t="s">
        <v>137</v>
      </c>
      <c r="Y458" s="146"/>
      <c r="Z458" s="146"/>
      <c r="AA458" s="146"/>
      <c r="AB458" s="146"/>
      <c r="AC458" s="146"/>
      <c r="AD458" s="146"/>
      <c r="AE458" s="146"/>
      <c r="AF458" s="146"/>
      <c r="AG458" s="146" t="s">
        <v>138</v>
      </c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</row>
    <row r="459" spans="1:60">
      <c r="A459" s="149" t="s">
        <v>129</v>
      </c>
      <c r="B459" s="150" t="s">
        <v>99</v>
      </c>
      <c r="C459" s="174" t="s">
        <v>100</v>
      </c>
      <c r="D459" s="161"/>
      <c r="E459" s="162"/>
      <c r="F459" s="163"/>
      <c r="G459" s="163">
        <f>SUMIF(AG460:AG468,"&lt;&gt;NOR",G460:G468)</f>
        <v>0</v>
      </c>
      <c r="H459" s="163"/>
      <c r="I459" s="163">
        <f>SUM(I460:I468)</f>
        <v>0</v>
      </c>
      <c r="J459" s="163"/>
      <c r="K459" s="163">
        <f>SUM(K460:K468)</f>
        <v>0</v>
      </c>
      <c r="L459" s="163"/>
      <c r="M459" s="163">
        <f>SUM(M460:M468)</f>
        <v>0</v>
      </c>
      <c r="N459" s="163"/>
      <c r="O459" s="163">
        <f>SUM(O460:O468)</f>
        <v>0</v>
      </c>
      <c r="P459" s="163"/>
      <c r="Q459" s="163">
        <f>SUM(Q460:Q468)</f>
        <v>0</v>
      </c>
      <c r="R459" s="163"/>
      <c r="S459" s="163"/>
      <c r="T459" s="164"/>
      <c r="U459" s="160"/>
      <c r="V459" s="160">
        <f>SUM(V460:V468)</f>
        <v>0</v>
      </c>
      <c r="W459" s="160"/>
      <c r="X459" s="160"/>
      <c r="AG459" t="s">
        <v>130</v>
      </c>
    </row>
    <row r="460" spans="1:60" ht="20.6" outlineLevel="1">
      <c r="A460" s="165">
        <v>121</v>
      </c>
      <c r="B460" s="166" t="s">
        <v>656</v>
      </c>
      <c r="C460" s="175" t="s">
        <v>657</v>
      </c>
      <c r="D460" s="167" t="s">
        <v>319</v>
      </c>
      <c r="E460" s="168">
        <v>215</v>
      </c>
      <c r="F460" s="169"/>
      <c r="G460" s="170">
        <f>ROUND(E460*F460,2)</f>
        <v>0</v>
      </c>
      <c r="H460" s="169"/>
      <c r="I460" s="170">
        <f>ROUND(E460*H460,2)</f>
        <v>0</v>
      </c>
      <c r="J460" s="169"/>
      <c r="K460" s="170">
        <f>ROUND(E460*J460,2)</f>
        <v>0</v>
      </c>
      <c r="L460" s="170">
        <v>21</v>
      </c>
      <c r="M460" s="170">
        <f>G460*(1+L460/100)</f>
        <v>0</v>
      </c>
      <c r="N460" s="170">
        <v>0</v>
      </c>
      <c r="O460" s="170">
        <f>ROUND(E460*N460,2)</f>
        <v>0</v>
      </c>
      <c r="P460" s="170">
        <v>0</v>
      </c>
      <c r="Q460" s="170">
        <f>ROUND(E460*P460,2)</f>
        <v>0</v>
      </c>
      <c r="R460" s="170"/>
      <c r="S460" s="170" t="s">
        <v>308</v>
      </c>
      <c r="T460" s="171" t="s">
        <v>309</v>
      </c>
      <c r="U460" s="155">
        <v>0</v>
      </c>
      <c r="V460" s="155">
        <f>ROUND(E460*U460,2)</f>
        <v>0</v>
      </c>
      <c r="W460" s="155"/>
      <c r="X460" s="155" t="s">
        <v>137</v>
      </c>
      <c r="Y460" s="146"/>
      <c r="Z460" s="146"/>
      <c r="AA460" s="146"/>
      <c r="AB460" s="146"/>
      <c r="AC460" s="146"/>
      <c r="AD460" s="146"/>
      <c r="AE460" s="146"/>
      <c r="AF460" s="146"/>
      <c r="AG460" s="146" t="s">
        <v>138</v>
      </c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</row>
    <row r="461" spans="1:60" outlineLevel="1">
      <c r="A461" s="153"/>
      <c r="B461" s="154"/>
      <c r="C461" s="176" t="s">
        <v>658</v>
      </c>
      <c r="D461" s="156"/>
      <c r="E461" s="157">
        <v>98</v>
      </c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46"/>
      <c r="Z461" s="146"/>
      <c r="AA461" s="146"/>
      <c r="AB461" s="146"/>
      <c r="AC461" s="146"/>
      <c r="AD461" s="146"/>
      <c r="AE461" s="146"/>
      <c r="AF461" s="146"/>
      <c r="AG461" s="146" t="s">
        <v>142</v>
      </c>
      <c r="AH461" s="146">
        <v>0</v>
      </c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</row>
    <row r="462" spans="1:60" outlineLevel="1">
      <c r="A462" s="153"/>
      <c r="B462" s="154"/>
      <c r="C462" s="176" t="s">
        <v>659</v>
      </c>
      <c r="D462" s="156"/>
      <c r="E462" s="157">
        <v>18</v>
      </c>
      <c r="F462" s="155"/>
      <c r="G462" s="155"/>
      <c r="H462" s="155"/>
      <c r="I462" s="155"/>
      <c r="J462" s="155"/>
      <c r="K462" s="155"/>
      <c r="L462" s="155"/>
      <c r="M462" s="155"/>
      <c r="N462" s="155"/>
      <c r="O462" s="155"/>
      <c r="P462" s="155"/>
      <c r="Q462" s="155"/>
      <c r="R462" s="155"/>
      <c r="S462" s="155"/>
      <c r="T462" s="155"/>
      <c r="U462" s="155"/>
      <c r="V462" s="155"/>
      <c r="W462" s="155"/>
      <c r="X462" s="155"/>
      <c r="Y462" s="146"/>
      <c r="Z462" s="146"/>
      <c r="AA462" s="146"/>
      <c r="AB462" s="146"/>
      <c r="AC462" s="146"/>
      <c r="AD462" s="146"/>
      <c r="AE462" s="146"/>
      <c r="AF462" s="146"/>
      <c r="AG462" s="146" t="s">
        <v>142</v>
      </c>
      <c r="AH462" s="146">
        <v>0</v>
      </c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</row>
    <row r="463" spans="1:60" outlineLevel="1">
      <c r="A463" s="153"/>
      <c r="B463" s="154"/>
      <c r="C463" s="176" t="s">
        <v>660</v>
      </c>
      <c r="D463" s="156"/>
      <c r="E463" s="157">
        <v>24</v>
      </c>
      <c r="F463" s="155"/>
      <c r="G463" s="155"/>
      <c r="H463" s="155"/>
      <c r="I463" s="155"/>
      <c r="J463" s="155"/>
      <c r="K463" s="155"/>
      <c r="L463" s="155"/>
      <c r="M463" s="155"/>
      <c r="N463" s="155"/>
      <c r="O463" s="155"/>
      <c r="P463" s="155"/>
      <c r="Q463" s="155"/>
      <c r="R463" s="155"/>
      <c r="S463" s="155"/>
      <c r="T463" s="155"/>
      <c r="U463" s="155"/>
      <c r="V463" s="155"/>
      <c r="W463" s="155"/>
      <c r="X463" s="155"/>
      <c r="Y463" s="146"/>
      <c r="Z463" s="146"/>
      <c r="AA463" s="146"/>
      <c r="AB463" s="146"/>
      <c r="AC463" s="146"/>
      <c r="AD463" s="146"/>
      <c r="AE463" s="146"/>
      <c r="AF463" s="146"/>
      <c r="AG463" s="146" t="s">
        <v>142</v>
      </c>
      <c r="AH463" s="146">
        <v>0</v>
      </c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46"/>
      <c r="BB463" s="146"/>
      <c r="BC463" s="146"/>
      <c r="BD463" s="146"/>
      <c r="BE463" s="146"/>
      <c r="BF463" s="146"/>
      <c r="BG463" s="146"/>
      <c r="BH463" s="146"/>
    </row>
    <row r="464" spans="1:60" outlineLevel="1">
      <c r="A464" s="153"/>
      <c r="B464" s="154"/>
      <c r="C464" s="176" t="s">
        <v>661</v>
      </c>
      <c r="D464" s="156"/>
      <c r="E464" s="157">
        <v>75</v>
      </c>
      <c r="F464" s="155"/>
      <c r="G464" s="155"/>
      <c r="H464" s="155"/>
      <c r="I464" s="155"/>
      <c r="J464" s="155"/>
      <c r="K464" s="155"/>
      <c r="L464" s="155"/>
      <c r="M464" s="155"/>
      <c r="N464" s="155"/>
      <c r="O464" s="155"/>
      <c r="P464" s="155"/>
      <c r="Q464" s="155"/>
      <c r="R464" s="155"/>
      <c r="S464" s="155"/>
      <c r="T464" s="155"/>
      <c r="U464" s="155"/>
      <c r="V464" s="155"/>
      <c r="W464" s="155"/>
      <c r="X464" s="155"/>
      <c r="Y464" s="146"/>
      <c r="Z464" s="146"/>
      <c r="AA464" s="146"/>
      <c r="AB464" s="146"/>
      <c r="AC464" s="146"/>
      <c r="AD464" s="146"/>
      <c r="AE464" s="146"/>
      <c r="AF464" s="146"/>
      <c r="AG464" s="146" t="s">
        <v>142</v>
      </c>
      <c r="AH464" s="146">
        <v>0</v>
      </c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</row>
    <row r="465" spans="1:60" ht="20.6" outlineLevel="1">
      <c r="A465" s="165">
        <v>122</v>
      </c>
      <c r="B465" s="166" t="s">
        <v>662</v>
      </c>
      <c r="C465" s="175" t="s">
        <v>663</v>
      </c>
      <c r="D465" s="167" t="s">
        <v>446</v>
      </c>
      <c r="E465" s="168">
        <v>1</v>
      </c>
      <c r="F465" s="169"/>
      <c r="G465" s="170">
        <f>ROUND(E465*F465,2)</f>
        <v>0</v>
      </c>
      <c r="H465" s="169"/>
      <c r="I465" s="170">
        <f>ROUND(E465*H465,2)</f>
        <v>0</v>
      </c>
      <c r="J465" s="169"/>
      <c r="K465" s="170">
        <f>ROUND(E465*J465,2)</f>
        <v>0</v>
      </c>
      <c r="L465" s="170">
        <v>21</v>
      </c>
      <c r="M465" s="170">
        <f>G465*(1+L465/100)</f>
        <v>0</v>
      </c>
      <c r="N465" s="170">
        <v>0</v>
      </c>
      <c r="O465" s="170">
        <f>ROUND(E465*N465,2)</f>
        <v>0</v>
      </c>
      <c r="P465" s="170">
        <v>0</v>
      </c>
      <c r="Q465" s="170">
        <f>ROUND(E465*P465,2)</f>
        <v>0</v>
      </c>
      <c r="R465" s="170"/>
      <c r="S465" s="170" t="s">
        <v>308</v>
      </c>
      <c r="T465" s="171" t="s">
        <v>309</v>
      </c>
      <c r="U465" s="155">
        <v>0</v>
      </c>
      <c r="V465" s="155">
        <f>ROUND(E465*U465,2)</f>
        <v>0</v>
      </c>
      <c r="W465" s="155"/>
      <c r="X465" s="155" t="s">
        <v>137</v>
      </c>
      <c r="Y465" s="146"/>
      <c r="Z465" s="146"/>
      <c r="AA465" s="146"/>
      <c r="AB465" s="146"/>
      <c r="AC465" s="146"/>
      <c r="AD465" s="146"/>
      <c r="AE465" s="146"/>
      <c r="AF465" s="146"/>
      <c r="AG465" s="146" t="s">
        <v>138</v>
      </c>
      <c r="AH465" s="146"/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  <c r="BA465" s="146"/>
      <c r="BB465" s="146"/>
      <c r="BC465" s="146"/>
      <c r="BD465" s="146"/>
      <c r="BE465" s="146"/>
      <c r="BF465" s="146"/>
      <c r="BG465" s="146"/>
      <c r="BH465" s="146"/>
    </row>
    <row r="466" spans="1:60" outlineLevel="1">
      <c r="A466" s="153"/>
      <c r="B466" s="154"/>
      <c r="C466" s="237" t="s">
        <v>664</v>
      </c>
      <c r="D466" s="238"/>
      <c r="E466" s="238"/>
      <c r="F466" s="238"/>
      <c r="G466" s="238"/>
      <c r="H466" s="155"/>
      <c r="I466" s="155"/>
      <c r="J466" s="155"/>
      <c r="K466" s="155"/>
      <c r="L466" s="155"/>
      <c r="M466" s="155"/>
      <c r="N466" s="155"/>
      <c r="O466" s="155"/>
      <c r="P466" s="155"/>
      <c r="Q466" s="155"/>
      <c r="R466" s="155"/>
      <c r="S466" s="155"/>
      <c r="T466" s="155"/>
      <c r="U466" s="155"/>
      <c r="V466" s="155"/>
      <c r="W466" s="155"/>
      <c r="X466" s="155"/>
      <c r="Y466" s="146"/>
      <c r="Z466" s="146"/>
      <c r="AA466" s="146"/>
      <c r="AB466" s="146"/>
      <c r="AC466" s="146"/>
      <c r="AD466" s="146"/>
      <c r="AE466" s="146"/>
      <c r="AF466" s="146"/>
      <c r="AG466" s="146" t="s">
        <v>437</v>
      </c>
      <c r="AH466" s="146"/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  <c r="BA466" s="146"/>
      <c r="BB466" s="146"/>
      <c r="BC466" s="146"/>
      <c r="BD466" s="146"/>
      <c r="BE466" s="146"/>
      <c r="BF466" s="146"/>
      <c r="BG466" s="146"/>
      <c r="BH466" s="146"/>
    </row>
    <row r="467" spans="1:60" outlineLevel="1">
      <c r="A467" s="153"/>
      <c r="B467" s="154"/>
      <c r="C467" s="239" t="s">
        <v>665</v>
      </c>
      <c r="D467" s="240"/>
      <c r="E467" s="240"/>
      <c r="F467" s="240"/>
      <c r="G467" s="240"/>
      <c r="H467" s="155"/>
      <c r="I467" s="155"/>
      <c r="J467" s="155"/>
      <c r="K467" s="155"/>
      <c r="L467" s="155"/>
      <c r="M467" s="155"/>
      <c r="N467" s="155"/>
      <c r="O467" s="155"/>
      <c r="P467" s="155"/>
      <c r="Q467" s="155"/>
      <c r="R467" s="155"/>
      <c r="S467" s="155"/>
      <c r="T467" s="155"/>
      <c r="U467" s="155"/>
      <c r="V467" s="155"/>
      <c r="W467" s="155"/>
      <c r="X467" s="155"/>
      <c r="Y467" s="146"/>
      <c r="Z467" s="146"/>
      <c r="AA467" s="146"/>
      <c r="AB467" s="146"/>
      <c r="AC467" s="146"/>
      <c r="AD467" s="146"/>
      <c r="AE467" s="146"/>
      <c r="AF467" s="146"/>
      <c r="AG467" s="146" t="s">
        <v>437</v>
      </c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  <c r="BA467" s="146"/>
      <c r="BB467" s="146"/>
      <c r="BC467" s="146"/>
      <c r="BD467" s="146"/>
      <c r="BE467" s="146"/>
      <c r="BF467" s="146"/>
      <c r="BG467" s="146"/>
      <c r="BH467" s="146"/>
    </row>
    <row r="468" spans="1:60" outlineLevel="1">
      <c r="A468" s="165">
        <v>123</v>
      </c>
      <c r="B468" s="166" t="s">
        <v>666</v>
      </c>
      <c r="C468" s="175" t="s">
        <v>667</v>
      </c>
      <c r="D468" s="167" t="s">
        <v>446</v>
      </c>
      <c r="E468" s="168">
        <v>1</v>
      </c>
      <c r="F468" s="169"/>
      <c r="G468" s="170">
        <f>ROUND(E468*F468,2)</f>
        <v>0</v>
      </c>
      <c r="H468" s="169"/>
      <c r="I468" s="170">
        <f>ROUND(E468*H468,2)</f>
        <v>0</v>
      </c>
      <c r="J468" s="169"/>
      <c r="K468" s="170">
        <f>ROUND(E468*J468,2)</f>
        <v>0</v>
      </c>
      <c r="L468" s="170">
        <v>21</v>
      </c>
      <c r="M468" s="170">
        <f>G468*(1+L468/100)</f>
        <v>0</v>
      </c>
      <c r="N468" s="170">
        <v>0</v>
      </c>
      <c r="O468" s="170">
        <f>ROUND(E468*N468,2)</f>
        <v>0</v>
      </c>
      <c r="P468" s="170">
        <v>0</v>
      </c>
      <c r="Q468" s="170">
        <f>ROUND(E468*P468,2)</f>
        <v>0</v>
      </c>
      <c r="R468" s="170"/>
      <c r="S468" s="170" t="s">
        <v>308</v>
      </c>
      <c r="T468" s="171" t="s">
        <v>309</v>
      </c>
      <c r="U468" s="155">
        <v>0</v>
      </c>
      <c r="V468" s="155">
        <f>ROUND(E468*U468,2)</f>
        <v>0</v>
      </c>
      <c r="W468" s="155"/>
      <c r="X468" s="155" t="s">
        <v>137</v>
      </c>
      <c r="Y468" s="146"/>
      <c r="Z468" s="146"/>
      <c r="AA468" s="146"/>
      <c r="AB468" s="146"/>
      <c r="AC468" s="146"/>
      <c r="AD468" s="146"/>
      <c r="AE468" s="146"/>
      <c r="AF468" s="146"/>
      <c r="AG468" s="146" t="s">
        <v>138</v>
      </c>
      <c r="AH468" s="146"/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  <c r="BA468" s="146"/>
      <c r="BB468" s="146"/>
      <c r="BC468" s="146"/>
      <c r="BD468" s="146"/>
      <c r="BE468" s="146"/>
      <c r="BF468" s="146"/>
      <c r="BG468" s="146"/>
      <c r="BH468" s="146"/>
    </row>
    <row r="469" spans="1:60">
      <c r="A469" s="3"/>
      <c r="B469" s="4"/>
      <c r="C469" s="179"/>
      <c r="D469" s="6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AE469">
        <v>15</v>
      </c>
      <c r="AF469">
        <v>21</v>
      </c>
      <c r="AG469" t="s">
        <v>116</v>
      </c>
    </row>
    <row r="470" spans="1:60">
      <c r="A470" s="149"/>
      <c r="B470" s="150" t="s">
        <v>29</v>
      </c>
      <c r="C470" s="174"/>
      <c r="D470" s="151"/>
      <c r="E470" s="152"/>
      <c r="F470" s="152"/>
      <c r="G470" s="173">
        <f>G8+G26+G35+G39+G42+G80+G153+G182+G216+G219+G301+G304+G311+G322+G335+G356+G358+G378+G383+G387+G442+G459</f>
        <v>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AE470">
        <f>SUMIF(L7:L468,AE469,G7:G468)</f>
        <v>0</v>
      </c>
      <c r="AF470">
        <f>SUMIF(L7:L468,AF469,G7:G468)</f>
        <v>0</v>
      </c>
      <c r="AG470" t="s">
        <v>668</v>
      </c>
    </row>
    <row r="471" spans="1:60">
      <c r="C471" s="180"/>
      <c r="D471" s="10"/>
      <c r="AG471" t="s">
        <v>669</v>
      </c>
    </row>
    <row r="472" spans="1:60">
      <c r="D472" s="10"/>
    </row>
    <row r="473" spans="1:60">
      <c r="D473" s="10"/>
    </row>
    <row r="474" spans="1:60">
      <c r="D474" s="10"/>
    </row>
    <row r="475" spans="1:60">
      <c r="D475" s="10"/>
    </row>
    <row r="476" spans="1:60">
      <c r="D476" s="10"/>
    </row>
    <row r="477" spans="1:60">
      <c r="D477" s="10"/>
    </row>
    <row r="478" spans="1:60">
      <c r="D478" s="10"/>
    </row>
    <row r="479" spans="1:60">
      <c r="D479" s="10"/>
    </row>
    <row r="480" spans="1:60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50">
    <mergeCell ref="A1:G1"/>
    <mergeCell ref="C2:G2"/>
    <mergeCell ref="C3:G3"/>
    <mergeCell ref="C4:G4"/>
    <mergeCell ref="C22:G22"/>
    <mergeCell ref="C33:G33"/>
    <mergeCell ref="C38:G38"/>
    <mergeCell ref="C41:G41"/>
    <mergeCell ref="C10:G10"/>
    <mergeCell ref="C13:G13"/>
    <mergeCell ref="C16:G16"/>
    <mergeCell ref="C19:G19"/>
    <mergeCell ref="C103:G103"/>
    <mergeCell ref="C104:G104"/>
    <mergeCell ref="C112:G112"/>
    <mergeCell ref="C113:G113"/>
    <mergeCell ref="C44:G44"/>
    <mergeCell ref="C61:G61"/>
    <mergeCell ref="C82:G82"/>
    <mergeCell ref="C99:G99"/>
    <mergeCell ref="C184:G184"/>
    <mergeCell ref="C194:G194"/>
    <mergeCell ref="C214:G214"/>
    <mergeCell ref="C221:G221"/>
    <mergeCell ref="C123:G123"/>
    <mergeCell ref="C139:G139"/>
    <mergeCell ref="C143:G143"/>
    <mergeCell ref="C155:G155"/>
    <mergeCell ref="C269:G269"/>
    <mergeCell ref="C276:G276"/>
    <mergeCell ref="C283:G283"/>
    <mergeCell ref="C285:G285"/>
    <mergeCell ref="C226:G226"/>
    <mergeCell ref="C230:G230"/>
    <mergeCell ref="C235:G235"/>
    <mergeCell ref="C238:G238"/>
    <mergeCell ref="C334:G334"/>
    <mergeCell ref="C337:G337"/>
    <mergeCell ref="C355:G355"/>
    <mergeCell ref="C367:G367"/>
    <mergeCell ref="C303:G303"/>
    <mergeCell ref="C310:G310"/>
    <mergeCell ref="C316:G316"/>
    <mergeCell ref="C321:G321"/>
    <mergeCell ref="C466:G466"/>
    <mergeCell ref="C467:G467"/>
    <mergeCell ref="C369:G369"/>
    <mergeCell ref="C382:G382"/>
    <mergeCell ref="C447:G447"/>
    <mergeCell ref="C448:G448"/>
  </mergeCells>
  <phoneticPr fontId="17" type="noConversion"/>
  <pageMargins left="0.59055118110236204" right="0.196850393700787" top="0.984251969" bottom="0.984251969" header="0.4921259845" footer="0.4921259845"/>
  <pageSetup paperSize="9" orientation="landscape" horizontalDpi="0" verticalDpi="0" r:id="rId1"/>
  <headerFooter alignWithMargins="0"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45" outlineLevelRow="1"/>
  <cols>
    <col min="1" max="1" width="3.3828125" customWidth="1"/>
    <col min="2" max="2" width="12.53515625" style="121" customWidth="1"/>
    <col min="3" max="3" width="63.3046875" style="121" customWidth="1"/>
    <col min="4" max="4" width="4.84375" customWidth="1"/>
    <col min="5" max="5" width="10.53515625" customWidth="1"/>
    <col min="6" max="6" width="9.84375" customWidth="1"/>
    <col min="7" max="7" width="12.69140625" customWidth="1"/>
    <col min="8" max="17" width="0" hidden="1" customWidth="1"/>
    <col min="18" max="18" width="6.84375" customWidth="1"/>
    <col min="20" max="24" width="0" hidden="1" customWidth="1"/>
    <col min="29" max="29" width="0" hidden="1" customWidth="1"/>
    <col min="31" max="41" width="0" hidden="1" customWidth="1"/>
    <col min="53" max="53" width="98.69140625" customWidth="1"/>
  </cols>
  <sheetData>
    <row r="1" spans="1:60" ht="15.75" customHeight="1">
      <c r="A1" s="245" t="s">
        <v>103</v>
      </c>
      <c r="B1" s="245"/>
      <c r="C1" s="245"/>
      <c r="D1" s="245"/>
      <c r="E1" s="245"/>
      <c r="F1" s="245"/>
      <c r="G1" s="245"/>
      <c r="AG1" t="s">
        <v>104</v>
      </c>
    </row>
    <row r="2" spans="1:60" ht="25" customHeight="1">
      <c r="A2" s="139" t="s">
        <v>7</v>
      </c>
      <c r="B2" s="49" t="s">
        <v>44</v>
      </c>
      <c r="C2" s="246" t="s">
        <v>45</v>
      </c>
      <c r="D2" s="247"/>
      <c r="E2" s="247"/>
      <c r="F2" s="247"/>
      <c r="G2" s="248"/>
      <c r="AG2" t="s">
        <v>105</v>
      </c>
    </row>
    <row r="3" spans="1:60" ht="25" customHeight="1">
      <c r="A3" s="139" t="s">
        <v>8</v>
      </c>
      <c r="B3" s="49" t="s">
        <v>52</v>
      </c>
      <c r="C3" s="246" t="s">
        <v>53</v>
      </c>
      <c r="D3" s="247"/>
      <c r="E3" s="247"/>
      <c r="F3" s="247"/>
      <c r="G3" s="248"/>
      <c r="AC3" s="121" t="s">
        <v>105</v>
      </c>
      <c r="AG3" t="s">
        <v>106</v>
      </c>
    </row>
    <row r="4" spans="1:60" ht="25" customHeight="1">
      <c r="A4" s="140" t="s">
        <v>9</v>
      </c>
      <c r="B4" s="141" t="s">
        <v>50</v>
      </c>
      <c r="C4" s="249" t="s">
        <v>51</v>
      </c>
      <c r="D4" s="250"/>
      <c r="E4" s="250"/>
      <c r="F4" s="250"/>
      <c r="G4" s="251"/>
      <c r="AG4" t="s">
        <v>107</v>
      </c>
    </row>
    <row r="5" spans="1:60">
      <c r="D5" s="10"/>
    </row>
    <row r="6" spans="1:60" ht="37.299999999999997">
      <c r="A6" s="142" t="s">
        <v>108</v>
      </c>
      <c r="B6" s="144" t="s">
        <v>109</v>
      </c>
      <c r="C6" s="144" t="s">
        <v>110</v>
      </c>
      <c r="D6" s="143" t="s">
        <v>111</v>
      </c>
      <c r="E6" s="142" t="s">
        <v>112</v>
      </c>
      <c r="F6" s="142" t="s">
        <v>113</v>
      </c>
      <c r="G6" s="142" t="s">
        <v>29</v>
      </c>
      <c r="H6" s="145" t="s">
        <v>30</v>
      </c>
      <c r="I6" s="145" t="s">
        <v>114</v>
      </c>
      <c r="J6" s="145" t="s">
        <v>31</v>
      </c>
      <c r="K6" s="145" t="s">
        <v>115</v>
      </c>
      <c r="L6" s="145" t="s">
        <v>116</v>
      </c>
      <c r="M6" s="145" t="s">
        <v>117</v>
      </c>
      <c r="N6" s="145" t="s">
        <v>118</v>
      </c>
      <c r="O6" s="145" t="s">
        <v>119</v>
      </c>
      <c r="P6" s="145" t="s">
        <v>120</v>
      </c>
      <c r="Q6" s="145" t="s">
        <v>121</v>
      </c>
      <c r="R6" s="145" t="s">
        <v>122</v>
      </c>
      <c r="S6" s="145" t="s">
        <v>123</v>
      </c>
      <c r="T6" s="145" t="s">
        <v>124</v>
      </c>
      <c r="U6" s="145" t="s">
        <v>125</v>
      </c>
      <c r="V6" s="145" t="s">
        <v>126</v>
      </c>
      <c r="W6" s="145" t="s">
        <v>127</v>
      </c>
      <c r="X6" s="145" t="s">
        <v>128</v>
      </c>
    </row>
    <row r="7" spans="1:60" hidden="1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>
      <c r="A8" s="149" t="s">
        <v>129</v>
      </c>
      <c r="B8" s="150" t="s">
        <v>101</v>
      </c>
      <c r="C8" s="174" t="s">
        <v>27</v>
      </c>
      <c r="D8" s="161"/>
      <c r="E8" s="162"/>
      <c r="F8" s="163"/>
      <c r="G8" s="163">
        <f>SUMIF(AG9:AG20,"&lt;&gt;NOR",G9:G20)</f>
        <v>0</v>
      </c>
      <c r="H8" s="163"/>
      <c r="I8" s="163">
        <f>SUM(I9:I20)</f>
        <v>0</v>
      </c>
      <c r="J8" s="163"/>
      <c r="K8" s="163">
        <f>SUM(K9:K20)</f>
        <v>0</v>
      </c>
      <c r="L8" s="163"/>
      <c r="M8" s="163">
        <f>SUM(M9:M20)</f>
        <v>0</v>
      </c>
      <c r="N8" s="163"/>
      <c r="O8" s="163">
        <f>SUM(O9:O20)</f>
        <v>0</v>
      </c>
      <c r="P8" s="163"/>
      <c r="Q8" s="163">
        <f>SUM(Q9:Q20)</f>
        <v>0</v>
      </c>
      <c r="R8" s="163"/>
      <c r="S8" s="163"/>
      <c r="T8" s="164"/>
      <c r="U8" s="160"/>
      <c r="V8" s="160">
        <f>SUM(V9:V20)</f>
        <v>0</v>
      </c>
      <c r="W8" s="160"/>
      <c r="X8" s="160"/>
      <c r="AG8" t="s">
        <v>130</v>
      </c>
    </row>
    <row r="9" spans="1:60" outlineLevel="1">
      <c r="A9" s="165">
        <v>1</v>
      </c>
      <c r="B9" s="166" t="s">
        <v>50</v>
      </c>
      <c r="C9" s="175" t="s">
        <v>670</v>
      </c>
      <c r="D9" s="167" t="s">
        <v>671</v>
      </c>
      <c r="E9" s="168">
        <v>1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0"/>
      <c r="S9" s="170" t="s">
        <v>308</v>
      </c>
      <c r="T9" s="171" t="s">
        <v>309</v>
      </c>
      <c r="U9" s="155">
        <v>0</v>
      </c>
      <c r="V9" s="155">
        <f>ROUND(E9*U9,2)</f>
        <v>0</v>
      </c>
      <c r="W9" s="155"/>
      <c r="X9" s="155" t="s">
        <v>672</v>
      </c>
      <c r="Y9" s="146"/>
      <c r="Z9" s="146"/>
      <c r="AA9" s="146"/>
      <c r="AB9" s="146"/>
      <c r="AC9" s="146"/>
      <c r="AD9" s="146"/>
      <c r="AE9" s="146"/>
      <c r="AF9" s="146"/>
      <c r="AG9" s="146" t="s">
        <v>673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>
      <c r="A10" s="165">
        <v>2</v>
      </c>
      <c r="B10" s="166" t="s">
        <v>674</v>
      </c>
      <c r="C10" s="175" t="s">
        <v>675</v>
      </c>
      <c r="D10" s="167" t="s">
        <v>676</v>
      </c>
      <c r="E10" s="168">
        <v>1</v>
      </c>
      <c r="F10" s="169"/>
      <c r="G10" s="170">
        <f>ROUND(E10*F10,2)</f>
        <v>0</v>
      </c>
      <c r="H10" s="169"/>
      <c r="I10" s="170">
        <f>ROUND(E10*H10,2)</f>
        <v>0</v>
      </c>
      <c r="J10" s="169"/>
      <c r="K10" s="170">
        <f>ROUND(E10*J10,2)</f>
        <v>0</v>
      </c>
      <c r="L10" s="170">
        <v>21</v>
      </c>
      <c r="M10" s="170">
        <f>G10*(1+L10/100)</f>
        <v>0</v>
      </c>
      <c r="N10" s="170">
        <v>0</v>
      </c>
      <c r="O10" s="170">
        <f>ROUND(E10*N10,2)</f>
        <v>0</v>
      </c>
      <c r="P10" s="170">
        <v>0</v>
      </c>
      <c r="Q10" s="170">
        <f>ROUND(E10*P10,2)</f>
        <v>0</v>
      </c>
      <c r="R10" s="170"/>
      <c r="S10" s="170" t="s">
        <v>135</v>
      </c>
      <c r="T10" s="171" t="s">
        <v>309</v>
      </c>
      <c r="U10" s="155">
        <v>0</v>
      </c>
      <c r="V10" s="155">
        <f>ROUND(E10*U10,2)</f>
        <v>0</v>
      </c>
      <c r="W10" s="155"/>
      <c r="X10" s="155" t="s">
        <v>677</v>
      </c>
      <c r="Y10" s="146"/>
      <c r="Z10" s="146"/>
      <c r="AA10" s="146"/>
      <c r="AB10" s="146"/>
      <c r="AC10" s="146"/>
      <c r="AD10" s="146"/>
      <c r="AE10" s="146"/>
      <c r="AF10" s="146"/>
      <c r="AG10" s="146" t="s">
        <v>678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ht="21" outlineLevel="1">
      <c r="A11" s="153"/>
      <c r="B11" s="154"/>
      <c r="C11" s="237" t="s">
        <v>679</v>
      </c>
      <c r="D11" s="238"/>
      <c r="E11" s="238"/>
      <c r="F11" s="238"/>
      <c r="G11" s="238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46"/>
      <c r="Z11" s="146"/>
      <c r="AA11" s="146"/>
      <c r="AB11" s="146"/>
      <c r="AC11" s="146"/>
      <c r="AD11" s="146"/>
      <c r="AE11" s="146"/>
      <c r="AF11" s="146"/>
      <c r="AG11" s="146" t="s">
        <v>437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72" t="str">
        <f>C11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1" s="146"/>
      <c r="BC11" s="146"/>
      <c r="BD11" s="146"/>
      <c r="BE11" s="146"/>
      <c r="BF11" s="146"/>
      <c r="BG11" s="146"/>
      <c r="BH11" s="146"/>
    </row>
    <row r="12" spans="1:60" outlineLevel="1">
      <c r="A12" s="165">
        <v>3</v>
      </c>
      <c r="B12" s="166" t="s">
        <v>680</v>
      </c>
      <c r="C12" s="175" t="s">
        <v>681</v>
      </c>
      <c r="D12" s="167" t="s">
        <v>676</v>
      </c>
      <c r="E12" s="168">
        <v>1</v>
      </c>
      <c r="F12" s="169"/>
      <c r="G12" s="170">
        <f>ROUND(E12*F12,2)</f>
        <v>0</v>
      </c>
      <c r="H12" s="169"/>
      <c r="I12" s="170">
        <f>ROUND(E12*H12,2)</f>
        <v>0</v>
      </c>
      <c r="J12" s="169"/>
      <c r="K12" s="170">
        <f>ROUND(E12*J12,2)</f>
        <v>0</v>
      </c>
      <c r="L12" s="170">
        <v>21</v>
      </c>
      <c r="M12" s="170">
        <f>G12*(1+L12/100)</f>
        <v>0</v>
      </c>
      <c r="N12" s="170">
        <v>0</v>
      </c>
      <c r="O12" s="170">
        <f>ROUND(E12*N12,2)</f>
        <v>0</v>
      </c>
      <c r="P12" s="170">
        <v>0</v>
      </c>
      <c r="Q12" s="170">
        <f>ROUND(E12*P12,2)</f>
        <v>0</v>
      </c>
      <c r="R12" s="170"/>
      <c r="S12" s="170" t="s">
        <v>135</v>
      </c>
      <c r="T12" s="171" t="s">
        <v>309</v>
      </c>
      <c r="U12" s="155">
        <v>0</v>
      </c>
      <c r="V12" s="155">
        <f>ROUND(E12*U12,2)</f>
        <v>0</v>
      </c>
      <c r="W12" s="155"/>
      <c r="X12" s="155" t="s">
        <v>677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678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ht="31.3" outlineLevel="1">
      <c r="A13" s="153"/>
      <c r="B13" s="154"/>
      <c r="C13" s="237" t="s">
        <v>682</v>
      </c>
      <c r="D13" s="238"/>
      <c r="E13" s="238"/>
      <c r="F13" s="238"/>
      <c r="G13" s="238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46"/>
      <c r="Z13" s="146"/>
      <c r="AA13" s="146"/>
      <c r="AB13" s="146"/>
      <c r="AC13" s="146"/>
      <c r="AD13" s="146"/>
      <c r="AE13" s="146"/>
      <c r="AF13" s="146"/>
      <c r="AG13" s="146" t="s">
        <v>437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72" t="str">
        <f>C13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3" s="146"/>
      <c r="BC13" s="146"/>
      <c r="BD13" s="146"/>
      <c r="BE13" s="146"/>
      <c r="BF13" s="146"/>
      <c r="BG13" s="146"/>
      <c r="BH13" s="146"/>
    </row>
    <row r="14" spans="1:60" outlineLevel="1">
      <c r="A14" s="165">
        <v>4</v>
      </c>
      <c r="B14" s="166" t="s">
        <v>683</v>
      </c>
      <c r="C14" s="175" t="s">
        <v>684</v>
      </c>
      <c r="D14" s="167" t="s">
        <v>676</v>
      </c>
      <c r="E14" s="168">
        <v>1</v>
      </c>
      <c r="F14" s="169"/>
      <c r="G14" s="170">
        <f>ROUND(E14*F14,2)</f>
        <v>0</v>
      </c>
      <c r="H14" s="169"/>
      <c r="I14" s="170">
        <f>ROUND(E14*H14,2)</f>
        <v>0</v>
      </c>
      <c r="J14" s="169"/>
      <c r="K14" s="170">
        <f>ROUND(E14*J14,2)</f>
        <v>0</v>
      </c>
      <c r="L14" s="170">
        <v>21</v>
      </c>
      <c r="M14" s="170">
        <f>G14*(1+L14/100)</f>
        <v>0</v>
      </c>
      <c r="N14" s="170">
        <v>0</v>
      </c>
      <c r="O14" s="170">
        <f>ROUND(E14*N14,2)</f>
        <v>0</v>
      </c>
      <c r="P14" s="170">
        <v>0</v>
      </c>
      <c r="Q14" s="170">
        <f>ROUND(E14*P14,2)</f>
        <v>0</v>
      </c>
      <c r="R14" s="170"/>
      <c r="S14" s="170" t="s">
        <v>135</v>
      </c>
      <c r="T14" s="171" t="s">
        <v>309</v>
      </c>
      <c r="U14" s="155">
        <v>0</v>
      </c>
      <c r="V14" s="155">
        <f>ROUND(E14*U14,2)</f>
        <v>0</v>
      </c>
      <c r="W14" s="155"/>
      <c r="X14" s="155" t="s">
        <v>677</v>
      </c>
      <c r="Y14" s="146"/>
      <c r="Z14" s="146"/>
      <c r="AA14" s="146"/>
      <c r="AB14" s="146"/>
      <c r="AC14" s="146"/>
      <c r="AD14" s="146"/>
      <c r="AE14" s="146"/>
      <c r="AF14" s="146"/>
      <c r="AG14" s="146" t="s">
        <v>678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1" outlineLevel="1">
      <c r="A15" s="153"/>
      <c r="B15" s="154"/>
      <c r="C15" s="237" t="s">
        <v>685</v>
      </c>
      <c r="D15" s="238"/>
      <c r="E15" s="238"/>
      <c r="F15" s="238"/>
      <c r="G15" s="238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46"/>
      <c r="Z15" s="146"/>
      <c r="AA15" s="146"/>
      <c r="AB15" s="146"/>
      <c r="AC15" s="146"/>
      <c r="AD15" s="146"/>
      <c r="AE15" s="146"/>
      <c r="AF15" s="146"/>
      <c r="AG15" s="146" t="s">
        <v>437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72" t="str">
        <f>C15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5" s="146"/>
      <c r="BC15" s="146"/>
      <c r="BD15" s="146"/>
      <c r="BE15" s="146"/>
      <c r="BF15" s="146"/>
      <c r="BG15" s="146"/>
      <c r="BH15" s="146"/>
    </row>
    <row r="16" spans="1:60" outlineLevel="1">
      <c r="A16" s="165">
        <v>5</v>
      </c>
      <c r="B16" s="166" t="s">
        <v>50</v>
      </c>
      <c r="C16" s="175" t="s">
        <v>686</v>
      </c>
      <c r="D16" s="167" t="s">
        <v>671</v>
      </c>
      <c r="E16" s="168">
        <v>1</v>
      </c>
      <c r="F16" s="169"/>
      <c r="G16" s="170">
        <f>ROUND(E16*F16,2)</f>
        <v>0</v>
      </c>
      <c r="H16" s="169"/>
      <c r="I16" s="170">
        <f>ROUND(E16*H16,2)</f>
        <v>0</v>
      </c>
      <c r="J16" s="169"/>
      <c r="K16" s="170">
        <f>ROUND(E16*J16,2)</f>
        <v>0</v>
      </c>
      <c r="L16" s="170">
        <v>21</v>
      </c>
      <c r="M16" s="170">
        <f>G16*(1+L16/100)</f>
        <v>0</v>
      </c>
      <c r="N16" s="170">
        <v>0</v>
      </c>
      <c r="O16" s="170">
        <f>ROUND(E16*N16,2)</f>
        <v>0</v>
      </c>
      <c r="P16" s="170">
        <v>0</v>
      </c>
      <c r="Q16" s="170">
        <f>ROUND(E16*P16,2)</f>
        <v>0</v>
      </c>
      <c r="R16" s="170"/>
      <c r="S16" s="170" t="s">
        <v>308</v>
      </c>
      <c r="T16" s="171" t="s">
        <v>309</v>
      </c>
      <c r="U16" s="155">
        <v>0</v>
      </c>
      <c r="V16" s="155">
        <f>ROUND(E16*U16,2)</f>
        <v>0</v>
      </c>
      <c r="W16" s="155"/>
      <c r="X16" s="155" t="s">
        <v>677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678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>
      <c r="A17" s="153"/>
      <c r="B17" s="154"/>
      <c r="C17" s="237" t="s">
        <v>687</v>
      </c>
      <c r="D17" s="238"/>
      <c r="E17" s="238"/>
      <c r="F17" s="238"/>
      <c r="G17" s="238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46"/>
      <c r="Z17" s="146"/>
      <c r="AA17" s="146"/>
      <c r="AB17" s="146"/>
      <c r="AC17" s="146"/>
      <c r="AD17" s="146"/>
      <c r="AE17" s="146"/>
      <c r="AF17" s="146"/>
      <c r="AG17" s="146" t="s">
        <v>437</v>
      </c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outlineLevel="1">
      <c r="A18" s="153"/>
      <c r="B18" s="154"/>
      <c r="C18" s="239" t="s">
        <v>688</v>
      </c>
      <c r="D18" s="240"/>
      <c r="E18" s="240"/>
      <c r="F18" s="240"/>
      <c r="G18" s="240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46"/>
      <c r="Z18" s="146"/>
      <c r="AA18" s="146"/>
      <c r="AB18" s="146"/>
      <c r="AC18" s="146"/>
      <c r="AD18" s="146"/>
      <c r="AE18" s="146"/>
      <c r="AF18" s="146"/>
      <c r="AG18" s="146" t="s">
        <v>437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20.6" outlineLevel="1">
      <c r="A19" s="165">
        <v>6</v>
      </c>
      <c r="B19" s="166" t="s">
        <v>689</v>
      </c>
      <c r="C19" s="175" t="s">
        <v>690</v>
      </c>
      <c r="D19" s="167" t="s">
        <v>671</v>
      </c>
      <c r="E19" s="168">
        <v>1</v>
      </c>
      <c r="F19" s="169"/>
      <c r="G19" s="170">
        <f>ROUND(E19*F19,2)</f>
        <v>0</v>
      </c>
      <c r="H19" s="169"/>
      <c r="I19" s="170">
        <f>ROUND(E19*H19,2)</f>
        <v>0</v>
      </c>
      <c r="J19" s="169"/>
      <c r="K19" s="170">
        <f>ROUND(E19*J19,2)</f>
        <v>0</v>
      </c>
      <c r="L19" s="170">
        <v>21</v>
      </c>
      <c r="M19" s="170">
        <f>G19*(1+L19/100)</f>
        <v>0</v>
      </c>
      <c r="N19" s="170">
        <v>0</v>
      </c>
      <c r="O19" s="170">
        <f>ROUND(E19*N19,2)</f>
        <v>0</v>
      </c>
      <c r="P19" s="170">
        <v>0</v>
      </c>
      <c r="Q19" s="170">
        <f>ROUND(E19*P19,2)</f>
        <v>0</v>
      </c>
      <c r="R19" s="170"/>
      <c r="S19" s="170" t="s">
        <v>308</v>
      </c>
      <c r="T19" s="171" t="s">
        <v>309</v>
      </c>
      <c r="U19" s="155">
        <v>0</v>
      </c>
      <c r="V19" s="155">
        <f>ROUND(E19*U19,2)</f>
        <v>0</v>
      </c>
      <c r="W19" s="155"/>
      <c r="X19" s="155" t="s">
        <v>677</v>
      </c>
      <c r="Y19" s="146"/>
      <c r="Z19" s="146"/>
      <c r="AA19" s="146"/>
      <c r="AB19" s="146"/>
      <c r="AC19" s="146"/>
      <c r="AD19" s="146"/>
      <c r="AE19" s="146"/>
      <c r="AF19" s="146"/>
      <c r="AG19" s="146" t="s">
        <v>678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outlineLevel="1">
      <c r="A20" s="165">
        <v>7</v>
      </c>
      <c r="B20" s="166" t="s">
        <v>691</v>
      </c>
      <c r="C20" s="175" t="s">
        <v>692</v>
      </c>
      <c r="D20" s="167" t="s">
        <v>671</v>
      </c>
      <c r="E20" s="168">
        <v>1</v>
      </c>
      <c r="F20" s="169"/>
      <c r="G20" s="170">
        <f>ROUND(E20*F20,2)</f>
        <v>0</v>
      </c>
      <c r="H20" s="169"/>
      <c r="I20" s="170">
        <f>ROUND(E20*H20,2)</f>
        <v>0</v>
      </c>
      <c r="J20" s="169"/>
      <c r="K20" s="170">
        <f>ROUND(E20*J20,2)</f>
        <v>0</v>
      </c>
      <c r="L20" s="170">
        <v>21</v>
      </c>
      <c r="M20" s="170">
        <f>G20*(1+L20/100)</f>
        <v>0</v>
      </c>
      <c r="N20" s="170">
        <v>0</v>
      </c>
      <c r="O20" s="170">
        <f>ROUND(E20*N20,2)</f>
        <v>0</v>
      </c>
      <c r="P20" s="170">
        <v>0</v>
      </c>
      <c r="Q20" s="170">
        <f>ROUND(E20*P20,2)</f>
        <v>0</v>
      </c>
      <c r="R20" s="170"/>
      <c r="S20" s="170" t="s">
        <v>308</v>
      </c>
      <c r="T20" s="171" t="s">
        <v>309</v>
      </c>
      <c r="U20" s="155">
        <v>0</v>
      </c>
      <c r="V20" s="155">
        <f>ROUND(E20*U20,2)</f>
        <v>0</v>
      </c>
      <c r="W20" s="155"/>
      <c r="X20" s="155" t="s">
        <v>677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678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>
      <c r="A21" s="149" t="s">
        <v>129</v>
      </c>
      <c r="B21" s="150" t="s">
        <v>102</v>
      </c>
      <c r="C21" s="174" t="s">
        <v>28</v>
      </c>
      <c r="D21" s="161"/>
      <c r="E21" s="162"/>
      <c r="F21" s="163"/>
      <c r="G21" s="163">
        <f>SUMIF(AG22:AG23,"&lt;&gt;NOR",G22:G23)</f>
        <v>0</v>
      </c>
      <c r="H21" s="163"/>
      <c r="I21" s="163">
        <f>SUM(I22:I23)</f>
        <v>0</v>
      </c>
      <c r="J21" s="163"/>
      <c r="K21" s="163">
        <f>SUM(K22:K23)</f>
        <v>0</v>
      </c>
      <c r="L21" s="163"/>
      <c r="M21" s="163">
        <f>SUM(M22:M23)</f>
        <v>0</v>
      </c>
      <c r="N21" s="163"/>
      <c r="O21" s="163">
        <f>SUM(O22:O23)</f>
        <v>0</v>
      </c>
      <c r="P21" s="163"/>
      <c r="Q21" s="163">
        <f>SUM(Q22:Q23)</f>
        <v>0</v>
      </c>
      <c r="R21" s="163"/>
      <c r="S21" s="163"/>
      <c r="T21" s="164"/>
      <c r="U21" s="160"/>
      <c r="V21" s="160">
        <f>SUM(V22:V23)</f>
        <v>0</v>
      </c>
      <c r="W21" s="160"/>
      <c r="X21" s="160"/>
      <c r="AG21" t="s">
        <v>130</v>
      </c>
    </row>
    <row r="22" spans="1:60" outlineLevel="1">
      <c r="A22" s="165">
        <v>8</v>
      </c>
      <c r="B22" s="166" t="s">
        <v>693</v>
      </c>
      <c r="C22" s="175" t="s">
        <v>694</v>
      </c>
      <c r="D22" s="167" t="s">
        <v>676</v>
      </c>
      <c r="E22" s="168">
        <v>1</v>
      </c>
      <c r="F22" s="169"/>
      <c r="G22" s="170">
        <f>ROUND(E22*F22,2)</f>
        <v>0</v>
      </c>
      <c r="H22" s="169"/>
      <c r="I22" s="170">
        <f>ROUND(E22*H22,2)</f>
        <v>0</v>
      </c>
      <c r="J22" s="169"/>
      <c r="K22" s="170">
        <f>ROUND(E22*J22,2)</f>
        <v>0</v>
      </c>
      <c r="L22" s="170">
        <v>21</v>
      </c>
      <c r="M22" s="170">
        <f>G22*(1+L22/100)</f>
        <v>0</v>
      </c>
      <c r="N22" s="170">
        <v>0</v>
      </c>
      <c r="O22" s="170">
        <f>ROUND(E22*N22,2)</f>
        <v>0</v>
      </c>
      <c r="P22" s="170">
        <v>0</v>
      </c>
      <c r="Q22" s="170">
        <f>ROUND(E22*P22,2)</f>
        <v>0</v>
      </c>
      <c r="R22" s="170"/>
      <c r="S22" s="170" t="s">
        <v>135</v>
      </c>
      <c r="T22" s="171" t="s">
        <v>309</v>
      </c>
      <c r="U22" s="155">
        <v>0</v>
      </c>
      <c r="V22" s="155">
        <f>ROUND(E22*U22,2)</f>
        <v>0</v>
      </c>
      <c r="W22" s="155"/>
      <c r="X22" s="155" t="s">
        <v>677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678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outlineLevel="1">
      <c r="A23" s="153"/>
      <c r="B23" s="154"/>
      <c r="C23" s="237" t="s">
        <v>695</v>
      </c>
      <c r="D23" s="238"/>
      <c r="E23" s="238"/>
      <c r="F23" s="238"/>
      <c r="G23" s="238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46"/>
      <c r="Z23" s="146"/>
      <c r="AA23" s="146"/>
      <c r="AB23" s="146"/>
      <c r="AC23" s="146"/>
      <c r="AD23" s="146"/>
      <c r="AE23" s="146"/>
      <c r="AF23" s="146"/>
      <c r="AG23" s="146" t="s">
        <v>437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72" t="str">
        <f>C23</f>
        <v>Náklady na vyhotovení dokumentace skutečného provedení stavby a její předání objednateli v požadované formě a požadovaném počtu.</v>
      </c>
      <c r="BB23" s="146"/>
      <c r="BC23" s="146"/>
      <c r="BD23" s="146"/>
      <c r="BE23" s="146"/>
      <c r="BF23" s="146"/>
      <c r="BG23" s="146"/>
      <c r="BH23" s="146"/>
    </row>
    <row r="24" spans="1:60">
      <c r="A24" s="3"/>
      <c r="B24" s="4"/>
      <c r="C24" s="179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AE24">
        <v>15</v>
      </c>
      <c r="AF24">
        <v>21</v>
      </c>
      <c r="AG24" t="s">
        <v>116</v>
      </c>
    </row>
    <row r="25" spans="1:60">
      <c r="A25" s="149"/>
      <c r="B25" s="150" t="s">
        <v>29</v>
      </c>
      <c r="C25" s="174"/>
      <c r="D25" s="151"/>
      <c r="E25" s="152"/>
      <c r="F25" s="152"/>
      <c r="G25" s="173">
        <f>G8+G21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f>SUMIF(L7:L23,AE24,G7:G23)</f>
        <v>0</v>
      </c>
      <c r="AF25">
        <f>SUMIF(L7:L23,AF24,G7:G23)</f>
        <v>0</v>
      </c>
      <c r="AG25" t="s">
        <v>668</v>
      </c>
    </row>
    <row r="26" spans="1:60">
      <c r="C26" s="180"/>
      <c r="D26" s="10"/>
      <c r="AG26" t="s">
        <v>669</v>
      </c>
    </row>
    <row r="27" spans="1:60">
      <c r="D27" s="10"/>
    </row>
    <row r="28" spans="1:60">
      <c r="D28" s="10"/>
    </row>
    <row r="29" spans="1:60">
      <c r="D29" s="10"/>
    </row>
    <row r="30" spans="1:60">
      <c r="D30" s="10"/>
    </row>
    <row r="31" spans="1:60">
      <c r="D31" s="10"/>
    </row>
    <row r="32" spans="1:60">
      <c r="D32" s="10"/>
    </row>
    <row r="33" spans="4:4">
      <c r="D33" s="10"/>
    </row>
    <row r="34" spans="4:4">
      <c r="D34" s="10"/>
    </row>
    <row r="35" spans="4:4">
      <c r="D35" s="10"/>
    </row>
    <row r="36" spans="4:4">
      <c r="D36" s="10"/>
    </row>
    <row r="37" spans="4:4">
      <c r="D37" s="10"/>
    </row>
    <row r="38" spans="4:4">
      <c r="D38" s="10"/>
    </row>
    <row r="39" spans="4:4">
      <c r="D39" s="10"/>
    </row>
    <row r="40" spans="4:4">
      <c r="D40" s="10"/>
    </row>
    <row r="41" spans="4:4">
      <c r="D41" s="10"/>
    </row>
    <row r="42" spans="4:4">
      <c r="D42" s="10"/>
    </row>
    <row r="43" spans="4:4">
      <c r="D43" s="10"/>
    </row>
    <row r="44" spans="4:4">
      <c r="D44" s="10"/>
    </row>
    <row r="45" spans="4:4">
      <c r="D45" s="10"/>
    </row>
    <row r="46" spans="4:4">
      <c r="D46" s="10"/>
    </row>
    <row r="47" spans="4:4">
      <c r="D47" s="10"/>
    </row>
    <row r="48" spans="4:4">
      <c r="D48" s="10"/>
    </row>
    <row r="49" spans="4:4">
      <c r="D49" s="10"/>
    </row>
    <row r="50" spans="4:4">
      <c r="D50" s="10"/>
    </row>
    <row r="51" spans="4:4">
      <c r="D51" s="10"/>
    </row>
    <row r="52" spans="4:4">
      <c r="D52" s="10"/>
    </row>
    <row r="53" spans="4:4">
      <c r="D53" s="10"/>
    </row>
    <row r="54" spans="4:4">
      <c r="D54" s="10"/>
    </row>
    <row r="55" spans="4:4">
      <c r="D55" s="10"/>
    </row>
    <row r="56" spans="4:4">
      <c r="D56" s="10"/>
    </row>
    <row r="57" spans="4:4">
      <c r="D57" s="10"/>
    </row>
    <row r="58" spans="4:4">
      <c r="D58" s="10"/>
    </row>
    <row r="59" spans="4:4">
      <c r="D59" s="10"/>
    </row>
    <row r="60" spans="4:4">
      <c r="D60" s="10"/>
    </row>
    <row r="61" spans="4:4">
      <c r="D61" s="10"/>
    </row>
    <row r="62" spans="4:4">
      <c r="D62" s="10"/>
    </row>
    <row r="63" spans="4:4">
      <c r="D63" s="10"/>
    </row>
    <row r="64" spans="4:4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9231" sheet="1"/>
  <mergeCells count="10">
    <mergeCell ref="A1:G1"/>
    <mergeCell ref="C2:G2"/>
    <mergeCell ref="C3:G3"/>
    <mergeCell ref="C4:G4"/>
    <mergeCell ref="C18:G18"/>
    <mergeCell ref="C23:G23"/>
    <mergeCell ref="C11:G11"/>
    <mergeCell ref="C13:G13"/>
    <mergeCell ref="C15:G15"/>
    <mergeCell ref="C17:G17"/>
  </mergeCells>
  <phoneticPr fontId="17" type="noConversion"/>
  <pageMargins left="0.59055118110236204" right="0.196850393700787" top="0.984251969" bottom="0.984251969" header="0.4921259845" footer="0.4921259845"/>
  <pageSetup paperSize="9" orientation="landscape" horizontalDpi="0" verticalDpi="0" r:id="rId1"/>
  <headerFooter alignWithMargins="0"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101 01 Pol</vt:lpstr>
      <vt:lpstr>99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'101 01 Pol'!Názvy_tisku</vt:lpstr>
      <vt:lpstr>'99 01 Pol'!Názvy_tisku</vt:lpstr>
      <vt:lpstr>oadresa</vt:lpstr>
      <vt:lpstr>Stavba!Objednatel</vt:lpstr>
      <vt:lpstr>Stavba!Objekt</vt:lpstr>
      <vt:lpstr>'101 01 Pol'!Oblast_tisku</vt:lpstr>
      <vt:lpstr>'99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cp:lastPrinted>2019-03-19T12:27:02Z</cp:lastPrinted>
  <dcterms:created xsi:type="dcterms:W3CDTF">2009-04-08T07:15:50Z</dcterms:created>
  <dcterms:modified xsi:type="dcterms:W3CDTF">2020-12-01T07:54:09Z</dcterms:modified>
</cp:coreProperties>
</file>