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v-dc\PKVysocina\ZAKAZKY\PM_VZ\151_VZ Háj II_zahrady\01_Výzva k podání nabídek\"/>
    </mc:Choice>
  </mc:AlternateContent>
  <bookViews>
    <workbookView xWindow="0" yWindow="0" windowWidth="15390" windowHeight="10100"/>
  </bookViews>
  <sheets>
    <sheet name="REKAPITULACE" sheetId="6" r:id="rId1"/>
    <sheet name="1. DOZP Ledeč nad Sázavou" sheetId="1" r:id="rId2"/>
    <sheet name="2. CHB Ledeč nad Sázavou" sheetId="2" r:id="rId3"/>
    <sheet name="3. DOZP 1 Světlá nad Sázavou" sheetId="3" r:id="rId4"/>
    <sheet name="4. DOZP 2 Světlá nad Sázavou" sheetId="4" r:id="rId5"/>
    <sheet name=" 5. Management Světlá nad Sázav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6" l="1"/>
  <c r="C15" i="6" l="1"/>
  <c r="C17" i="6" s="1"/>
  <c r="G86" i="5"/>
  <c r="G73" i="5"/>
  <c r="G5" i="4"/>
  <c r="F125" i="5" l="1"/>
  <c r="F132" i="5" s="1"/>
  <c r="G124" i="5"/>
  <c r="G123" i="5"/>
  <c r="G121" i="5"/>
  <c r="G125" i="5" s="1"/>
  <c r="G132" i="5" s="1"/>
  <c r="F118" i="5"/>
  <c r="F131" i="5" s="1"/>
  <c r="F12" i="5" s="1"/>
  <c r="G117" i="5"/>
  <c r="G116" i="5"/>
  <c r="G115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118" i="5" s="1"/>
  <c r="G131" i="5" s="1"/>
  <c r="F93" i="5"/>
  <c r="G92" i="5"/>
  <c r="G93" i="5" s="1"/>
  <c r="G91" i="5"/>
  <c r="F89" i="5"/>
  <c r="F130" i="5" s="1"/>
  <c r="F13" i="5" s="1"/>
  <c r="G13" i="5" s="1"/>
  <c r="G88" i="5"/>
  <c r="G87" i="5"/>
  <c r="G84" i="5"/>
  <c r="G83" i="5"/>
  <c r="G82" i="5"/>
  <c r="G81" i="5"/>
  <c r="G80" i="5"/>
  <c r="G79" i="5"/>
  <c r="G78" i="5"/>
  <c r="G77" i="5"/>
  <c r="G76" i="5"/>
  <c r="G75" i="5"/>
  <c r="G74" i="5"/>
  <c r="G72" i="5"/>
  <c r="G71" i="5"/>
  <c r="G70" i="5"/>
  <c r="G69" i="5"/>
  <c r="G68" i="5"/>
  <c r="G89" i="5" s="1"/>
  <c r="G130" i="5" s="1"/>
  <c r="F66" i="5"/>
  <c r="F65" i="5"/>
  <c r="G64" i="5"/>
  <c r="G65" i="5" s="1"/>
  <c r="F62" i="5"/>
  <c r="F94" i="5" s="1"/>
  <c r="F18" i="5" s="1"/>
  <c r="G18" i="5" s="1"/>
  <c r="G61" i="5"/>
  <c r="G60" i="5"/>
  <c r="G59" i="5"/>
  <c r="G62" i="5" s="1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52" i="5" s="1"/>
  <c r="G29" i="5"/>
  <c r="G28" i="5"/>
  <c r="G27" i="5"/>
  <c r="F26" i="5"/>
  <c r="F25" i="5"/>
  <c r="G25" i="5" s="1"/>
  <c r="G24" i="5"/>
  <c r="G23" i="5"/>
  <c r="F22" i="5"/>
  <c r="G22" i="5" s="1"/>
  <c r="G21" i="5"/>
  <c r="F21" i="5"/>
  <c r="G20" i="5"/>
  <c r="F16" i="5"/>
  <c r="G16" i="5" s="1"/>
  <c r="F15" i="5"/>
  <c r="F19" i="5" s="1"/>
  <c r="G19" i="5" s="1"/>
  <c r="F14" i="5"/>
  <c r="G14" i="5" s="1"/>
  <c r="G11" i="5"/>
  <c r="G10" i="5"/>
  <c r="F9" i="5"/>
  <c r="G9" i="5" s="1"/>
  <c r="G8" i="5"/>
  <c r="G7" i="5"/>
  <c r="G6" i="5"/>
  <c r="G128" i="5" l="1"/>
  <c r="G66" i="5"/>
  <c r="G94" i="5"/>
  <c r="G129" i="5"/>
  <c r="F17" i="5"/>
  <c r="G17" i="5" s="1"/>
  <c r="G12" i="5"/>
  <c r="G31" i="5" s="1"/>
  <c r="G144" i="5" s="1"/>
  <c r="G15" i="5"/>
  <c r="F129" i="5"/>
  <c r="G133" i="5" l="1"/>
  <c r="G135" i="5" s="1"/>
  <c r="G145" i="5" s="1"/>
  <c r="G147" i="5" s="1"/>
  <c r="G148" i="5" l="1"/>
  <c r="G150" i="5" s="1"/>
  <c r="G152" i="5" s="1"/>
  <c r="F139" i="4" l="1"/>
  <c r="G138" i="4"/>
  <c r="G137" i="4"/>
  <c r="G136" i="4"/>
  <c r="G135" i="4"/>
  <c r="G134" i="4"/>
  <c r="G133" i="4"/>
  <c r="G132" i="4"/>
  <c r="G131" i="4"/>
  <c r="G130" i="4"/>
  <c r="G129" i="4"/>
  <c r="G128" i="4"/>
  <c r="G139" i="4" s="1"/>
  <c r="G126" i="4"/>
  <c r="G125" i="4"/>
  <c r="G124" i="4"/>
  <c r="F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119" i="4" s="1"/>
  <c r="F83" i="4"/>
  <c r="G82" i="4"/>
  <c r="G81" i="4"/>
  <c r="G80" i="4"/>
  <c r="G79" i="4"/>
  <c r="G78" i="4"/>
  <c r="G83" i="4" s="1"/>
  <c r="F76" i="4"/>
  <c r="F120" i="4" s="1"/>
  <c r="G75" i="4"/>
  <c r="G74" i="4"/>
  <c r="G73" i="4"/>
  <c r="G76" i="4" s="1"/>
  <c r="F71" i="4"/>
  <c r="F84" i="4" s="1"/>
  <c r="F20" i="4" s="1"/>
  <c r="G70" i="4"/>
  <c r="G69" i="4"/>
  <c r="G71" i="4" s="1"/>
  <c r="G65" i="4"/>
  <c r="G64" i="4"/>
  <c r="G63" i="4"/>
  <c r="F62" i="4"/>
  <c r="G62" i="4" s="1"/>
  <c r="G60" i="4"/>
  <c r="G59" i="4"/>
  <c r="G58" i="4"/>
  <c r="F58" i="4"/>
  <c r="G57" i="4"/>
  <c r="G56" i="4"/>
  <c r="G55" i="4"/>
  <c r="G54" i="4"/>
  <c r="G53" i="4"/>
  <c r="G52" i="4"/>
  <c r="G51" i="4"/>
  <c r="G50" i="4"/>
  <c r="G49" i="4"/>
  <c r="G48" i="4"/>
  <c r="G66" i="4" s="1"/>
  <c r="G47" i="4"/>
  <c r="G46" i="4"/>
  <c r="G45" i="4"/>
  <c r="G44" i="4"/>
  <c r="G38" i="4"/>
  <c r="G37" i="4"/>
  <c r="G36" i="4"/>
  <c r="G35" i="4"/>
  <c r="G34" i="4"/>
  <c r="F33" i="4"/>
  <c r="F61" i="4" s="1"/>
  <c r="G61" i="4" s="1"/>
  <c r="G32" i="4"/>
  <c r="G31" i="4"/>
  <c r="F31" i="4"/>
  <c r="G30" i="4"/>
  <c r="G29" i="4"/>
  <c r="F29" i="4"/>
  <c r="F28" i="4"/>
  <c r="G28" i="4" s="1"/>
  <c r="F26" i="4"/>
  <c r="G26" i="4" s="1"/>
  <c r="G25" i="4"/>
  <c r="F23" i="4"/>
  <c r="F27" i="4" s="1"/>
  <c r="G27" i="4" s="1"/>
  <c r="G19" i="4"/>
  <c r="G17" i="4"/>
  <c r="F16" i="4"/>
  <c r="F21" i="4" s="1"/>
  <c r="G21" i="4" s="1"/>
  <c r="G15" i="4"/>
  <c r="G13" i="4"/>
  <c r="F13" i="4"/>
  <c r="F14" i="4" s="1"/>
  <c r="G14" i="4" s="1"/>
  <c r="G12" i="4"/>
  <c r="G11" i="4"/>
  <c r="G10" i="4"/>
  <c r="G9" i="4"/>
  <c r="G8" i="4"/>
  <c r="G7" i="4"/>
  <c r="G6" i="4"/>
  <c r="F6" i="4"/>
  <c r="G20" i="4" l="1"/>
  <c r="F24" i="4"/>
  <c r="G24" i="4" s="1"/>
  <c r="G120" i="4"/>
  <c r="G40" i="4"/>
  <c r="G146" i="4" s="1"/>
  <c r="F18" i="4"/>
  <c r="G18" i="4" s="1"/>
  <c r="F22" i="4"/>
  <c r="G22" i="4" s="1"/>
  <c r="G84" i="4"/>
  <c r="G144" i="4" s="1"/>
  <c r="G147" i="4" s="1"/>
  <c r="G16" i="4"/>
  <c r="G23" i="4"/>
  <c r="G33" i="4"/>
  <c r="G149" i="4" l="1"/>
  <c r="G150" i="4" l="1"/>
  <c r="G152" i="4" s="1"/>
  <c r="G154" i="4" s="1"/>
  <c r="F143" i="3" l="1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43" i="3" s="1"/>
  <c r="G126" i="3"/>
  <c r="G124" i="3"/>
  <c r="G123" i="3"/>
  <c r="A123" i="3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G122" i="3"/>
  <c r="F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A90" i="3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G89" i="3"/>
  <c r="G119" i="3" s="1"/>
  <c r="F85" i="3"/>
  <c r="G84" i="3"/>
  <c r="G83" i="3"/>
  <c r="G82" i="3"/>
  <c r="G81" i="3"/>
  <c r="G80" i="3"/>
  <c r="G79" i="3"/>
  <c r="G85" i="3" s="1"/>
  <c r="A79" i="3"/>
  <c r="A80" i="3" s="1"/>
  <c r="A81" i="3" s="1"/>
  <c r="A82" i="3" s="1"/>
  <c r="A83" i="3" s="1"/>
  <c r="A84" i="3" s="1"/>
  <c r="G78" i="3"/>
  <c r="A78" i="3"/>
  <c r="F76" i="3"/>
  <c r="F120" i="3" s="1"/>
  <c r="G75" i="3"/>
  <c r="G74" i="3"/>
  <c r="G73" i="3"/>
  <c r="G76" i="3" s="1"/>
  <c r="G120" i="3" s="1"/>
  <c r="G71" i="3"/>
  <c r="G86" i="3" s="1"/>
  <c r="F71" i="3"/>
  <c r="F86" i="3" s="1"/>
  <c r="F20" i="3" s="1"/>
  <c r="G70" i="3"/>
  <c r="G69" i="3"/>
  <c r="G64" i="3"/>
  <c r="G63" i="3"/>
  <c r="G62" i="3"/>
  <c r="G61" i="3"/>
  <c r="F61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37" i="3"/>
  <c r="G36" i="3"/>
  <c r="G35" i="3"/>
  <c r="G34" i="3"/>
  <c r="G33" i="3"/>
  <c r="F32" i="3"/>
  <c r="G32" i="3" s="1"/>
  <c r="G31" i="3"/>
  <c r="F31" i="3"/>
  <c r="G30" i="3"/>
  <c r="F29" i="3"/>
  <c r="G29" i="3" s="1"/>
  <c r="F28" i="3"/>
  <c r="G28" i="3" s="1"/>
  <c r="G25" i="3"/>
  <c r="F23" i="3"/>
  <c r="F26" i="3" s="1"/>
  <c r="G19" i="3"/>
  <c r="G17" i="3"/>
  <c r="F16" i="3"/>
  <c r="F21" i="3" s="1"/>
  <c r="G21" i="3" s="1"/>
  <c r="G15" i="3"/>
  <c r="F13" i="3"/>
  <c r="F14" i="3" s="1"/>
  <c r="G14" i="3" s="1"/>
  <c r="G12" i="3"/>
  <c r="G11" i="3"/>
  <c r="G10" i="3"/>
  <c r="G9" i="3"/>
  <c r="G8" i="3"/>
  <c r="G7" i="3"/>
  <c r="G6" i="3"/>
  <c r="G5" i="3"/>
  <c r="G26" i="3" l="1"/>
  <c r="F27" i="3"/>
  <c r="G27" i="3" s="1"/>
  <c r="G65" i="3"/>
  <c r="G148" i="3" s="1"/>
  <c r="G152" i="3" s="1"/>
  <c r="F24" i="3"/>
  <c r="G24" i="3" s="1"/>
  <c r="G20" i="3"/>
  <c r="F22" i="3"/>
  <c r="G22" i="3" s="1"/>
  <c r="F18" i="3"/>
  <c r="G18" i="3" s="1"/>
  <c r="G13" i="3"/>
  <c r="G39" i="3" s="1"/>
  <c r="G151" i="3" s="1"/>
  <c r="G154" i="3" s="1"/>
  <c r="F60" i="3"/>
  <c r="G60" i="3" s="1"/>
  <c r="G16" i="3"/>
  <c r="G23" i="3"/>
  <c r="G155" i="3" l="1"/>
  <c r="G157" i="3" s="1"/>
  <c r="G159" i="3" s="1"/>
  <c r="F155" i="2" l="1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F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126" i="2" s="1"/>
  <c r="F91" i="2"/>
  <c r="F32" i="2" s="1"/>
  <c r="G32" i="2" s="1"/>
  <c r="G90" i="2"/>
  <c r="G89" i="2"/>
  <c r="G88" i="2"/>
  <c r="G87" i="2"/>
  <c r="G91" i="2" s="1"/>
  <c r="G86" i="2"/>
  <c r="F84" i="2"/>
  <c r="F127" i="2" s="1"/>
  <c r="F28" i="2" s="1"/>
  <c r="G28" i="2" s="1"/>
  <c r="G83" i="2"/>
  <c r="G84" i="2" s="1"/>
  <c r="G127" i="2" s="1"/>
  <c r="F81" i="2"/>
  <c r="F92" i="2" s="1"/>
  <c r="G79" i="2"/>
  <c r="G81" i="2" s="1"/>
  <c r="G74" i="2"/>
  <c r="G73" i="2"/>
  <c r="G72" i="2"/>
  <c r="G71" i="2"/>
  <c r="G70" i="2"/>
  <c r="F70" i="2"/>
  <c r="F69" i="2"/>
  <c r="G69" i="2" s="1"/>
  <c r="G68" i="2"/>
  <c r="G67" i="2"/>
  <c r="F66" i="2"/>
  <c r="G66" i="2" s="1"/>
  <c r="G65" i="2"/>
  <c r="G64" i="2"/>
  <c r="G63" i="2"/>
  <c r="G59" i="2"/>
  <c r="G58" i="2"/>
  <c r="G57" i="2"/>
  <c r="G56" i="2"/>
  <c r="G55" i="2"/>
  <c r="G54" i="2"/>
  <c r="G53" i="2"/>
  <c r="G52" i="2"/>
  <c r="G51" i="2"/>
  <c r="G44" i="2"/>
  <c r="G43" i="2"/>
  <c r="G42" i="2"/>
  <c r="G41" i="2"/>
  <c r="G40" i="2"/>
  <c r="G39" i="2"/>
  <c r="F39" i="2"/>
  <c r="G38" i="2"/>
  <c r="G37" i="2"/>
  <c r="F37" i="2"/>
  <c r="G36" i="2"/>
  <c r="F35" i="2"/>
  <c r="G35" i="2" s="1"/>
  <c r="F31" i="2"/>
  <c r="G31" i="2" s="1"/>
  <c r="F25" i="2"/>
  <c r="F34" i="2" s="1"/>
  <c r="F23" i="2"/>
  <c r="G23" i="2" s="1"/>
  <c r="G22" i="2"/>
  <c r="F22" i="2"/>
  <c r="F24" i="2" s="1"/>
  <c r="G24" i="2" s="1"/>
  <c r="F21" i="2"/>
  <c r="G21" i="2" s="1"/>
  <c r="G20" i="2"/>
  <c r="F19" i="2"/>
  <c r="G19" i="2" s="1"/>
  <c r="G18" i="2"/>
  <c r="F18" i="2"/>
  <c r="G17" i="2"/>
  <c r="G16" i="2"/>
  <c r="G15" i="2"/>
  <c r="G14" i="2"/>
  <c r="G13" i="2"/>
  <c r="G12" i="2"/>
  <c r="G11" i="2"/>
  <c r="F11" i="2"/>
  <c r="G10" i="2"/>
  <c r="G9" i="2"/>
  <c r="G8" i="2"/>
  <c r="G7" i="2"/>
  <c r="G6" i="2"/>
  <c r="G155" i="2" l="1"/>
  <c r="F62" i="2"/>
  <c r="G62" i="2" s="1"/>
  <c r="G34" i="2"/>
  <c r="F33" i="2"/>
  <c r="G92" i="2"/>
  <c r="F27" i="2"/>
  <c r="G27" i="2" s="1"/>
  <c r="F29" i="2"/>
  <c r="G29" i="2" s="1"/>
  <c r="G25" i="2"/>
  <c r="F26" i="2"/>
  <c r="F60" i="2" l="1"/>
  <c r="G33" i="2"/>
  <c r="G26" i="2"/>
  <c r="G46" i="2" s="1"/>
  <c r="G159" i="2" s="1"/>
  <c r="F30" i="2"/>
  <c r="G30" i="2" s="1"/>
  <c r="F61" i="2" l="1"/>
  <c r="G61" i="2" s="1"/>
  <c r="G60" i="2"/>
  <c r="G75" i="2" s="1"/>
  <c r="G158" i="2" s="1"/>
  <c r="G160" i="2" s="1"/>
  <c r="G162" i="2" s="1"/>
  <c r="G163" i="2" l="1"/>
  <c r="G165" i="2" s="1"/>
  <c r="G167" i="2" s="1"/>
  <c r="F156" i="1" l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F139" i="1"/>
  <c r="F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A99" i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G98" i="1"/>
  <c r="G97" i="1"/>
  <c r="G96" i="1"/>
  <c r="G95" i="1"/>
  <c r="G94" i="1"/>
  <c r="G138" i="1" s="1"/>
  <c r="F90" i="1"/>
  <c r="G89" i="1"/>
  <c r="G88" i="1"/>
  <c r="G87" i="1"/>
  <c r="G86" i="1"/>
  <c r="G85" i="1"/>
  <c r="G84" i="1"/>
  <c r="G83" i="1"/>
  <c r="F81" i="1"/>
  <c r="G80" i="1"/>
  <c r="G79" i="1"/>
  <c r="G78" i="1"/>
  <c r="G81" i="1" s="1"/>
  <c r="G139" i="1" s="1"/>
  <c r="F76" i="1"/>
  <c r="F91" i="1" s="1"/>
  <c r="F20" i="1" s="1"/>
  <c r="G74" i="1"/>
  <c r="G76" i="1" s="1"/>
  <c r="G69" i="1"/>
  <c r="G68" i="1"/>
  <c r="G67" i="1"/>
  <c r="G66" i="1"/>
  <c r="F66" i="1"/>
  <c r="G65" i="1"/>
  <c r="F65" i="1"/>
  <c r="G64" i="1"/>
  <c r="G63" i="1"/>
  <c r="G62" i="1"/>
  <c r="G61" i="1"/>
  <c r="G60" i="1"/>
  <c r="G59" i="1"/>
  <c r="G58" i="1"/>
  <c r="G57" i="1"/>
  <c r="G53" i="1"/>
  <c r="G52" i="1"/>
  <c r="G51" i="1"/>
  <c r="G50" i="1"/>
  <c r="G49" i="1"/>
  <c r="G48" i="1"/>
  <c r="G47" i="1"/>
  <c r="G46" i="1"/>
  <c r="G39" i="1"/>
  <c r="G38" i="1"/>
  <c r="G37" i="1"/>
  <c r="G36" i="1"/>
  <c r="G35" i="1"/>
  <c r="G34" i="1"/>
  <c r="F34" i="1"/>
  <c r="G33" i="1"/>
  <c r="F33" i="1"/>
  <c r="G32" i="1"/>
  <c r="G31" i="1"/>
  <c r="G30" i="1"/>
  <c r="F29" i="1"/>
  <c r="G29" i="1" s="1"/>
  <c r="F26" i="1"/>
  <c r="G26" i="1" s="1"/>
  <c r="F25" i="1"/>
  <c r="G25" i="1" s="1"/>
  <c r="F22" i="1"/>
  <c r="G22" i="1" s="1"/>
  <c r="F19" i="1"/>
  <c r="G19" i="1" s="1"/>
  <c r="F17" i="1"/>
  <c r="G17" i="1" s="1"/>
  <c r="F16" i="1"/>
  <c r="F21" i="1" s="1"/>
  <c r="G21" i="1" s="1"/>
  <c r="G15" i="1"/>
  <c r="G13" i="1"/>
  <c r="F13" i="1"/>
  <c r="F14" i="1" s="1"/>
  <c r="G14" i="1" s="1"/>
  <c r="G12" i="1"/>
  <c r="G11" i="1"/>
  <c r="G10" i="1"/>
  <c r="G9" i="1"/>
  <c r="G8" i="1"/>
  <c r="G7" i="1"/>
  <c r="G6" i="1"/>
  <c r="F6" i="1"/>
  <c r="G5" i="1"/>
  <c r="G156" i="1" l="1"/>
  <c r="G90" i="1"/>
  <c r="G91" i="1" s="1"/>
  <c r="F54" i="1"/>
  <c r="G20" i="1"/>
  <c r="F24" i="1"/>
  <c r="G24" i="1" s="1"/>
  <c r="F18" i="1"/>
  <c r="G18" i="1" s="1"/>
  <c r="F28" i="1"/>
  <c r="G16" i="1"/>
  <c r="F23" i="1"/>
  <c r="G23" i="1" s="1"/>
  <c r="F27" i="1" l="1"/>
  <c r="G27" i="1" s="1"/>
  <c r="G41" i="1" s="1"/>
  <c r="G160" i="1" s="1"/>
  <c r="F56" i="1"/>
  <c r="G56" i="1" s="1"/>
  <c r="G28" i="1"/>
  <c r="F55" i="1"/>
  <c r="G55" i="1" s="1"/>
  <c r="G54" i="1"/>
  <c r="G70" i="1" s="1"/>
  <c r="G159" i="1" s="1"/>
  <c r="G161" i="1" s="1"/>
  <c r="G163" i="1" l="1"/>
  <c r="G164" i="1" s="1"/>
  <c r="G166" i="1" s="1"/>
  <c r="G168" i="1" s="1"/>
</calcChain>
</file>

<file path=xl/sharedStrings.xml><?xml version="1.0" encoding="utf-8"?>
<sst xmlns="http://schemas.openxmlformats.org/spreadsheetml/2006/main" count="2169" uniqueCount="591">
  <si>
    <t>Číslo položky ceníku</t>
  </si>
  <si>
    <r>
      <t xml:space="preserve">Zkrácený popis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>(rozpočet DOZP Ledeč nad Sázavou)</t>
    </r>
  </si>
  <si>
    <t>M.j.</t>
  </si>
  <si>
    <t>Jednotková cena</t>
  </si>
  <si>
    <t>Množství</t>
  </si>
  <si>
    <t>Náklady celkem</t>
  </si>
  <si>
    <t>Poznámka</t>
  </si>
  <si>
    <t>823-1, 823-2</t>
  </si>
  <si>
    <t xml:space="preserve">PLOCHY A ÚPRAVY ÚZEMÍ    </t>
  </si>
  <si>
    <r>
      <t>Plošná</t>
    </r>
    <r>
      <rPr>
        <sz val="8"/>
        <color rgb="FF000000"/>
        <rFont val="Segoe UI"/>
        <family val="2"/>
        <charset val="238"/>
      </rPr>
      <t> </t>
    </r>
    <r>
      <rPr>
        <b/>
        <sz val="8"/>
        <color rgb="FF000000"/>
        <rFont val="Segoe UI"/>
        <family val="2"/>
        <charset val="238"/>
      </rPr>
      <t>úprava</t>
    </r>
    <r>
      <rPr>
        <sz val="8"/>
        <color rgb="FF000000"/>
        <rFont val="Segoe UI"/>
        <family val="2"/>
        <charset val="238"/>
      </rPr>
      <t> </t>
    </r>
    <r>
      <rPr>
        <b/>
        <sz val="8"/>
        <color rgb="FF000000"/>
        <rFont val="Segoe UI"/>
        <family val="2"/>
        <charset val="238"/>
      </rPr>
      <t>terénu</t>
    </r>
    <r>
      <rPr>
        <sz val="8"/>
        <color rgb="FF000000"/>
        <rFont val="Segoe UI"/>
        <family val="2"/>
        <charset val="238"/>
      </rPr>
      <t> do 500 m2 zemina tř 1 až 4 nerovnosti do 100 mm v rovinně a svahu do 1:5</t>
    </r>
  </si>
  <si>
    <r>
      <t>m</t>
    </r>
    <r>
      <rPr>
        <vertAlign val="superscript"/>
        <sz val="8"/>
        <color rgb="FF000000"/>
        <rFont val="Segoe UI"/>
        <family val="2"/>
        <charset val="238"/>
      </rPr>
      <t>2</t>
    </r>
  </si>
  <si>
    <t>jemná modelace uhrabáním s odstraněním kamenů a nečistot</t>
  </si>
  <si>
    <r>
      <t>Chemické</t>
    </r>
    <r>
      <rPr>
        <sz val="8"/>
        <color rgb="FF000000"/>
        <rFont val="Segoe UI"/>
        <family val="2"/>
        <charset val="238"/>
      </rPr>
      <t> </t>
    </r>
    <r>
      <rPr>
        <b/>
        <sz val="8"/>
        <color rgb="FF000000"/>
        <rFont val="Segoe UI"/>
        <family val="2"/>
        <charset val="238"/>
      </rPr>
      <t>odplevelení</t>
    </r>
    <r>
      <rPr>
        <sz val="8"/>
        <color rgb="FF000000"/>
        <rFont val="Segoe UI"/>
        <family val="2"/>
        <charset val="238"/>
      </rPr>
      <t> před založením kultury nad 20 m2 postřikem na široko v rovině a svahu do 1:5</t>
    </r>
  </si>
  <si>
    <r>
      <t xml:space="preserve">plocha pro založení záhonů a trávníku </t>
    </r>
    <r>
      <rPr>
        <b/>
        <sz val="10"/>
        <color rgb="FFFF0000"/>
        <rFont val="Arial"/>
        <family val="2"/>
        <charset val="238"/>
      </rPr>
      <t>2x</t>
    </r>
  </si>
  <si>
    <r>
      <t>Sejmutí</t>
    </r>
    <r>
      <rPr>
        <sz val="8"/>
        <color rgb="FF0070C0"/>
        <rFont val="Segoe UI"/>
        <family val="2"/>
        <charset val="238"/>
      </rPr>
      <t> ornice tl </t>
    </r>
    <r>
      <rPr>
        <b/>
        <sz val="8"/>
        <color rgb="FF0070C0"/>
        <rFont val="Segoe UI"/>
        <family val="2"/>
        <charset val="238"/>
      </rPr>
      <t>vrstvy</t>
    </r>
    <r>
      <rPr>
        <sz val="8"/>
        <color rgb="FF0070C0"/>
        <rFont val="Segoe UI"/>
        <family val="2"/>
        <charset val="238"/>
      </rPr>
      <t> do 250 mm ručně</t>
    </r>
  </si>
  <si>
    <r>
      <t>m</t>
    </r>
    <r>
      <rPr>
        <vertAlign val="superscript"/>
        <sz val="8"/>
        <color rgb="FF0070C0"/>
        <rFont val="Segoe UI"/>
        <family val="2"/>
        <charset val="238"/>
      </rPr>
      <t>2</t>
    </r>
  </si>
  <si>
    <t>ohniště - lože pro dlažbu</t>
  </si>
  <si>
    <t>STAVEBNÍ PRÁCE</t>
  </si>
  <si>
    <r>
      <t>Podklad</t>
    </r>
    <r>
      <rPr>
        <sz val="8"/>
        <color rgb="FF0070C0"/>
        <rFont val="Segoe UI"/>
        <family val="2"/>
        <charset val="238"/>
      </rPr>
      <t> z vibrovaného </t>
    </r>
    <r>
      <rPr>
        <b/>
        <sz val="8"/>
        <color rgb="FF0070C0"/>
        <rFont val="Segoe UI"/>
        <family val="2"/>
        <charset val="238"/>
      </rPr>
      <t>štěrku</t>
    </r>
    <r>
      <rPr>
        <sz val="8"/>
        <color rgb="FF0070C0"/>
        <rFont val="Segoe UI"/>
        <family val="2"/>
        <charset val="238"/>
      </rPr>
      <t> VŠ tl 100 mm</t>
    </r>
  </si>
  <si>
    <t>ohniště štěrk - frakce 16/32 cca 10 cm</t>
  </si>
  <si>
    <t>ohniště štěrk - jemná frakce 4/8 cca 3-5 cm</t>
  </si>
  <si>
    <t xml:space="preserve">Pokládka dlažby zámkové bez obruby </t>
  </si>
  <si>
    <t>ohniště štěrk - pokládka</t>
  </si>
  <si>
    <t>m</t>
  </si>
  <si>
    <t>ohniště- zamazání/zpevnění dlažby na vnější i vnitřní hraně plochy betonem proti posunu a zahrnutí zeminou</t>
  </si>
  <si>
    <r>
      <t>m</t>
    </r>
    <r>
      <rPr>
        <vertAlign val="superscript"/>
        <sz val="8"/>
        <color rgb="FF000000"/>
        <rFont val="Segoe UI"/>
        <family val="2"/>
        <charset val="238"/>
      </rPr>
      <t>3</t>
    </r>
  </si>
  <si>
    <t>ohniště - vytvoření obruby ohniště z kamene</t>
  </si>
  <si>
    <r>
      <t>Založení</t>
    </r>
    <r>
      <rPr>
        <sz val="8"/>
        <color rgb="FF000000"/>
        <rFont val="Segoe UI"/>
        <family val="2"/>
        <charset val="238"/>
      </rPr>
      <t> parkového </t>
    </r>
    <r>
      <rPr>
        <b/>
        <sz val="8"/>
        <color rgb="FF000000"/>
        <rFont val="Segoe UI"/>
        <family val="2"/>
        <charset val="238"/>
      </rPr>
      <t>trávníku</t>
    </r>
    <r>
      <rPr>
        <sz val="8"/>
        <color rgb="FF000000"/>
        <rFont val="Segoe UI"/>
        <family val="2"/>
        <charset val="238"/>
      </rPr>
      <t> výsevem plochy do 1000 m2 v rovině a ve svahu do 1:5</t>
    </r>
  </si>
  <si>
    <t>bez zpevněné plochy kolem ohniště</t>
  </si>
  <si>
    <r>
      <t>Uválcování</t>
    </r>
    <r>
      <rPr>
        <sz val="8"/>
        <color rgb="FF000000"/>
        <rFont val="Segoe UI"/>
        <family val="2"/>
        <charset val="238"/>
      </rPr>
      <t> </t>
    </r>
    <r>
      <rPr>
        <b/>
        <sz val="8"/>
        <color rgb="FF000000"/>
        <rFont val="Segoe UI"/>
        <family val="2"/>
        <charset val="238"/>
      </rPr>
      <t>trávníku</t>
    </r>
    <r>
      <rPr>
        <sz val="8"/>
        <color rgb="FF000000"/>
        <rFont val="Segoe UI"/>
        <family val="2"/>
        <charset val="238"/>
      </rPr>
      <t> v rovině a svahu do 1:5</t>
    </r>
  </si>
  <si>
    <r>
      <t>Založení</t>
    </r>
    <r>
      <rPr>
        <sz val="8"/>
        <color rgb="FF000000"/>
        <rFont val="Segoe UI"/>
        <family val="2"/>
        <charset val="238"/>
      </rPr>
      <t> </t>
    </r>
    <r>
      <rPr>
        <b/>
        <sz val="8"/>
        <color rgb="FF000000"/>
        <rFont val="Segoe UI"/>
        <family val="2"/>
        <charset val="238"/>
      </rPr>
      <t>záhonu</t>
    </r>
    <r>
      <rPr>
        <sz val="8"/>
        <color rgb="FF000000"/>
        <rFont val="Segoe UI"/>
        <family val="2"/>
        <charset val="238"/>
      </rPr>
      <t> v rovině a svahu do 1:5 zemina tř 1 a 2</t>
    </r>
  </si>
  <si>
    <r>
      <t>Jamky</t>
    </r>
    <r>
      <rPr>
        <sz val="8"/>
        <color rgb="FF000000"/>
        <rFont val="Segoe UI"/>
        <family val="2"/>
        <charset val="238"/>
      </rPr>
      <t> pro výsadbu s výměnou </t>
    </r>
    <r>
      <rPr>
        <b/>
        <sz val="8"/>
        <color rgb="FF000000"/>
        <rFont val="Segoe UI"/>
        <family val="2"/>
        <charset val="238"/>
      </rPr>
      <t>50</t>
    </r>
    <r>
      <rPr>
        <sz val="8"/>
        <color rgb="FF000000"/>
        <rFont val="Segoe UI"/>
        <family val="2"/>
        <charset val="238"/>
      </rPr>
      <t> % půdy zeminy tř 1 až 4 objem do 0,005 m3 v rovině a svahu do 1:5</t>
    </r>
  </si>
  <si>
    <t>kus</t>
  </si>
  <si>
    <t>trvalky</t>
  </si>
  <si>
    <r>
      <t>Jamky</t>
    </r>
    <r>
      <rPr>
        <sz val="8"/>
        <color rgb="FF000000"/>
        <rFont val="Segoe UI"/>
        <family val="2"/>
        <charset val="238"/>
      </rPr>
      <t> pro výsadbu s výměnou </t>
    </r>
    <r>
      <rPr>
        <b/>
        <sz val="8"/>
        <color rgb="FF000000"/>
        <rFont val="Segoe UI"/>
        <family val="2"/>
        <charset val="238"/>
      </rPr>
      <t>100</t>
    </r>
    <r>
      <rPr>
        <sz val="8"/>
        <color rgb="FF000000"/>
        <rFont val="Segoe UI"/>
        <family val="2"/>
        <charset val="238"/>
      </rPr>
      <t> % půdy zeminy tř 1 až 4 objem do 0,4 m3 v rovině a svahu do 1:5</t>
    </r>
  </si>
  <si>
    <t xml:space="preserve">kanadské borůvky, hortenzie, </t>
  </si>
  <si>
    <r>
      <t>Jamky</t>
    </r>
    <r>
      <rPr>
        <sz val="8"/>
        <color rgb="FF000000"/>
        <rFont val="Segoe UI"/>
        <family val="2"/>
        <charset val="238"/>
      </rPr>
      <t> pro výsadbu s výměnou </t>
    </r>
    <r>
      <rPr>
        <b/>
        <sz val="8"/>
        <color rgb="FF000000"/>
        <rFont val="Segoe UI"/>
        <family val="2"/>
        <charset val="238"/>
      </rPr>
      <t>50</t>
    </r>
    <r>
      <rPr>
        <sz val="8"/>
        <color rgb="FF000000"/>
        <rFont val="Segoe UI"/>
        <family val="2"/>
        <charset val="238"/>
      </rPr>
      <t> % půdy zeminy tř 1 až 4 objem do 0,01 m3 v rovině a svahu do 1:5</t>
    </r>
  </si>
  <si>
    <t>keře+pnoucí dř. - bez kan.borůvek apod.</t>
  </si>
  <si>
    <r>
      <t>Jamky</t>
    </r>
    <r>
      <rPr>
        <sz val="8"/>
        <color rgb="FF000000"/>
        <rFont val="Segoe UI"/>
        <family val="2"/>
        <charset val="238"/>
      </rPr>
      <t> pro výsadbu s výměnou </t>
    </r>
    <r>
      <rPr>
        <b/>
        <sz val="8"/>
        <color rgb="FF000000"/>
        <rFont val="Segoe UI"/>
        <family val="2"/>
        <charset val="238"/>
      </rPr>
      <t>50</t>
    </r>
    <r>
      <rPr>
        <sz val="8"/>
        <color rgb="FF000000"/>
        <rFont val="Segoe UI"/>
        <family val="2"/>
        <charset val="238"/>
      </rPr>
      <t> % půdy zeminy tř 1 až 4 objem do 0,125 m3 v rovině a svahu do 1:5</t>
    </r>
  </si>
  <si>
    <t>ovocné stromy</t>
  </si>
  <si>
    <r>
      <t>Jamky</t>
    </r>
    <r>
      <rPr>
        <sz val="8"/>
        <color rgb="FF000000"/>
        <rFont val="Segoe UI"/>
        <family val="2"/>
        <charset val="238"/>
      </rPr>
      <t> pro výsadbu s výměnou </t>
    </r>
    <r>
      <rPr>
        <b/>
        <sz val="8"/>
        <color rgb="FF000000"/>
        <rFont val="Segoe UI"/>
        <family val="2"/>
        <charset val="238"/>
      </rPr>
      <t>50</t>
    </r>
    <r>
      <rPr>
        <sz val="8"/>
        <color rgb="FF000000"/>
        <rFont val="Segoe UI"/>
        <family val="2"/>
        <charset val="238"/>
      </rPr>
      <t> % půdy zeminy tř 1 až 4 objem do 0,4 m3 v rovině a svahu do 1:5</t>
    </r>
  </si>
  <si>
    <t>okrasné stromy</t>
  </si>
  <si>
    <r>
      <t>Výsadba</t>
    </r>
    <r>
      <rPr>
        <sz val="8"/>
        <color rgb="FF000000"/>
        <rFont val="Segoe UI"/>
        <family val="2"/>
        <charset val="238"/>
      </rPr>
      <t> květin hrnkových D květináče do 120 mm</t>
    </r>
  </si>
  <si>
    <r>
      <t>Výsadba</t>
    </r>
    <r>
      <rPr>
        <sz val="8"/>
        <color rgb="FF000000"/>
        <rFont val="Segoe UI"/>
        <family val="2"/>
        <charset val="238"/>
      </rPr>
      <t> dřeviny</t>
    </r>
    <r>
      <rPr>
        <b/>
        <sz val="8"/>
        <color rgb="FF000000"/>
        <rFont val="Segoe UI"/>
        <family val="2"/>
        <charset val="238"/>
      </rPr>
      <t xml:space="preserve"> s balem</t>
    </r>
    <r>
      <rPr>
        <sz val="8"/>
        <color rgb="FF000000"/>
        <rFont val="Segoe UI"/>
        <family val="2"/>
        <charset val="238"/>
      </rPr>
      <t xml:space="preserve"> D do 0,1 m do jamky se zalitím v rovině a svahu do 1:5</t>
    </r>
  </si>
  <si>
    <t xml:space="preserve">keře+pnoucí dř. </t>
  </si>
  <si>
    <r>
      <t>Výsadba</t>
    </r>
    <r>
      <rPr>
        <sz val="8"/>
        <color rgb="FF000000"/>
        <rFont val="Segoe UI"/>
        <family val="2"/>
        <charset val="238"/>
      </rPr>
      <t> stromu </t>
    </r>
    <r>
      <rPr>
        <b/>
        <sz val="8"/>
        <color rgb="FF000000"/>
        <rFont val="Segoe UI"/>
        <family val="2"/>
        <charset val="238"/>
      </rPr>
      <t>bez</t>
    </r>
    <r>
      <rPr>
        <sz val="8"/>
        <color rgb="FF000000"/>
        <rFont val="Segoe UI"/>
        <family val="2"/>
        <charset val="238"/>
      </rPr>
      <t> </t>
    </r>
    <r>
      <rPr>
        <b/>
        <sz val="8"/>
        <color rgb="FF000000"/>
        <rFont val="Segoe UI"/>
        <family val="2"/>
        <charset val="238"/>
      </rPr>
      <t>balu</t>
    </r>
    <r>
      <rPr>
        <sz val="8"/>
        <color rgb="FF000000"/>
        <rFont val="Segoe UI"/>
        <family val="2"/>
        <charset val="238"/>
      </rPr>
      <t> do jamky výška kmene do 1,8 m v rovině a svahu do 1:5</t>
    </r>
  </si>
  <si>
    <r>
      <t>Výsadba</t>
    </r>
    <r>
      <rPr>
        <sz val="8"/>
        <color rgb="FF000000"/>
        <rFont val="Segoe UI"/>
        <family val="2"/>
        <charset val="238"/>
      </rPr>
      <t> dřeviny s </t>
    </r>
    <r>
      <rPr>
        <b/>
        <sz val="8"/>
        <color rgb="FF000000"/>
        <rFont val="Segoe UI"/>
        <family val="2"/>
        <charset val="238"/>
      </rPr>
      <t>balem</t>
    </r>
    <r>
      <rPr>
        <sz val="8"/>
        <color rgb="FF000000"/>
        <rFont val="Segoe UI"/>
        <family val="2"/>
        <charset val="238"/>
      </rPr>
      <t> D do 0,6 m do jamky se zalitím v rovině a svahu do 1:5</t>
    </r>
  </si>
  <si>
    <r>
      <t xml:space="preserve">Hnojení půdy umělým hnojivem s rozdělením </t>
    </r>
    <r>
      <rPr>
        <sz val="8"/>
        <color rgb="FF000000"/>
        <rFont val="Segoe UI"/>
        <family val="2"/>
        <charset val="238"/>
      </rPr>
      <t>k jednotlivým rostlinám v rovině nebo na svahu do 1:5 (3 tablety/strom, 2 tablety/keř)</t>
    </r>
  </si>
  <si>
    <t>t</t>
  </si>
  <si>
    <t>jen  okrasné stromy a keře okrasné</t>
  </si>
  <si>
    <t xml:space="preserve">Natření kmene stromu proti korní spále zahradnickým vápnem </t>
  </si>
  <si>
    <t>ks</t>
  </si>
  <si>
    <t>jen listnaté stromy</t>
  </si>
  <si>
    <r>
      <t>Ukotvení</t>
    </r>
    <r>
      <rPr>
        <sz val="8"/>
        <color rgb="FF000000"/>
        <rFont val="Segoe UI"/>
        <family val="2"/>
        <charset val="238"/>
      </rPr>
      <t> kmene </t>
    </r>
    <r>
      <rPr>
        <b/>
        <sz val="8"/>
        <color rgb="FF000000"/>
        <rFont val="Segoe UI"/>
        <family val="2"/>
        <charset val="238"/>
      </rPr>
      <t>dřevin</t>
    </r>
    <r>
      <rPr>
        <sz val="8"/>
        <color rgb="FF000000"/>
        <rFont val="Segoe UI"/>
        <family val="2"/>
        <charset val="238"/>
      </rPr>
      <t> třemi kůly D do 0,1 m délky do 2 m - OKR. LISTNATÉ STROMY</t>
    </r>
  </si>
  <si>
    <t>okrasné listnaté dř.</t>
  </si>
  <si>
    <r>
      <t>Ukotvení</t>
    </r>
    <r>
      <rPr>
        <sz val="8"/>
        <color rgb="FF000000"/>
        <rFont val="Segoe UI"/>
        <family val="2"/>
        <charset val="238"/>
      </rPr>
      <t> </t>
    </r>
    <r>
      <rPr>
        <b/>
        <sz val="8"/>
        <color rgb="FF000000"/>
        <rFont val="Segoe UI"/>
        <family val="2"/>
        <charset val="238"/>
      </rPr>
      <t>kmene</t>
    </r>
    <r>
      <rPr>
        <sz val="8"/>
        <color rgb="FF000000"/>
        <rFont val="Segoe UI"/>
        <family val="2"/>
        <charset val="238"/>
      </rPr>
      <t> dřevin </t>
    </r>
    <r>
      <rPr>
        <b/>
        <sz val="8"/>
        <color rgb="FF000000"/>
        <rFont val="Segoe UI"/>
        <family val="2"/>
        <charset val="238"/>
      </rPr>
      <t>jedním</t>
    </r>
    <r>
      <rPr>
        <sz val="8"/>
        <color rgb="FF000000"/>
        <rFont val="Segoe UI"/>
        <family val="2"/>
        <charset val="238"/>
      </rPr>
      <t> </t>
    </r>
    <r>
      <rPr>
        <b/>
        <sz val="8"/>
        <color rgb="FF000000"/>
        <rFont val="Segoe UI"/>
        <family val="2"/>
        <charset val="238"/>
      </rPr>
      <t>kůlem</t>
    </r>
    <r>
      <rPr>
        <sz val="8"/>
        <color rgb="FF000000"/>
        <rFont val="Segoe UI"/>
        <family val="2"/>
        <charset val="238"/>
      </rPr>
      <t> D do 0,1 m délky do 2 m - OVOCNÉ STROMY</t>
    </r>
  </si>
  <si>
    <r>
      <t>Ukotvení</t>
    </r>
    <r>
      <rPr>
        <sz val="8"/>
        <color rgb="FF000000"/>
        <rFont val="Segoe UI"/>
        <family val="2"/>
        <charset val="238"/>
      </rPr>
      <t> kmene </t>
    </r>
    <r>
      <rPr>
        <b/>
        <sz val="8"/>
        <color rgb="FF000000"/>
        <rFont val="Segoe UI"/>
        <family val="2"/>
        <charset val="238"/>
      </rPr>
      <t>dřevin</t>
    </r>
    <r>
      <rPr>
        <sz val="8"/>
        <color rgb="FF000000"/>
        <rFont val="Segoe UI"/>
        <family val="2"/>
        <charset val="238"/>
      </rPr>
      <t> jedním kůlem D do 0,1 m délky do 1 m - JEHLIČNANY</t>
    </r>
  </si>
  <si>
    <t>okrasné jehličnaté dř.</t>
  </si>
  <si>
    <t>Rýhy pro protikořenovou textilii/nopkovou folii, zemina tř 1 až 4 hl do 0,6 m š do 0,6 m v rovině a svahu do 1:5</t>
  </si>
  <si>
    <t>rýhy pro kořenovou barieru</t>
  </si>
  <si>
    <t>Ochrana stromu protikořenovou clonou v rovině nebo na svahu do 1:5 hloubky do 500 mm</t>
  </si>
  <si>
    <t>instalace kořenové bariéry k malinám</t>
  </si>
  <si>
    <r>
      <t>Zpevnění</t>
    </r>
    <r>
      <rPr>
        <sz val="8"/>
        <color rgb="FF000000"/>
        <rFont val="Segoe UI"/>
        <family val="2"/>
        <charset val="238"/>
      </rPr>
      <t> </t>
    </r>
    <r>
      <rPr>
        <b/>
        <sz val="8"/>
        <color rgb="FF000000"/>
        <rFont val="Segoe UI"/>
        <family val="2"/>
        <charset val="238"/>
      </rPr>
      <t>svahu</t>
    </r>
    <r>
      <rPr>
        <sz val="8"/>
        <color rgb="FF000000"/>
        <rFont val="Segoe UI"/>
        <family val="2"/>
        <charset val="238"/>
      </rPr>
      <t> jutovou, kokosovou nebo plastovou rohoží do 1:1 včetně uchycení kotvícími skobami</t>
    </r>
  </si>
  <si>
    <t>položení a uchycení kokosové rohože</t>
  </si>
  <si>
    <r>
      <t>Zpevnění</t>
    </r>
    <r>
      <rPr>
        <sz val="8"/>
        <color rgb="FF000000"/>
        <rFont val="Segoe UI"/>
        <family val="2"/>
        <charset val="238"/>
      </rPr>
      <t> </t>
    </r>
    <r>
      <rPr>
        <b/>
        <sz val="8"/>
        <color rgb="FF000000"/>
        <rFont val="Segoe UI"/>
        <family val="2"/>
        <charset val="238"/>
      </rPr>
      <t>svahu</t>
    </r>
    <r>
      <rPr>
        <sz val="8"/>
        <color rgb="FF000000"/>
        <rFont val="Segoe UI"/>
        <family val="2"/>
        <charset val="238"/>
      </rPr>
      <t> prkny/válci sklon </t>
    </r>
    <r>
      <rPr>
        <b/>
        <sz val="8"/>
        <color rgb="FF000000"/>
        <rFont val="Segoe UI"/>
        <family val="2"/>
        <charset val="238"/>
      </rPr>
      <t>svahu</t>
    </r>
    <r>
      <rPr>
        <sz val="8"/>
        <color rgb="FF000000"/>
        <rFont val="Segoe UI"/>
        <family val="2"/>
        <charset val="238"/>
      </rPr>
      <t> přes 1:2 do 1:1včetně uchycení kotvícími kolíky</t>
    </r>
  </si>
  <si>
    <t>instalace kokosových válců nebo dřevěných hatí</t>
  </si>
  <si>
    <r>
      <t>Mulčování</t>
    </r>
    <r>
      <rPr>
        <sz val="8"/>
        <color rgb="FF000000"/>
        <rFont val="Segoe UI"/>
        <family val="2"/>
        <charset val="238"/>
      </rPr>
      <t> </t>
    </r>
    <r>
      <rPr>
        <b/>
        <sz val="8"/>
        <color rgb="FF000000"/>
        <rFont val="Segoe UI"/>
        <family val="2"/>
        <charset val="238"/>
      </rPr>
      <t>rostlin</t>
    </r>
    <r>
      <rPr>
        <sz val="8"/>
        <color rgb="FF000000"/>
        <rFont val="Segoe UI"/>
        <family val="2"/>
        <charset val="238"/>
      </rPr>
      <t xml:space="preserve"> kůrou/štěpkou tl. do </t>
    </r>
    <r>
      <rPr>
        <b/>
        <sz val="8"/>
        <color rgb="FF000000"/>
        <rFont val="Segoe UI"/>
        <family val="2"/>
        <charset val="238"/>
      </rPr>
      <t>0,15 m</t>
    </r>
    <r>
      <rPr>
        <sz val="8"/>
        <color rgb="FF000000"/>
        <rFont val="Segoe UI"/>
        <family val="2"/>
        <charset val="238"/>
      </rPr>
      <t xml:space="preserve"> v rovině a svahu do 1:5</t>
    </r>
  </si>
  <si>
    <t>ostatní záhony</t>
  </si>
  <si>
    <r>
      <t>Mulčování</t>
    </r>
    <r>
      <rPr>
        <sz val="8"/>
        <color rgb="FF000000"/>
        <rFont val="Segoe UI"/>
        <family val="2"/>
        <charset val="238"/>
      </rPr>
      <t> záhonů kačírkem/</t>
    </r>
    <r>
      <rPr>
        <b/>
        <sz val="8"/>
        <color rgb="FF000000"/>
        <rFont val="Segoe UI"/>
        <family val="2"/>
        <charset val="238"/>
      </rPr>
      <t>šterkem</t>
    </r>
    <r>
      <rPr>
        <sz val="8"/>
        <color rgb="FF000000"/>
        <rFont val="Segoe UI"/>
        <family val="2"/>
        <charset val="238"/>
      </rPr>
      <t xml:space="preserve"> tl. vrstvy do 0,05 m v rovině a svahu do 1:5</t>
    </r>
  </si>
  <si>
    <t>pouze trvalky</t>
  </si>
  <si>
    <r>
      <rPr>
        <b/>
        <sz val="8"/>
        <rFont val="Arial"/>
        <family val="2"/>
        <charset val="238"/>
      </rPr>
      <t>Vyplnění vyvýšeného záhonu</t>
    </r>
    <r>
      <rPr>
        <sz val="8"/>
        <rFont val="Arial"/>
        <family val="2"/>
        <charset val="238"/>
      </rPr>
      <t xml:space="preserve"> viz. Tech.zpr. (hotové dřevěné bednění dodá investor vel. ) </t>
    </r>
  </si>
  <si>
    <t>zemina, kompost z pozemku + substrát - vlastní iniciativa</t>
  </si>
  <si>
    <r>
      <rPr>
        <b/>
        <sz val="8"/>
        <rFont val="Arial"/>
        <family val="2"/>
        <charset val="238"/>
      </rPr>
      <t>Dovoz vody</t>
    </r>
    <r>
      <rPr>
        <sz val="8"/>
        <rFont val="Arial"/>
        <family val="2"/>
        <charset val="238"/>
      </rPr>
      <t xml:space="preserve"> pro zálivku rostlin na vzdálenost do 6000 m</t>
    </r>
  </si>
  <si>
    <r>
      <t>m</t>
    </r>
    <r>
      <rPr>
        <vertAlign val="superscript"/>
        <sz val="8"/>
        <rFont val="Arial"/>
        <family val="2"/>
        <charset val="238"/>
      </rPr>
      <t>3</t>
    </r>
  </si>
  <si>
    <r>
      <rPr>
        <b/>
        <sz val="8"/>
        <rFont val="Arial"/>
        <family val="2"/>
        <charset val="238"/>
      </rPr>
      <t>Zalití rostlin v</t>
    </r>
    <r>
      <rPr>
        <sz val="8"/>
        <rFont val="Arial"/>
        <family val="2"/>
        <charset val="238"/>
      </rPr>
      <t>odou plochy přes 20 m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 /dle počasí</t>
    </r>
  </si>
  <si>
    <r>
      <rPr>
        <b/>
        <sz val="8"/>
        <rFont val="Arial"/>
        <family val="2"/>
        <charset val="238"/>
      </rPr>
      <t>Přesun hmot</t>
    </r>
    <r>
      <rPr>
        <sz val="8"/>
        <rFont val="Arial"/>
        <family val="2"/>
        <charset val="238"/>
      </rPr>
      <t xml:space="preserve"> pro sadovnické účely do 5000m vodorovně</t>
    </r>
  </si>
  <si>
    <r>
      <t xml:space="preserve">PLOCHY A ÚPRAVY ÚZEMÍ   -  </t>
    </r>
    <r>
      <rPr>
        <b/>
        <i/>
        <sz val="9"/>
        <color rgb="FF00B0F0"/>
        <rFont val="Arial"/>
        <family val="2"/>
        <charset val="238"/>
      </rPr>
      <t>celkem</t>
    </r>
  </si>
  <si>
    <t>SPECIFIKACE</t>
  </si>
  <si>
    <t>Zahradnický materiál</t>
  </si>
  <si>
    <t>Betonová dlažba Stone - Diton</t>
  </si>
  <si>
    <r>
      <t>m</t>
    </r>
    <r>
      <rPr>
        <vertAlign val="superscript"/>
        <sz val="8"/>
        <rFont val="Arial"/>
        <family val="2"/>
        <charset val="238"/>
      </rPr>
      <t>2</t>
    </r>
  </si>
  <si>
    <t xml:space="preserve">ohniště - plocha </t>
  </si>
  <si>
    <t>Podkladový štěrk pro dlažbu u ohniště frakce 16/32</t>
  </si>
  <si>
    <t>Podkladový štěrk pro dlažbu u ohniště jemná frakce</t>
  </si>
  <si>
    <t>Beton na zpevnění okrajů plochy</t>
  </si>
  <si>
    <t>kg</t>
  </si>
  <si>
    <t xml:space="preserve">Zahradnický substrát </t>
  </si>
  <si>
    <t>výsadby+vyvýšené záhony</t>
  </si>
  <si>
    <t xml:space="preserve">Rašelina </t>
  </si>
  <si>
    <t>kanadské borůvky,rhododendrony, azalky a  hortenzie</t>
  </si>
  <si>
    <r>
      <t>Hnojivo SILVAMIX</t>
    </r>
    <r>
      <rPr>
        <sz val="9"/>
        <rFont val="Segoe UI"/>
        <family val="2"/>
        <charset val="238"/>
      </rPr>
      <t xml:space="preserve"> /3ks na 1 okr.strom, 2 ks na 1 okr. keř) (1 tableta=10g )</t>
    </r>
  </si>
  <si>
    <t>bez ovoc.keřů a stromů</t>
  </si>
  <si>
    <t>Totální herbicid</t>
  </si>
  <si>
    <t>l</t>
  </si>
  <si>
    <r>
      <rPr>
        <b/>
        <sz val="9"/>
        <rFont val="Segoe UI"/>
        <family val="2"/>
        <charset val="238"/>
      </rPr>
      <t>Příčka z půlené frézované kulatiny</t>
    </r>
    <r>
      <rPr>
        <sz val="9"/>
        <rFont val="Segoe UI"/>
        <family val="2"/>
        <charset val="238"/>
      </rPr>
      <t xml:space="preserve">, impregnovaná, průměr 5 cm, délka 50 cm /3ks na 1 list.strom/ </t>
    </r>
  </si>
  <si>
    <t>jen okrasné</t>
  </si>
  <si>
    <r>
      <rPr>
        <b/>
        <sz val="9"/>
        <rFont val="Segoe UI"/>
        <family val="2"/>
        <charset val="238"/>
      </rPr>
      <t>Kůl frézovaný</t>
    </r>
    <r>
      <rPr>
        <sz val="9"/>
        <rFont val="Segoe UI"/>
        <family val="2"/>
        <charset val="238"/>
      </rPr>
      <t xml:space="preserve"> s fazetou a špicí, impregnovaný, průměr 5cm, </t>
    </r>
    <r>
      <rPr>
        <b/>
        <sz val="9"/>
        <rFont val="Segoe UI"/>
        <family val="2"/>
        <charset val="238"/>
      </rPr>
      <t>délka 250cm</t>
    </r>
    <r>
      <rPr>
        <sz val="9"/>
        <rFont val="Segoe UI"/>
        <family val="2"/>
        <charset val="238"/>
      </rPr>
      <t xml:space="preserve"> /3ks na jeden listnatý strom) </t>
    </r>
  </si>
  <si>
    <t>okrasné listnaté stromy</t>
  </si>
  <si>
    <r>
      <rPr>
        <b/>
        <sz val="9"/>
        <rFont val="Segoe UI"/>
        <family val="2"/>
        <charset val="238"/>
      </rPr>
      <t>Kůl frézovaný</t>
    </r>
    <r>
      <rPr>
        <sz val="9"/>
        <rFont val="Segoe UI"/>
        <family val="2"/>
        <charset val="238"/>
      </rPr>
      <t xml:space="preserve"> s fazetou a špicí, impregnovaný, průměr 5cm, </t>
    </r>
    <r>
      <rPr>
        <b/>
        <sz val="9"/>
        <rFont val="Segoe UI"/>
        <family val="2"/>
        <charset val="238"/>
      </rPr>
      <t>délka 150 cm</t>
    </r>
    <r>
      <rPr>
        <sz val="9"/>
        <rFont val="Segoe UI"/>
        <family val="2"/>
        <charset val="238"/>
      </rPr>
      <t xml:space="preserve"> /1ks na jeden jehličnatý strom a ovocný strom)</t>
    </r>
  </si>
  <si>
    <t>jehličnaté a ovocné stromy</t>
  </si>
  <si>
    <r>
      <rPr>
        <b/>
        <sz val="9"/>
        <rFont val="Segoe UI"/>
        <family val="2"/>
        <charset val="238"/>
      </rPr>
      <t>Bavlněný úvazek,</t>
    </r>
    <r>
      <rPr>
        <sz val="9"/>
        <rFont val="Segoe UI"/>
        <family val="2"/>
        <charset val="238"/>
      </rPr>
      <t xml:space="preserve"> délka (pro kotvení 3 kůly 3 x 70 cm na 1ks, pro kotvení 1 kůlem 70cm, šířka 20 mm</t>
    </r>
  </si>
  <si>
    <r>
      <rPr>
        <b/>
        <sz val="9"/>
        <rFont val="Segoe UI"/>
        <family val="2"/>
        <charset val="238"/>
      </rPr>
      <t>Zahradnické vápno</t>
    </r>
    <r>
      <rPr>
        <sz val="9"/>
        <rFont val="Segoe UI"/>
        <family val="2"/>
        <charset val="238"/>
      </rPr>
      <t xml:space="preserve"> 1 kg proti korní spále</t>
    </r>
  </si>
  <si>
    <t>jen listnaté včetně ov.</t>
  </si>
  <si>
    <r>
      <rPr>
        <b/>
        <sz val="9"/>
        <rFont val="Segoe UI"/>
        <family val="2"/>
        <charset val="238"/>
      </rPr>
      <t>Mulčovací folie</t>
    </r>
    <r>
      <rPr>
        <sz val="9"/>
        <rFont val="Segoe UI"/>
        <family val="2"/>
        <charset val="238"/>
      </rPr>
      <t xml:space="preserve"> - Neotex černý cena s instalací a přesahem</t>
    </r>
  </si>
  <si>
    <t>s přesahem</t>
  </si>
  <si>
    <t>Kokosová rohož</t>
  </si>
  <si>
    <t xml:space="preserve">Kolíky na upevnění kokosové sítě </t>
  </si>
  <si>
    <t>Protierozní kokosový válec nebo dřevěná prkna/hatě</t>
  </si>
  <si>
    <t>válec  1ks = 4 m délka</t>
  </si>
  <si>
    <t>Dřevěné kolíky na upevnění kokosových válců nebo dřevěných hatí</t>
  </si>
  <si>
    <t>Nopová fólie 400 g - 0,5 x 5 m na kořenovou bariéru u malin</t>
  </si>
  <si>
    <r>
      <t>Mulč - borka</t>
    </r>
    <r>
      <rPr>
        <sz val="9"/>
        <rFont val="Segoe UI"/>
        <family val="2"/>
        <charset val="238"/>
      </rPr>
      <t xml:space="preserve"> drcená pro mulčování stromů a keřových skupin výška vrstvy v nakypř. stavu cca15 - 20cm </t>
    </r>
    <r>
      <rPr>
        <sz val="8"/>
        <rFont val="Segoe UI"/>
        <family val="2"/>
        <charset val="238"/>
      </rPr>
      <t>(nebude použita černá mulčovací folie - výška mulče musí být dodržena)</t>
    </r>
  </si>
  <si>
    <t>m3</t>
  </si>
  <si>
    <r>
      <t>Mulč - štěrk</t>
    </r>
    <r>
      <rPr>
        <sz val="9"/>
        <rFont val="Segoe UI"/>
        <family val="2"/>
        <charset val="238"/>
      </rPr>
      <t xml:space="preserve"> frakce 8/16 mm - barva žlutohnědá KAČÍREK</t>
    </r>
  </si>
  <si>
    <r>
      <t xml:space="preserve">Kompostér </t>
    </r>
    <r>
      <rPr>
        <sz val="9"/>
        <rFont val="Segoe UI"/>
        <family val="2"/>
        <charset val="238"/>
      </rPr>
      <t>(např. fa Lesoservis 120cm x 120cm x 80 cm)(se složením a dopravou)</t>
    </r>
  </si>
  <si>
    <r>
      <t xml:space="preserve">Lavička </t>
    </r>
    <r>
      <rPr>
        <sz val="9"/>
        <rFont val="Segoe UI"/>
        <family val="2"/>
        <charset val="238"/>
      </rPr>
      <t>Lavička Belfast (fa. Forplast)</t>
    </r>
  </si>
  <si>
    <r>
      <t>Travní osivo</t>
    </r>
    <r>
      <rPr>
        <sz val="8"/>
        <color rgb="FF000000"/>
        <rFont val="Segoe UI"/>
        <family val="2"/>
        <charset val="238"/>
      </rPr>
      <t xml:space="preserve"> (0,25 g/m2, 2,5 kg na 100 m2)</t>
    </r>
  </si>
  <si>
    <t>zahr. materiál celkem</t>
  </si>
  <si>
    <t>Sadební materiál</t>
  </si>
  <si>
    <t>JEHLIČNATÉ STROMY</t>
  </si>
  <si>
    <t>Picea omorika</t>
  </si>
  <si>
    <t>smrk omorika</t>
  </si>
  <si>
    <t>v 150-175</t>
  </si>
  <si>
    <t>JEHLIČNATÉ STROMY CELKEM</t>
  </si>
  <si>
    <t>JEHLIČNATÉ KEŘE</t>
  </si>
  <si>
    <t>Juniperus horizontalis 'Green Carpet'</t>
  </si>
  <si>
    <t>jalovec polehlý 'Green Carpet'</t>
  </si>
  <si>
    <t>v 20-30</t>
  </si>
  <si>
    <t>Juniperus horizontalis 'Wiltonii'</t>
  </si>
  <si>
    <t>jalovec polehlý</t>
  </si>
  <si>
    <t>Pinus mugo var. pumilio</t>
  </si>
  <si>
    <t>borovice kleč</t>
  </si>
  <si>
    <t>JEHLIČNATÉ KEŘE CELKEM</t>
  </si>
  <si>
    <t>LISTNATÉ STROMY</t>
  </si>
  <si>
    <t>Aronia melanocarpa 'Nero'</t>
  </si>
  <si>
    <t>temnoplodec černoplodý - na kmeni</t>
  </si>
  <si>
    <t>ok 8 -10</t>
  </si>
  <si>
    <t xml:space="preserve">Malus x domestica </t>
  </si>
  <si>
    <t>jabloň domácí(polopozdní odr.)</t>
  </si>
  <si>
    <t>ovocný strom - vlastní výběr</t>
  </si>
  <si>
    <t>Malus 'Red Sentinel'</t>
  </si>
  <si>
    <t>jabloň 'Red Sentinel'</t>
  </si>
  <si>
    <t>ok 10-12</t>
  </si>
  <si>
    <t>Prunus avium</t>
  </si>
  <si>
    <t>třešeň - ovocný strom</t>
  </si>
  <si>
    <t>8a</t>
  </si>
  <si>
    <t>Juglands regia</t>
  </si>
  <si>
    <t>ořešák královský</t>
  </si>
  <si>
    <t>Prunus domestica subsp. italica</t>
  </si>
  <si>
    <t>bluma (slivoň bluma)- ovocný strom</t>
  </si>
  <si>
    <t>Tilia cordata 'Greenspire'</t>
  </si>
  <si>
    <t>lípa srdčitá 'Greenspire'</t>
  </si>
  <si>
    <t>ok 12 -14</t>
  </si>
  <si>
    <t>LISTNATÉ STROMY CELKEM</t>
  </si>
  <si>
    <t>CELKEM STROMŮ</t>
  </si>
  <si>
    <t>LISTNATÉ KEŘE A PNOUCÍ DŘEVINY</t>
  </si>
  <si>
    <t>Acer negundo 'Flamingo'</t>
  </si>
  <si>
    <t>javor jasanolistý</t>
  </si>
  <si>
    <t>v 80 -100</t>
  </si>
  <si>
    <t>Buddleia davidii</t>
  </si>
  <si>
    <t>komule Davidova - v sortách</t>
  </si>
  <si>
    <t>v 40-50</t>
  </si>
  <si>
    <t>Buddleia davidii, např. 'Black Knight'</t>
  </si>
  <si>
    <t>komule Davidova, fialová, v 2 -2,5 m</t>
  </si>
  <si>
    <t>Buxus sempervirens 'Arborescens'</t>
  </si>
  <si>
    <t>zimostráz obecný - zapěst. do koule,střední</t>
  </si>
  <si>
    <t>dle výběru</t>
  </si>
  <si>
    <t>zimostráz obecný - zapěst. do koule,menší</t>
  </si>
  <si>
    <t>Caryopteris x clandonensis</t>
  </si>
  <si>
    <t>ořechokřídlec clandonský</t>
  </si>
  <si>
    <t>Cornus alba 'Sibirica Variegata'</t>
  </si>
  <si>
    <t xml:space="preserve">svída bílá 'Sibirica Variegata' </t>
  </si>
  <si>
    <t>v 30-40</t>
  </si>
  <si>
    <t>Cornus sanquinea 'Winter Beauty'</t>
  </si>
  <si>
    <t>svída výběžkatá 'Winter Beauty'</t>
  </si>
  <si>
    <t>Cotoneaster dammeri 'Coral Beauty'</t>
  </si>
  <si>
    <t>skalník Dammerův</t>
  </si>
  <si>
    <t>Cotoneaster microphyllus 'Cochleatus'</t>
  </si>
  <si>
    <t>skalník drobnolistý-stálezel.</t>
  </si>
  <si>
    <t>v 15-20</t>
  </si>
  <si>
    <t>Forsythia x intermedia</t>
  </si>
  <si>
    <t>zlatice prostřední</t>
  </si>
  <si>
    <t>Hibiscus syriacus</t>
  </si>
  <si>
    <t>ibyšek syrský - modrý</t>
  </si>
  <si>
    <t xml:space="preserve">ibyšek syrský -  -bílý s okem </t>
  </si>
  <si>
    <t>Hydrangea macrophylla</t>
  </si>
  <si>
    <t>hortenzie velkolistá - v sortách</t>
  </si>
  <si>
    <t>Hypericum calycinum</t>
  </si>
  <si>
    <t>třezalka kalíškatá</t>
  </si>
  <si>
    <t>Kolkwitzia amabilis</t>
  </si>
  <si>
    <t>kolkvície krásná</t>
  </si>
  <si>
    <t>Lonicera kamtschatica</t>
  </si>
  <si>
    <t>zimolez kamčatský - kamč.borůvka,ov.keř</t>
  </si>
  <si>
    <t>Lonicera pileata</t>
  </si>
  <si>
    <t>zimolez kloboukatý</t>
  </si>
  <si>
    <t>Magnolia x soulangeana 'Rustica Rubra'</t>
  </si>
  <si>
    <t>šácholan Soulangeův 'Rustica Rubra', růž.v4-8m</t>
  </si>
  <si>
    <t>Potentilla frut.,např.'Super Red','Red Ace'</t>
  </si>
  <si>
    <t>mochna křovitá, červená</t>
  </si>
  <si>
    <t>Potentilla fruticosa např. 'Goldstar','Goldfinger', 'Kobold' …</t>
  </si>
  <si>
    <t>mochna křovitá- žlutá, v 60 cm</t>
  </si>
  <si>
    <t>Potentilla fruticosa např. 'Klondike'</t>
  </si>
  <si>
    <t>mochna křovitá - žl., vyšší cca 1 m</t>
  </si>
  <si>
    <t>Potentilla fruticosa např.Pink Beauty´</t>
  </si>
  <si>
    <t>mochna křovitá ´Pink Beauty´- růžová</t>
  </si>
  <si>
    <t>Ribes 1</t>
  </si>
  <si>
    <t>rybíz (červenoplodé odrůdy)</t>
  </si>
  <si>
    <t>ovocný keř</t>
  </si>
  <si>
    <t>Ribes 2</t>
  </si>
  <si>
    <t>rybíz (běloplodé odrůdy)</t>
  </si>
  <si>
    <t>Ribes 3</t>
  </si>
  <si>
    <t>rybíz (černoplodé odrůdy)</t>
  </si>
  <si>
    <t>Rosa např.'Cinderella','Colette', 'Gertrude Jekyll'</t>
  </si>
  <si>
    <t>růže sadová růžová, průběžně kvet., v 180</t>
  </si>
  <si>
    <t>Rosa např.'Salsa','Roter Korsar','Soul'</t>
  </si>
  <si>
    <t>růže sadová červená, průběžně kvet.</t>
  </si>
  <si>
    <t>Rubus idaeus</t>
  </si>
  <si>
    <t>maliník obecný - beztrnná odrůda</t>
  </si>
  <si>
    <t>Spiraea x bumalda 'Anthony Waterer'</t>
  </si>
  <si>
    <t>tavolník nízký</t>
  </si>
  <si>
    <t>Spiraea x bumalda 'Goldflame'</t>
  </si>
  <si>
    <t>tavolník nízký 'Goldflame'</t>
  </si>
  <si>
    <t>Spiraea x cinerea 'Grefsheim'</t>
  </si>
  <si>
    <t>tavolník popelavý</t>
  </si>
  <si>
    <t>Spiraea x vanhouttei</t>
  </si>
  <si>
    <t>tavolník van Houtteův</t>
  </si>
  <si>
    <t xml:space="preserve">Syringa vulgaris 'Sensation' </t>
  </si>
  <si>
    <t xml:space="preserve">šeřík obecný 'Sensation' </t>
  </si>
  <si>
    <t>Vaccinium corymbosum</t>
  </si>
  <si>
    <t>borůvka chocholičnatá (kanadská)</t>
  </si>
  <si>
    <t>Vaccinium vitis-idaea L.</t>
  </si>
  <si>
    <t>brusnice brusinka</t>
  </si>
  <si>
    <t>Viburnum carlesii</t>
  </si>
  <si>
    <t>kalina Karlesiova</t>
  </si>
  <si>
    <t>Vinca minor 'Variegata'</t>
  </si>
  <si>
    <t>brčál menší</t>
  </si>
  <si>
    <t>Weigela florida 'Nana Purpurea'</t>
  </si>
  <si>
    <t>vajgélie květnatá 'Nana Purpurea'</t>
  </si>
  <si>
    <t>Weigela florida 'Purpurea'</t>
  </si>
  <si>
    <t>vajgélie květnatá</t>
  </si>
  <si>
    <t>Actinidia arguta</t>
  </si>
  <si>
    <t>aktinídie význačná, - ovocná dř.,'kiwi' samosprašn</t>
  </si>
  <si>
    <t>Clematis x hybrida</t>
  </si>
  <si>
    <t>plamének ušlechtilý v sortách</t>
  </si>
  <si>
    <t>Hedera helix</t>
  </si>
  <si>
    <t>břečťan popínavý</t>
  </si>
  <si>
    <t>Hedera helix 'Goldheart'</t>
  </si>
  <si>
    <t xml:space="preserve">LISTNATÉ KEŘE CELKEM </t>
  </si>
  <si>
    <t>CELKEM KEŘŮ A PNOUCÍCH DŘEVIN</t>
  </si>
  <si>
    <t>TRVALKY - ZÁHONY</t>
  </si>
  <si>
    <t>Achillea millefolium 'Paprika'</t>
  </si>
  <si>
    <t>řebříček obecný 'Papirka' - červený</t>
  </si>
  <si>
    <t>K9</t>
  </si>
  <si>
    <t>Achillea např. 'Schwellenburg'</t>
  </si>
  <si>
    <t>řebříček - žlutý, cca 60-70cm</t>
  </si>
  <si>
    <t>Echinacea purpurea</t>
  </si>
  <si>
    <t>třapatka nachová  70-80cm</t>
  </si>
  <si>
    <t xml:space="preserve">Fragaria </t>
  </si>
  <si>
    <t>měsíční jahoda (Rujana, Temptation)</t>
  </si>
  <si>
    <t>Helianthemum x hybridum</t>
  </si>
  <si>
    <t>devaterník, v sortách</t>
  </si>
  <si>
    <t>Lavandula angustifolia 'Blue Scent'</t>
  </si>
  <si>
    <t>levandule úzkolistá 'Blue Scent'-nižší kompaktní</t>
  </si>
  <si>
    <t>Leucanthemum maximum</t>
  </si>
  <si>
    <t>kopretina  cca 70 cm</t>
  </si>
  <si>
    <t xml:space="preserve">Mentha piperita  </t>
  </si>
  <si>
    <t>máta peprná - v sortách</t>
  </si>
  <si>
    <t>Origanum vulgare</t>
  </si>
  <si>
    <t>dobromysl obecná</t>
  </si>
  <si>
    <t>Rudbeckia fulgida 'Goldsturm'</t>
  </si>
  <si>
    <t>třapatka 'Goldsturm'</t>
  </si>
  <si>
    <t>Salvia nemorosa např. 'Serenade''</t>
  </si>
  <si>
    <t>šalvěj hajní, tm.ston.,tm.modrof.v.60-70 cm</t>
  </si>
  <si>
    <t>Santolina chamaecyparissus</t>
  </si>
  <si>
    <t>svatolina</t>
  </si>
  <si>
    <t>Sedum telephium 'Herbstfreude'</t>
  </si>
  <si>
    <t>rozchodník - tmavě růžový kv.</t>
  </si>
  <si>
    <t>Stachys byzantina 'Silver Carpet'</t>
  </si>
  <si>
    <t>čistec</t>
  </si>
  <si>
    <t xml:space="preserve">TRVALKY -  CELKEM </t>
  </si>
  <si>
    <t>CIBULOVINY</t>
  </si>
  <si>
    <t xml:space="preserve">CIBULOVINY CELKEM </t>
  </si>
  <si>
    <t>SPECIFIKACE   -  celkem</t>
  </si>
  <si>
    <t>PLOCHY A ÚPRAVY ÚZEMÍ CELKEM</t>
  </si>
  <si>
    <t>Kč</t>
  </si>
  <si>
    <t>SPECIFIKACE CELKEM</t>
  </si>
  <si>
    <t>SOUČET</t>
  </si>
  <si>
    <t>DPH 21%</t>
  </si>
  <si>
    <t>SADOVÉ ÚPRAVY CELKEM</t>
  </si>
  <si>
    <t xml:space="preserve"> </t>
  </si>
  <si>
    <r>
      <t xml:space="preserve">Zkrácený popis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>(rozpočet CHB Ledeč nad Sázavou)</t>
    </r>
  </si>
  <si>
    <r>
      <t>Směrové </t>
    </r>
    <r>
      <rPr>
        <b/>
        <sz val="8"/>
        <color rgb="FF000000"/>
        <rFont val="Segoe UI"/>
        <family val="2"/>
        <charset val="238"/>
      </rPr>
      <t>kácení</t>
    </r>
    <r>
      <rPr>
        <sz val="8"/>
        <color rgb="FF000000"/>
        <rFont val="Segoe UI"/>
        <family val="2"/>
        <charset val="238"/>
      </rPr>
      <t> stromů s rozřezáním a odvětvením D kmene do 400 mm</t>
    </r>
  </si>
  <si>
    <t>Zeravy</t>
  </si>
  <si>
    <r>
      <t>Odstranění</t>
    </r>
    <r>
      <rPr>
        <sz val="8"/>
        <color rgb="FF000000"/>
        <rFont val="Segoe UI"/>
        <family val="2"/>
        <charset val="238"/>
      </rPr>
      <t> nevhodných </t>
    </r>
    <r>
      <rPr>
        <b/>
        <sz val="8"/>
        <color rgb="FF000000"/>
        <rFont val="Segoe UI"/>
        <family val="2"/>
        <charset val="238"/>
      </rPr>
      <t>dřevin</t>
    </r>
    <r>
      <rPr>
        <sz val="8"/>
        <color rgb="FF000000"/>
        <rFont val="Segoe UI"/>
        <family val="2"/>
        <charset val="238"/>
      </rPr>
      <t> do 100 m2 výšky nad 1 m s </t>
    </r>
    <r>
      <rPr>
        <b/>
        <sz val="8"/>
        <color rgb="FF000000"/>
        <rFont val="Segoe UI"/>
        <family val="2"/>
        <charset val="238"/>
      </rPr>
      <t>odstraněním</t>
    </r>
    <r>
      <rPr>
        <sz val="8"/>
        <color rgb="FF000000"/>
        <rFont val="Segoe UI"/>
        <family val="2"/>
        <charset val="238"/>
      </rPr>
      <t> pařezů v rovině nebo svahu 1:5</t>
    </r>
  </si>
  <si>
    <t>Spiraea x  vanhouttei + pnoucí dřeviny z ovocných stromů</t>
  </si>
  <si>
    <r>
      <t>Řez</t>
    </r>
    <r>
      <rPr>
        <sz val="8"/>
        <color rgb="FF000000"/>
        <rFont val="Segoe UI"/>
        <family val="2"/>
        <charset val="238"/>
      </rPr>
      <t> stromu </t>
    </r>
    <r>
      <rPr>
        <b/>
        <sz val="8"/>
        <color rgb="FF000000"/>
        <rFont val="Segoe UI"/>
        <family val="2"/>
        <charset val="238"/>
      </rPr>
      <t>zdravotní</t>
    </r>
    <r>
      <rPr>
        <sz val="8"/>
        <color rgb="FF000000"/>
        <rFont val="Segoe UI"/>
        <family val="2"/>
        <charset val="238"/>
      </rPr>
      <t> o ploše koruny do 90 m2 lezeckou technikou</t>
    </r>
  </si>
  <si>
    <t>stávající ovocné stromy</t>
  </si>
  <si>
    <r>
      <t>Plošná úprava terénu do 500 m2 </t>
    </r>
    <r>
      <rPr>
        <b/>
        <sz val="8"/>
        <color rgb="FF000000"/>
        <rFont val="Segoe UI"/>
        <family val="2"/>
        <charset val="238"/>
      </rPr>
      <t>zemina</t>
    </r>
    <r>
      <rPr>
        <sz val="8"/>
        <color rgb="FF000000"/>
        <rFont val="Segoe UI"/>
        <family val="2"/>
        <charset val="238"/>
      </rPr>
      <t> tř 1 až 4 nerovnosti do 100 mm v rovinně a svahu do 1:5</t>
    </r>
  </si>
  <si>
    <t>Doplnění zeminy u schodů u jímky</t>
  </si>
  <si>
    <t>kanadské borůvky</t>
  </si>
  <si>
    <r>
      <t>Jamky</t>
    </r>
    <r>
      <rPr>
        <sz val="8"/>
        <color rgb="FF000000"/>
        <rFont val="Segoe UI"/>
        <family val="2"/>
        <charset val="238"/>
      </rPr>
      <t> pro výsadbu s </t>
    </r>
    <r>
      <rPr>
        <b/>
        <sz val="8"/>
        <color rgb="FF000000"/>
        <rFont val="Segoe UI"/>
        <family val="2"/>
        <charset val="238"/>
      </rPr>
      <t>výměnou</t>
    </r>
    <r>
      <rPr>
        <sz val="8"/>
        <color rgb="FF000000"/>
        <rFont val="Segoe UI"/>
        <family val="2"/>
        <charset val="238"/>
      </rPr>
      <t> </t>
    </r>
    <r>
      <rPr>
        <b/>
        <sz val="8"/>
        <color rgb="FF000000"/>
        <rFont val="Segoe UI"/>
        <family val="2"/>
        <charset val="238"/>
      </rPr>
      <t>100</t>
    </r>
    <r>
      <rPr>
        <sz val="8"/>
        <color rgb="FF000000"/>
        <rFont val="Segoe UI"/>
        <family val="2"/>
        <charset val="238"/>
      </rPr>
      <t> % půdy zeminy tř 1 až 4 objem do 0,125 m3 v rovině a svahu do 1:5</t>
    </r>
  </si>
  <si>
    <t xml:space="preserve">hortenzie, </t>
  </si>
  <si>
    <t>Zemina na dosypání nerovností v dolní části s jímkou - u chodníku</t>
  </si>
  <si>
    <t>Kokosová rohože/sítě</t>
  </si>
  <si>
    <t xml:space="preserve">Kolíky na upevnění kokosové rohože </t>
  </si>
  <si>
    <t>role</t>
  </si>
  <si>
    <r>
      <t>Lavička kolem stromu</t>
    </r>
    <r>
      <rPr>
        <sz val="9"/>
        <rFont val="Segoe UI"/>
        <family val="2"/>
        <charset val="238"/>
      </rPr>
      <t xml:space="preserve"> Belfast (fa. Forplast)</t>
    </r>
  </si>
  <si>
    <t>projednat s uživatelem</t>
  </si>
  <si>
    <r>
      <t xml:space="preserve">Lavička zahradní </t>
    </r>
    <r>
      <rPr>
        <sz val="9"/>
        <rFont val="Segoe UI"/>
        <family val="2"/>
        <charset val="238"/>
      </rPr>
      <t xml:space="preserve"> (fa. Forplast)</t>
    </r>
  </si>
  <si>
    <t>Thuja occidentalis 'Smaragd'</t>
  </si>
  <si>
    <t>zerav západní</t>
  </si>
  <si>
    <t>v 40-60</t>
  </si>
  <si>
    <t>Acer rubrum 'October Glory'</t>
  </si>
  <si>
    <t>javor červený</t>
  </si>
  <si>
    <t>Prunus domestica</t>
  </si>
  <si>
    <t>švestka domácí pravá - ovocný strom</t>
  </si>
  <si>
    <t>Prunus italica</t>
  </si>
  <si>
    <t>renkloda - ovocný strom</t>
  </si>
  <si>
    <t>Prunus sargentii 'Accolade'</t>
  </si>
  <si>
    <t>třešeň 'Accolade'</t>
  </si>
  <si>
    <t>Amelanchier laevis</t>
  </si>
  <si>
    <t xml:space="preserve">muchovník hladký </t>
  </si>
  <si>
    <t>v 100 -120</t>
  </si>
  <si>
    <t xml:space="preserve">Amelanchier lamarckii </t>
  </si>
  <si>
    <t xml:space="preserve">muchovník Lamarckův </t>
  </si>
  <si>
    <t>komule Davidova - nižší, do 1,5 m, modrá</t>
  </si>
  <si>
    <t>komule Davidova - nižší, do 1,5 m, bílá</t>
  </si>
  <si>
    <t>komule Davidova - nižší, do 1,5 m, fialová</t>
  </si>
  <si>
    <t>Buxus sempervirens</t>
  </si>
  <si>
    <t>zimostráz obecný</t>
  </si>
  <si>
    <t>rostliny na živý plot</t>
  </si>
  <si>
    <t>Deutzia x elegantissima</t>
  </si>
  <si>
    <t>trojpuk překrásný</t>
  </si>
  <si>
    <t>Forsythia x intermedia 'Maluch'</t>
  </si>
  <si>
    <t>zlatice prostřední 'Maluch'</t>
  </si>
  <si>
    <t>ibyšek syrský - bílý s okem</t>
  </si>
  <si>
    <t>Philadelphus x virginalis</t>
  </si>
  <si>
    <t>pustoryl panenský</t>
  </si>
  <si>
    <t>Potentilla fruticosa např. 'Goldstar','Goldfinger</t>
  </si>
  <si>
    <t>maliník obecný</t>
  </si>
  <si>
    <t>Spiraea x arguta</t>
  </si>
  <si>
    <t>tavolník význačný</t>
  </si>
  <si>
    <t>Spiraea japonica 'Golden Princess'</t>
  </si>
  <si>
    <t>tavolník japonský 'Golden Princess'</t>
  </si>
  <si>
    <t>Spiraea japonica 'Shirobana'</t>
  </si>
  <si>
    <t>tavolník japonský</t>
  </si>
  <si>
    <t>Syringa meyeri 'Palibin'</t>
  </si>
  <si>
    <t>šeřík Meyerův 'Palibin'</t>
  </si>
  <si>
    <t>Viburnum farreri</t>
  </si>
  <si>
    <t>kalina vonná</t>
  </si>
  <si>
    <t>Campsis radicans 'Flamenco'</t>
  </si>
  <si>
    <t>křivouš kořeňující - červený kv.</t>
  </si>
  <si>
    <t>Vitis vinifera</t>
  </si>
  <si>
    <t>réva vinná - stolní odr.</t>
  </si>
  <si>
    <t>ovocná dřevina</t>
  </si>
  <si>
    <t>Bergenia cordifolia</t>
  </si>
  <si>
    <t>bergénie srdčitá</t>
  </si>
  <si>
    <t>Echinacea purpurea,např.'Ruby Giant','Amazing Drea</t>
  </si>
  <si>
    <t>třapatka nachová,purp.červ.,v 50-60cm</t>
  </si>
  <si>
    <t>Hosta</t>
  </si>
  <si>
    <t>bohyška - v sortách/barvách, vysaz. po cca 3ks</t>
  </si>
  <si>
    <t>Hyssopus officinalis</t>
  </si>
  <si>
    <t>yzop lékařský</t>
  </si>
  <si>
    <t>Lavandula angustifolia  např. 'Rosea'</t>
  </si>
  <si>
    <t>levandule lékařská - růžová</t>
  </si>
  <si>
    <t>Lavandula angustifolia 'Hidcote''</t>
  </si>
  <si>
    <t>levandule úzkolistá  'Hidcote'' kompaktní</t>
  </si>
  <si>
    <t>Melissa officinalis</t>
  </si>
  <si>
    <t>meduňka lékařská</t>
  </si>
  <si>
    <t xml:space="preserve">Mentha piperita např.'Chocolate'  </t>
  </si>
  <si>
    <t xml:space="preserve">máta peprná 'Chocolate'  </t>
  </si>
  <si>
    <t>Nepeta x faassenii 'Senior'</t>
  </si>
  <si>
    <t>šanta modrá 'Senior' (v 20, modrfi.)</t>
  </si>
  <si>
    <t xml:space="preserve">Phlox paniculata ('Europa','Kirmesländler') </t>
  </si>
  <si>
    <t>plaménka latnatá - bílá (s růž. středem)</t>
  </si>
  <si>
    <t>Phlox sub., Dianthus delt., Cerastium toment. aj</t>
  </si>
  <si>
    <t xml:space="preserve">plaménka šídl.,hvozdík krop.,rožec plst.-směs </t>
  </si>
  <si>
    <t>Salvia nemorosa např.'Caradonna','Ostfriesland'</t>
  </si>
  <si>
    <t>šalvěj hajní, tm.ston.,tm.modrof.v.50-60cm</t>
  </si>
  <si>
    <t>Satureja montana</t>
  </si>
  <si>
    <t>saturejka horská</t>
  </si>
  <si>
    <t xml:space="preserve">Thymus </t>
  </si>
  <si>
    <t>mateřídouška - v sortách</t>
  </si>
  <si>
    <r>
      <t xml:space="preserve">Zkrácený popis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>(rozpočet DOZP 1 Světlá nad Sázavou)</t>
    </r>
  </si>
  <si>
    <r>
      <t xml:space="preserve">plocha pro založení záhonů a trávníku </t>
    </r>
    <r>
      <rPr>
        <b/>
        <sz val="10"/>
        <rFont val="Arial"/>
        <family val="2"/>
        <charset val="238"/>
      </rPr>
      <t>2x</t>
    </r>
  </si>
  <si>
    <r>
      <rPr>
        <sz val="8"/>
        <color rgb="FF0070C0"/>
        <rFont val="Segoe UI"/>
        <family val="2"/>
        <charset val="238"/>
      </rPr>
      <t>Osazení zahradního obrubníku betonového do lože z betonu s boční opěrou</t>
    </r>
    <r>
      <rPr>
        <b/>
        <sz val="8"/>
        <color rgb="FF0070C0"/>
        <rFont val="Segoe UI"/>
        <family val="2"/>
        <charset val="238"/>
      </rPr>
      <t xml:space="preserve"> = zajištění okraje dlažby </t>
    </r>
    <r>
      <rPr>
        <sz val="8"/>
        <color rgb="FF0070C0"/>
        <rFont val="Segoe UI"/>
        <family val="2"/>
        <charset val="238"/>
      </rPr>
      <t>proti pohybu betonem - vnitřní (prostor samotného ohniště) a nější obvodová strana a zahrnutí zeminou</t>
    </r>
  </si>
  <si>
    <r>
      <t>Zdění zdiva opěrných zdí z nepravidelných kamenů</t>
    </r>
    <r>
      <rPr>
        <sz val="8"/>
        <color theme="8" tint="-0.249977111117893"/>
        <rFont val="Segoe UI"/>
        <family val="2"/>
        <charset val="238"/>
      </rPr>
      <t> na maltu, objem </t>
    </r>
    <r>
      <rPr>
        <b/>
        <sz val="8"/>
        <color theme="8" tint="-0.249977111117893"/>
        <rFont val="Segoe UI"/>
        <family val="2"/>
        <charset val="238"/>
      </rPr>
      <t>kamene</t>
    </r>
    <r>
      <rPr>
        <sz val="8"/>
        <color theme="8" tint="-0.249977111117893"/>
        <rFont val="Segoe UI"/>
        <family val="2"/>
        <charset val="238"/>
      </rPr>
      <t> do 0,02 m3, š spáry do 10 mm (kámen ze zdrojů investora)</t>
    </r>
  </si>
  <si>
    <t>bez zpevněné plochy okolo ohniště</t>
  </si>
  <si>
    <t>keře+pnoucí dř. - bez kan.borůvek</t>
  </si>
  <si>
    <r>
      <t>Ukotvení</t>
    </r>
    <r>
      <rPr>
        <sz val="8"/>
        <color rgb="FF000000"/>
        <rFont val="Segoe UI"/>
        <family val="2"/>
        <charset val="238"/>
      </rPr>
      <t> kmene </t>
    </r>
    <r>
      <rPr>
        <b/>
        <sz val="8"/>
        <color rgb="FF000000"/>
        <rFont val="Segoe UI"/>
        <family val="2"/>
        <charset val="238"/>
      </rPr>
      <t>dřevin</t>
    </r>
    <r>
      <rPr>
        <sz val="8"/>
        <color rgb="FF000000"/>
        <rFont val="Segoe UI"/>
        <family val="2"/>
        <charset val="238"/>
      </rPr>
      <t> třemi kůly D do 0,1 m délky do 2 m - LISTNATÉ STROMY</t>
    </r>
  </si>
  <si>
    <t>Rýhy pro protikořenovou textilii, zemina tř 1 až 4 hl do 0,6 m š do 0,6 m v rovině a svahu do 1:5</t>
  </si>
  <si>
    <r>
      <t>m</t>
    </r>
    <r>
      <rPr>
        <vertAlign val="superscript"/>
        <sz val="8"/>
        <color theme="8" tint="-0.249977111117893"/>
        <rFont val="Arial"/>
        <family val="2"/>
        <charset val="238"/>
      </rPr>
      <t>2</t>
    </r>
  </si>
  <si>
    <r>
      <t>m</t>
    </r>
    <r>
      <rPr>
        <vertAlign val="superscript"/>
        <sz val="8"/>
        <color theme="8" tint="-0.249977111117893"/>
        <rFont val="Arial"/>
        <family val="2"/>
        <charset val="238"/>
      </rPr>
      <t>3</t>
    </r>
  </si>
  <si>
    <t>Rašelina - KANADSKÉ BORŮVKY</t>
  </si>
  <si>
    <t>rhododendrony, azalky a  hortenzie</t>
  </si>
  <si>
    <r>
      <t>Hnojivo SILVAMIX</t>
    </r>
    <r>
      <rPr>
        <sz val="9"/>
        <rFont val="Segoe UI"/>
        <family val="2"/>
        <charset val="238"/>
      </rPr>
      <t xml:space="preserve"> /3ks na 1 okr.strom, 2 ks na 1 okr. keř) (10 g hnojiva ( 1 tableta )</t>
    </r>
  </si>
  <si>
    <t>bez ovoc.keřů</t>
  </si>
  <si>
    <t>sesazené břízy přijdou do jednoho kotvení</t>
  </si>
  <si>
    <t>Kolíky na upevnění folie</t>
  </si>
  <si>
    <t>1ks = 0,5 x 5 bm folie</t>
  </si>
  <si>
    <r>
      <rPr>
        <b/>
        <sz val="9"/>
        <rFont val="Segoe UI"/>
        <family val="2"/>
        <charset val="238"/>
      </rPr>
      <t>Mulč - borka</t>
    </r>
    <r>
      <rPr>
        <sz val="9"/>
        <rFont val="Segoe UI"/>
        <family val="2"/>
        <charset val="238"/>
      </rPr>
      <t xml:space="preserve"> drcená pro mulčování stromů a keřových skupin výška vrstvy v nakypř. stavu cca15 - 20cm (nutné dodržet, borka je plánovaná do vřesoviště a pod Rhododendrony)</t>
    </r>
  </si>
  <si>
    <t xml:space="preserve">Travní osivo </t>
  </si>
  <si>
    <t>Pinus cembra (nebo heldreichii)</t>
  </si>
  <si>
    <t>borovice limba (nebo Heldreichova - zákl.druh) - nižší borovice</t>
  </si>
  <si>
    <t>Juniperus sabina 'Tamariscifolia'</t>
  </si>
  <si>
    <t>jalovec chvojka</t>
  </si>
  <si>
    <t>Pinus mugo 'Gnom'</t>
  </si>
  <si>
    <t>Acer platanoides 'Schwedleri'</t>
  </si>
  <si>
    <t>javor mléčný</t>
  </si>
  <si>
    <t>ok 12 - 14</t>
  </si>
  <si>
    <t>Betula pendula</t>
  </si>
  <si>
    <t>bříza bělokorá</t>
  </si>
  <si>
    <t>slivoň švestka modrá ryngle - ovocný strom</t>
  </si>
  <si>
    <t>ok 10 -12</t>
  </si>
  <si>
    <t>Tilia cordata 'Roelvo'</t>
  </si>
  <si>
    <t>lípa srdčitá 'Roelvo'</t>
  </si>
  <si>
    <t>Ligustrum vulgare 'Atrovirens'</t>
  </si>
  <si>
    <t>ptačí zob obecný</t>
  </si>
  <si>
    <t>šácholan Soulangeův 'Rustica Rubra', růž.v 4-8m</t>
  </si>
  <si>
    <t>v 50-70</t>
  </si>
  <si>
    <t>na živý plot</t>
  </si>
  <si>
    <t>Ribes nidigrolaria</t>
  </si>
  <si>
    <t>josta</t>
  </si>
  <si>
    <t>Staphylea pinnata</t>
  </si>
  <si>
    <t>klokoč zpeřený</t>
  </si>
  <si>
    <t>Vaccinium vitis-idaea</t>
  </si>
  <si>
    <t>vajgélie květnatá - tmavý list</t>
  </si>
  <si>
    <t>Weigela florida 'Variegata'</t>
  </si>
  <si>
    <t>vajgélie květnatá 'Variegata'</t>
  </si>
  <si>
    <t>Parthenocissus tricuspidata 'Veitchii'</t>
  </si>
  <si>
    <t>přísavník trojhrotý</t>
  </si>
  <si>
    <t>Achillea millefolium (např.Red Velvet)</t>
  </si>
  <si>
    <t>řebříček obecný, červený</t>
  </si>
  <si>
    <t xml:space="preserve">Helianthemum x hybridum </t>
  </si>
  <si>
    <t>devaterník - růžový</t>
  </si>
  <si>
    <t>devaterník - červený</t>
  </si>
  <si>
    <t>Iberis sempervirens</t>
  </si>
  <si>
    <t>iberka vždyzelená</t>
  </si>
  <si>
    <t>máta peprná</t>
  </si>
  <si>
    <t>Paeonia officinalis</t>
  </si>
  <si>
    <t>pivoňka lékařská - v sortách</t>
  </si>
  <si>
    <t>Tanacetum parthenium</t>
  </si>
  <si>
    <t>kopretina řimbaba  cca 60 cm</t>
  </si>
  <si>
    <t>Thymus x citriodorus</t>
  </si>
  <si>
    <t>mateřídouška</t>
  </si>
  <si>
    <t>Thymus vulgaris</t>
  </si>
  <si>
    <t>mateřídouška obecná</t>
  </si>
  <si>
    <t>STAVEBNÍ PRVKY,  JEJICH INSTALACE A HRUBÉ TERÉNNÍ ÚPRAVY NEJSOU SOUČÁSTÍ POLOŽKOVÉHO ROZPOČTU, ROZPOČET SE TÝKÁ SADOVÝCH ÚPRAV</t>
  </si>
  <si>
    <r>
      <t xml:space="preserve">Zkrácený popis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>(rozpočet DOZP 2 Světlá nad Sázavou)</t>
    </r>
  </si>
  <si>
    <r>
      <t>plocha pro založení záhonů a trávníku</t>
    </r>
    <r>
      <rPr>
        <sz val="10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>2x</t>
    </r>
  </si>
  <si>
    <r>
      <t>Hnojivo SILVAMIX</t>
    </r>
    <r>
      <rPr>
        <sz val="9"/>
        <rFont val="Segoe UI"/>
        <family val="2"/>
        <charset val="238"/>
      </rPr>
      <t xml:space="preserve"> /3ks na 1 okr.strom, 2 ks na 1 okr. keř) (1 tableta = 10 g)</t>
    </r>
  </si>
  <si>
    <r>
      <rPr>
        <b/>
        <sz val="9"/>
        <rFont val="Segoe UI"/>
        <family val="2"/>
        <charset val="238"/>
      </rPr>
      <t>Mulč - borka</t>
    </r>
    <r>
      <rPr>
        <sz val="9"/>
        <rFont val="Segoe UI"/>
        <family val="2"/>
        <charset val="238"/>
      </rPr>
      <t xml:space="preserve"> d</t>
    </r>
    <r>
      <rPr>
        <sz val="8"/>
        <rFont val="Segoe UI"/>
        <family val="2"/>
        <charset val="238"/>
      </rPr>
      <t>rcená pro mulčování stromů a keřových skupin výška vrstvy v nakypř. stavu cca15 - 20cm (nutné dodržet, borka je plánovaná do vřesoviště a pod Rhododendrony)</t>
    </r>
  </si>
  <si>
    <t>plocha cca 450 m2</t>
  </si>
  <si>
    <t>Pinus nigra</t>
  </si>
  <si>
    <t>borovice černá</t>
  </si>
  <si>
    <t>jalovec polehlý 'Wiltonii'</t>
  </si>
  <si>
    <t>Picea abies 'Nidiformis'</t>
  </si>
  <si>
    <t>smrk ztepilý</t>
  </si>
  <si>
    <t>Aesculus x carnea 'Briotii'</t>
  </si>
  <si>
    <t>jírovec červený</t>
  </si>
  <si>
    <t>Prunus insititia</t>
  </si>
  <si>
    <t>slivoň obecná myrabelka - ovocný strom</t>
  </si>
  <si>
    <t>Azalea japonica</t>
  </si>
  <si>
    <t>dřevitá azalka,nízká-v.do 0,5 m, v sortách</t>
  </si>
  <si>
    <t>Carpinus betulus</t>
  </si>
  <si>
    <t>habr obecný - rostliny pro živý plot</t>
  </si>
  <si>
    <t>Magnolia x loebneri např. 'MERRILL'</t>
  </si>
  <si>
    <t>šácholan Loebnerův, výš.v dosp cca 5m</t>
  </si>
  <si>
    <t>Physocarpus opulifolius 'Diabolo'</t>
  </si>
  <si>
    <t>tavola kalinolistá 'Diabolo'</t>
  </si>
  <si>
    <t>Potentilla fruticosa 'Goldteppich'</t>
  </si>
  <si>
    <t>mochna křovitá</t>
  </si>
  <si>
    <t>rybíz (černoplodé odrůdy )</t>
  </si>
  <si>
    <t>Schizandra chinensis</t>
  </si>
  <si>
    <t>klanospraška čínská</t>
  </si>
  <si>
    <t>Echinacea purpurea 'Byby Swan Pink'</t>
  </si>
  <si>
    <t>třapatka nachová  - růž.nízká,50cm</t>
  </si>
  <si>
    <t>Helianthemum x hybridum 'Red Orient'</t>
  </si>
  <si>
    <t>devaterník 'Red Orient'</t>
  </si>
  <si>
    <r>
      <t xml:space="preserve">Zkrácený popis 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>(rozpočet MANAGEMENT)</t>
    </r>
  </si>
  <si>
    <r>
      <t>plocha pro založení záhonů a trávníku</t>
    </r>
    <r>
      <rPr>
        <sz val="10"/>
        <rFont val="Arial"/>
        <family val="2"/>
        <charset val="238"/>
      </rPr>
      <t>2x</t>
    </r>
  </si>
  <si>
    <r>
      <t>Květinová </t>
    </r>
    <r>
      <rPr>
        <b/>
        <sz val="8"/>
        <color rgb="FF000000"/>
        <rFont val="Segoe UI"/>
        <family val="2"/>
        <charset val="238"/>
      </rPr>
      <t>skalka</t>
    </r>
    <r>
      <rPr>
        <sz val="8"/>
        <color rgb="FF000000"/>
        <rFont val="Segoe UI"/>
        <family val="2"/>
        <charset val="238"/>
      </rPr>
      <t> z přírodního kamene při zakrytí povrchu kameny do 50 %</t>
    </r>
  </si>
  <si>
    <r>
      <t>Jamky</t>
    </r>
    <r>
      <rPr>
        <sz val="8"/>
        <color rgb="FF000000"/>
        <rFont val="Segoe UI"/>
        <family val="2"/>
        <charset val="238"/>
      </rPr>
      <t> pro výsadbu s </t>
    </r>
    <r>
      <rPr>
        <b/>
        <sz val="8"/>
        <color rgb="FF000000"/>
        <rFont val="Segoe UI"/>
        <family val="2"/>
        <charset val="238"/>
      </rPr>
      <t>výměnou</t>
    </r>
    <r>
      <rPr>
        <sz val="8"/>
        <color rgb="FF000000"/>
        <rFont val="Segoe UI"/>
        <family val="2"/>
        <charset val="238"/>
      </rPr>
      <t> </t>
    </r>
    <r>
      <rPr>
        <b/>
        <sz val="8"/>
        <color rgb="FF000000"/>
        <rFont val="Segoe UI"/>
        <family val="2"/>
        <charset val="238"/>
      </rPr>
      <t>50</t>
    </r>
    <r>
      <rPr>
        <sz val="8"/>
        <color rgb="FF000000"/>
        <rFont val="Segoe UI"/>
        <family val="2"/>
        <charset val="238"/>
      </rPr>
      <t> % půdy zeminy tř 1 až 4 objem do 0,005 m3 v rovině a svahu do 1:5</t>
    </r>
  </si>
  <si>
    <r>
      <t>Jamky</t>
    </r>
    <r>
      <rPr>
        <sz val="8"/>
        <color rgb="FF000000"/>
        <rFont val="Segoe UI"/>
        <family val="2"/>
        <charset val="238"/>
      </rPr>
      <t> pro výsadbu s </t>
    </r>
    <r>
      <rPr>
        <b/>
        <sz val="8"/>
        <color rgb="FF000000"/>
        <rFont val="Segoe UI"/>
        <family val="2"/>
        <charset val="238"/>
      </rPr>
      <t>výměnou</t>
    </r>
    <r>
      <rPr>
        <sz val="8"/>
        <color rgb="FF000000"/>
        <rFont val="Segoe UI"/>
        <family val="2"/>
        <charset val="238"/>
      </rPr>
      <t> </t>
    </r>
    <r>
      <rPr>
        <b/>
        <sz val="8"/>
        <color rgb="FF000000"/>
        <rFont val="Segoe UI"/>
        <family val="2"/>
        <charset val="238"/>
      </rPr>
      <t>50</t>
    </r>
    <r>
      <rPr>
        <sz val="8"/>
        <color rgb="FF000000"/>
        <rFont val="Segoe UI"/>
        <family val="2"/>
        <charset val="238"/>
      </rPr>
      <t> % půdy zeminy tř 1 až 4 objem do 0,01 m3 v rovině a svahu do 1:5</t>
    </r>
  </si>
  <si>
    <t>keře+pnoucí dř. bez  hortenz.</t>
  </si>
  <si>
    <t>hortenzie</t>
  </si>
  <si>
    <r>
      <t>Jamky</t>
    </r>
    <r>
      <rPr>
        <sz val="8"/>
        <color rgb="FF000000"/>
        <rFont val="Segoe UI"/>
        <family val="2"/>
        <charset val="238"/>
      </rPr>
      <t> pro výsadbu s </t>
    </r>
    <r>
      <rPr>
        <b/>
        <sz val="8"/>
        <color rgb="FF000000"/>
        <rFont val="Segoe UI"/>
        <family val="2"/>
        <charset val="238"/>
      </rPr>
      <t>výměnou</t>
    </r>
    <r>
      <rPr>
        <sz val="8"/>
        <color rgb="FF000000"/>
        <rFont val="Segoe UI"/>
        <family val="2"/>
        <charset val="238"/>
      </rPr>
      <t> </t>
    </r>
    <r>
      <rPr>
        <b/>
        <sz val="8"/>
        <color rgb="FF000000"/>
        <rFont val="Segoe UI"/>
        <family val="2"/>
        <charset val="238"/>
      </rPr>
      <t>50</t>
    </r>
    <r>
      <rPr>
        <sz val="8"/>
        <color rgb="FF000000"/>
        <rFont val="Segoe UI"/>
        <family val="2"/>
        <charset val="238"/>
      </rPr>
      <t> % půdy zeminy tř 1 až 4 objem do 0,4 m3 v rovině a svahu do 1:5</t>
    </r>
  </si>
  <si>
    <r>
      <t>Výsadba</t>
    </r>
    <r>
      <rPr>
        <sz val="8"/>
        <color rgb="FF000000"/>
        <rFont val="Segoe UI"/>
        <family val="2"/>
        <charset val="238"/>
      </rPr>
      <t> cibulí nebo hlíz (včetně jamky)</t>
    </r>
  </si>
  <si>
    <t>cibulky</t>
  </si>
  <si>
    <t>keře</t>
  </si>
  <si>
    <r>
      <t>Položení mulčovací</t>
    </r>
    <r>
      <rPr>
        <sz val="8"/>
        <color rgb="FF000000"/>
        <rFont val="Segoe UI"/>
        <family val="2"/>
        <charset val="238"/>
      </rPr>
      <t> textilie ve svahu do 1:2 (s rezervou pro prostřih)</t>
    </r>
  </si>
  <si>
    <t>jen půdopokr.růže</t>
  </si>
  <si>
    <r>
      <t>Mulčování</t>
    </r>
    <r>
      <rPr>
        <sz val="8"/>
        <color rgb="FF000000"/>
        <rFont val="Segoe UI"/>
        <family val="2"/>
        <charset val="238"/>
      </rPr>
      <t> rostlin kůrou/štěpkou tl. do</t>
    </r>
    <r>
      <rPr>
        <b/>
        <sz val="8"/>
        <color rgb="FF000000"/>
        <rFont val="Segoe UI"/>
        <family val="2"/>
        <charset val="238"/>
      </rPr>
      <t xml:space="preserve"> 0,1 m</t>
    </r>
    <r>
      <rPr>
        <sz val="8"/>
        <color rgb="FF000000"/>
        <rFont val="Segoe UI"/>
        <family val="2"/>
        <charset val="238"/>
      </rPr>
      <t xml:space="preserve"> ve svahu do 1:2</t>
    </r>
  </si>
  <si>
    <t>půdopokryv. růže</t>
  </si>
  <si>
    <r>
      <t>Mulčování</t>
    </r>
    <r>
      <rPr>
        <sz val="8"/>
        <color rgb="FF000000"/>
        <rFont val="Segoe UI"/>
        <family val="2"/>
        <charset val="238"/>
      </rPr>
      <t> záhonů </t>
    </r>
    <r>
      <rPr>
        <b/>
        <sz val="8"/>
        <color rgb="FF000000"/>
        <rFont val="Segoe UI"/>
        <family val="2"/>
        <charset val="238"/>
      </rPr>
      <t>kačírkem</t>
    </r>
    <r>
      <rPr>
        <sz val="8"/>
        <color rgb="FF000000"/>
        <rFont val="Segoe UI"/>
        <family val="2"/>
        <charset val="238"/>
      </rPr>
      <t> tl. vrstvy do 0,05 m v rovině a svahu do 1:5</t>
    </r>
  </si>
  <si>
    <t>skalka a trvalky</t>
  </si>
  <si>
    <t>Rašelina - pěnišníky, azalky a hortenzie</t>
  </si>
  <si>
    <t xml:space="preserve"> hortenzie</t>
  </si>
  <si>
    <r>
      <t>Hnojivo SILVAMIX</t>
    </r>
    <r>
      <rPr>
        <sz val="9"/>
        <rFont val="Arial"/>
        <family val="2"/>
        <charset val="238"/>
      </rPr>
      <t xml:space="preserve"> /3ks na 1 strom, 2 ks na 1 keř) (10 g hnojiva ( 1 tableta )</t>
    </r>
  </si>
  <si>
    <r>
      <rPr>
        <b/>
        <sz val="9"/>
        <rFont val="Arial"/>
        <family val="2"/>
        <charset val="238"/>
      </rPr>
      <t>Příčka z půlené frézované kulatiny</t>
    </r>
    <r>
      <rPr>
        <sz val="9"/>
        <rFont val="Arial"/>
        <family val="2"/>
        <charset val="238"/>
      </rPr>
      <t xml:space="preserve">, impregnovaná, průměr 5 cm, délka 50 cm /3ks na 1 list.strom/ </t>
    </r>
  </si>
  <si>
    <r>
      <rPr>
        <b/>
        <sz val="9"/>
        <rFont val="Arial"/>
        <family val="2"/>
        <charset val="238"/>
      </rPr>
      <t>Kůl frézovaný</t>
    </r>
    <r>
      <rPr>
        <sz val="9"/>
        <rFont val="Arial"/>
        <family val="2"/>
        <charset val="238"/>
      </rPr>
      <t xml:space="preserve"> s fazetou a špicí, impregnovaný, průměr 5cm, </t>
    </r>
    <r>
      <rPr>
        <b/>
        <sz val="9"/>
        <rFont val="Arial"/>
        <family val="2"/>
        <charset val="238"/>
      </rPr>
      <t>délka 250cm</t>
    </r>
    <r>
      <rPr>
        <sz val="9"/>
        <rFont val="Arial"/>
        <family val="2"/>
        <charset val="238"/>
      </rPr>
      <t xml:space="preserve"> /3ks na jeden listnatý strom) </t>
    </r>
  </si>
  <si>
    <r>
      <rPr>
        <b/>
        <sz val="9"/>
        <rFont val="Arial"/>
        <family val="2"/>
        <charset val="238"/>
      </rPr>
      <t>Bavlněný úvazek,</t>
    </r>
    <r>
      <rPr>
        <sz val="9"/>
        <rFont val="Arial"/>
        <family val="2"/>
        <charset val="238"/>
      </rPr>
      <t xml:space="preserve"> délka (pro kotvení 3 kůly 3 x 70 cm na 1ks, pro kotvení 1 kůlem 70cm, šířka 20 mm</t>
    </r>
  </si>
  <si>
    <r>
      <rPr>
        <b/>
        <sz val="9"/>
        <rFont val="Arial"/>
        <family val="2"/>
        <charset val="238"/>
      </rPr>
      <t>Zahradnické vápno</t>
    </r>
    <r>
      <rPr>
        <sz val="9"/>
        <rFont val="Arial"/>
        <family val="2"/>
        <charset val="238"/>
      </rPr>
      <t xml:space="preserve"> 1 kg proti korní spále</t>
    </r>
  </si>
  <si>
    <r>
      <t xml:space="preserve">KAMENY DO SKALKY </t>
    </r>
    <r>
      <rPr>
        <sz val="8"/>
        <color rgb="FF000000"/>
        <rFont val="Segoe UI"/>
        <family val="2"/>
        <charset val="238"/>
      </rPr>
      <t>(velikost cca 50 - 60 CM cca 35 ks)</t>
    </r>
  </si>
  <si>
    <r>
      <rPr>
        <b/>
        <sz val="9"/>
        <rFont val="Arial"/>
        <family val="2"/>
        <charset val="238"/>
      </rPr>
      <t>Mulčovací folie</t>
    </r>
    <r>
      <rPr>
        <sz val="9"/>
        <rFont val="Arial"/>
        <family val="2"/>
        <charset val="238"/>
      </rPr>
      <t xml:space="preserve"> - Neotex černý </t>
    </r>
  </si>
  <si>
    <r>
      <rPr>
        <b/>
        <sz val="9"/>
        <rFont val="Arial"/>
        <family val="2"/>
        <charset val="238"/>
      </rPr>
      <t>Mulč - borka</t>
    </r>
    <r>
      <rPr>
        <sz val="9"/>
        <rFont val="Arial"/>
        <family val="2"/>
        <charset val="238"/>
      </rPr>
      <t xml:space="preserve"> drcená pro mulčování stromů a keřových skupin výška vrstvy v nakypř. stavu cca15 - 20cm (nutné dodržet, borka je plánovaná do vřesoviště a pod Rhododendrony)</t>
    </r>
  </si>
  <si>
    <r>
      <t>Mulč - štěrk</t>
    </r>
    <r>
      <rPr>
        <sz val="9"/>
        <rFont val="Arial"/>
        <family val="2"/>
        <charset val="238"/>
      </rPr>
      <t xml:space="preserve"> frakce 8/16 mm - barva žlutohnědá KAČÍREK</t>
    </r>
  </si>
  <si>
    <t>plocha cca 300 m2</t>
  </si>
  <si>
    <t>Pinus mugo 'Mops'</t>
  </si>
  <si>
    <t xml:space="preserve">v 20-30 </t>
  </si>
  <si>
    <t>ok 14-16</t>
  </si>
  <si>
    <t>LISTNATÉ KEŘE</t>
  </si>
  <si>
    <t>Berberis thunbergii 'Admiration'</t>
  </si>
  <si>
    <t>dřišťál Thunbergův 'Admirál'</t>
  </si>
  <si>
    <t>a5</t>
  </si>
  <si>
    <t>Buxus microphylla</t>
  </si>
  <si>
    <t>zimostráz drobnolistý</t>
  </si>
  <si>
    <t>zimostráz obecný - zapěst.do koule,střední</t>
  </si>
  <si>
    <t>zimostráz obecný - zapěst. do koule,větší</t>
  </si>
  <si>
    <t>Hydrangea macrophylla např.'Together','Perfection'</t>
  </si>
  <si>
    <t>hortenzie velkolistá - nižší vzrůst</t>
  </si>
  <si>
    <t>Lonicera nitida</t>
  </si>
  <si>
    <t>zimolez lesklý</t>
  </si>
  <si>
    <t>Potentilla fruticosa ´Pink Beauty´</t>
  </si>
  <si>
    <r>
      <t xml:space="preserve">LISTNATÉ KEŘE  - </t>
    </r>
    <r>
      <rPr>
        <b/>
        <u/>
        <sz val="9"/>
        <color rgb="FF0070C0"/>
        <rFont val="Calibri"/>
        <family val="2"/>
        <charset val="238"/>
        <scheme val="minor"/>
      </rPr>
      <t>trvalkový záhon</t>
    </r>
  </si>
  <si>
    <t>Rosa 'Knirps'</t>
  </si>
  <si>
    <t xml:space="preserve">růže pokryvná  'Knirps' - sytě růžová plná </t>
  </si>
  <si>
    <t>PNOUCÍ DŘEVINY</t>
  </si>
  <si>
    <t>Hedera helix  'Goldheart'</t>
  </si>
  <si>
    <t>břečťan popínavý  'Goldheart'</t>
  </si>
  <si>
    <t xml:space="preserve">PNOUCÍ CELKEM </t>
  </si>
  <si>
    <t>Alyssum saxatile 'Citrinum'</t>
  </si>
  <si>
    <t>tařice skalní</t>
  </si>
  <si>
    <t>Calamagrostis 'Karl Foerster'</t>
  </si>
  <si>
    <t>třtina 'Karl Foerster'</t>
  </si>
  <si>
    <t>Dianthus deltoides</t>
  </si>
  <si>
    <t>hvozdík kropenatý - v sortách</t>
  </si>
  <si>
    <t>Dianthus gratianopolitanus</t>
  </si>
  <si>
    <t>hvozdík sivý</t>
  </si>
  <si>
    <t>Galanthus nivalis</t>
  </si>
  <si>
    <t>sněženka podsněžník</t>
  </si>
  <si>
    <t>Geranium 'Dreamland'</t>
  </si>
  <si>
    <t>kakost 'Dreamland'- V-IV- kvetoucí velmi dlouho</t>
  </si>
  <si>
    <t>Lychnis coronaria</t>
  </si>
  <si>
    <t>kohoutek věncový</t>
  </si>
  <si>
    <t xml:space="preserve">Phlox subulata </t>
  </si>
  <si>
    <t>plaménka  šídlovitá - v sortách</t>
  </si>
  <si>
    <t xml:space="preserve">Saxifraga </t>
  </si>
  <si>
    <t>lomikámen - v sortách</t>
  </si>
  <si>
    <t>rozchodník 'Herbstfreude'</t>
  </si>
  <si>
    <t xml:space="preserve">Sempervivum </t>
  </si>
  <si>
    <t>netřesk v sortách/barvách</t>
  </si>
  <si>
    <r>
      <t>TRVALKY -</t>
    </r>
    <r>
      <rPr>
        <u/>
        <sz val="9"/>
        <color rgb="FF0070C0"/>
        <rFont val="Calibri"/>
        <family val="2"/>
        <charset val="238"/>
        <scheme val="minor"/>
      </rPr>
      <t xml:space="preserve"> </t>
    </r>
    <r>
      <rPr>
        <b/>
        <u/>
        <sz val="9"/>
        <color rgb="FF0070C0"/>
        <rFont val="Calibri"/>
        <family val="2"/>
        <charset val="238"/>
        <scheme val="minor"/>
      </rPr>
      <t>trvalkový záhon</t>
    </r>
  </si>
  <si>
    <t>šanta  'Senior' ( v 25 cm,modrofil.)</t>
  </si>
  <si>
    <t>Pennisetum alopecuroides</t>
  </si>
  <si>
    <t>dochan psárkovitý (vousatec)</t>
  </si>
  <si>
    <t>Tulipa</t>
  </si>
  <si>
    <t xml:space="preserve">botanický tulipán </t>
  </si>
  <si>
    <r>
      <t xml:space="preserve">CIBULOVINY </t>
    </r>
    <r>
      <rPr>
        <b/>
        <sz val="9"/>
        <color rgb="FF0070C0"/>
        <rFont val="Calibri"/>
        <family val="2"/>
        <charset val="238"/>
        <scheme val="minor"/>
      </rPr>
      <t>-</t>
    </r>
    <r>
      <rPr>
        <b/>
        <u/>
        <sz val="9"/>
        <color rgb="FF0070C0"/>
        <rFont val="Calibri"/>
        <family val="2"/>
        <charset val="238"/>
        <scheme val="minor"/>
      </rPr>
      <t xml:space="preserve"> trvalkový záhon</t>
    </r>
  </si>
  <si>
    <t>Muscari</t>
  </si>
  <si>
    <t>modřenec</t>
  </si>
  <si>
    <t xml:space="preserve">Narcissus </t>
  </si>
  <si>
    <t>narcis - různé odrůdy pro co nejdelší dobu kvetení</t>
  </si>
  <si>
    <t>ROSTLINY - SUMARIZACE</t>
  </si>
  <si>
    <t>JEHLIČNATÉ STROMY - CELKEM</t>
  </si>
  <si>
    <t>LESTNATÉ STROMY - CELKEM</t>
  </si>
  <si>
    <t>JEHLIČNATÉ KEŘE - CELKEM</t>
  </si>
  <si>
    <t>LISTNATÉ KEŘE A PNOUCÍ DŘEVINY- CELKEM</t>
  </si>
  <si>
    <t>TRVALKY - CELKEM</t>
  </si>
  <si>
    <t>CIBULOVINY - CELKEM</t>
  </si>
  <si>
    <t>Rostliny celkem</t>
  </si>
  <si>
    <r>
      <t>Sejmutí</t>
    </r>
    <r>
      <rPr>
        <sz val="8"/>
        <rFont val="Segoe UI"/>
        <family val="2"/>
        <charset val="238"/>
      </rPr>
      <t> ornice tl </t>
    </r>
    <r>
      <rPr>
        <b/>
        <sz val="8"/>
        <rFont val="Segoe UI"/>
        <family val="2"/>
        <charset val="238"/>
      </rPr>
      <t>vrstvy</t>
    </r>
    <r>
      <rPr>
        <sz val="8"/>
        <rFont val="Segoe UI"/>
        <family val="2"/>
        <charset val="238"/>
      </rPr>
      <t> do 250 mm ručně</t>
    </r>
  </si>
  <si>
    <r>
      <t>Podklad</t>
    </r>
    <r>
      <rPr>
        <sz val="8"/>
        <rFont val="Segoe UI"/>
        <family val="2"/>
        <charset val="238"/>
      </rPr>
      <t> z vibrovaného </t>
    </r>
    <r>
      <rPr>
        <b/>
        <sz val="8"/>
        <rFont val="Segoe UI"/>
        <family val="2"/>
        <charset val="238"/>
      </rPr>
      <t>štěrku</t>
    </r>
    <r>
      <rPr>
        <sz val="8"/>
        <rFont val="Segoe UI"/>
        <family val="2"/>
        <charset val="238"/>
      </rPr>
      <t> VŠ tl 100 mm</t>
    </r>
  </si>
  <si>
    <r>
      <t>Osazení zahradního obrubníku betonového do lože z betonu</t>
    </r>
    <r>
      <rPr>
        <sz val="8"/>
        <rFont val="Segoe UI"/>
        <family val="2"/>
        <charset val="238"/>
      </rPr>
      <t> s boční </t>
    </r>
    <r>
      <rPr>
        <b/>
        <sz val="8"/>
        <rFont val="Segoe UI"/>
        <family val="2"/>
        <charset val="238"/>
      </rPr>
      <t xml:space="preserve">opěrou = zajištění okraje dlažby </t>
    </r>
    <r>
      <rPr>
        <sz val="8"/>
        <rFont val="Segoe UI"/>
        <family val="2"/>
        <charset val="238"/>
      </rPr>
      <t>proti pohybu betonem - vnitřní a nější strana a zahrnutí zeminou</t>
    </r>
  </si>
  <si>
    <r>
      <t>Zdění zdiva opěrných zdí z nepravidelných kamenů</t>
    </r>
    <r>
      <rPr>
        <sz val="8"/>
        <rFont val="Segoe UI"/>
        <family val="2"/>
        <charset val="238"/>
      </rPr>
      <t> na maltu, objem </t>
    </r>
    <r>
      <rPr>
        <b/>
        <sz val="8"/>
        <rFont val="Segoe UI"/>
        <family val="2"/>
        <charset val="238"/>
      </rPr>
      <t>kamene</t>
    </r>
    <r>
      <rPr>
        <sz val="8"/>
        <rFont val="Segoe UI"/>
        <family val="2"/>
        <charset val="238"/>
      </rPr>
      <t> do 0,02 m3, š spáry do 10 mm (kámen ze zdrojů investora)</t>
    </r>
  </si>
  <si>
    <r>
      <t>m</t>
    </r>
    <r>
      <rPr>
        <vertAlign val="superscript"/>
        <sz val="8"/>
        <rFont val="Segoe UI"/>
        <family val="2"/>
        <charset val="238"/>
      </rPr>
      <t>2</t>
    </r>
  </si>
  <si>
    <r>
      <t>m</t>
    </r>
    <r>
      <rPr>
        <vertAlign val="superscript"/>
        <sz val="8"/>
        <rFont val="Segoe UI"/>
        <family val="2"/>
        <charset val="238"/>
      </rPr>
      <t>3</t>
    </r>
  </si>
  <si>
    <r>
      <t>Založení</t>
    </r>
    <r>
      <rPr>
        <sz val="8"/>
        <rFont val="Segoe UI"/>
        <family val="2"/>
        <charset val="238"/>
      </rPr>
      <t> parkového </t>
    </r>
    <r>
      <rPr>
        <b/>
        <sz val="8"/>
        <rFont val="Segoe UI"/>
        <family val="2"/>
        <charset val="238"/>
      </rPr>
      <t>trávníku</t>
    </r>
    <r>
      <rPr>
        <sz val="8"/>
        <rFont val="Segoe UI"/>
        <family val="2"/>
        <charset val="238"/>
      </rPr>
      <t> výsevem plochy do 1000 m2 v rovině a ve svahu do 1:5</t>
    </r>
  </si>
  <si>
    <t>Řádek</t>
  </si>
  <si>
    <t>Položka</t>
  </si>
  <si>
    <t xml:space="preserve">Nabídková cena celkem včetně DPH </t>
  </si>
  <si>
    <t>Nabídková cena celkem bez DPH</t>
  </si>
  <si>
    <t>DPH celkem (21% z celkové nabídkové ceny)</t>
  </si>
  <si>
    <t>1. Transformace II - DOZP LEDEČ NAD SÁZAVOU - SADOVÉ ÚPRAVY</t>
  </si>
  <si>
    <t>2. Transformace II - CHB LEDEČ NAD SÁZAVOU - SADOVÉ ÚPRAVY</t>
  </si>
  <si>
    <t>3. Transformace II - DOZP 1 SVĚTLÁ NAD SÁZAVOU - SADOVÉ ÚPRAVY</t>
  </si>
  <si>
    <t>4. Transformace II - DOZP 2 SVĚTLÁ NAD SÁZAVOU - SADOVÉ ÚPRAVY</t>
  </si>
  <si>
    <t>5. Transformace II - MANAGEMENT SVĚTLÁ NAD SÁZAVOU - SADOVÉ ÚPRAVY</t>
  </si>
  <si>
    <t>Doplnit!</t>
  </si>
  <si>
    <t xml:space="preserve"> Nabídková cena Kč bez DPH </t>
  </si>
  <si>
    <t>SOUHRNNÁ CENOVÁ REKAPITULACE - sadové úpravy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</si>
</sst>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Kč&quot;_-;\-* #,##0\ &quot;Kč&quot;_-;_-* &quot;-&quot;\ &quot;Kč&quot;_-;_-@_-"/>
    <numFmt numFmtId="164" formatCode="_-* #,##0.0\ &quot;Kč&quot;_-;\-* #,##0.0\ &quot;Kč&quot;_-;_-* &quot;-&quot;?\ &quot;Kč&quot;_-;_-@_-"/>
    <numFmt numFmtId="165" formatCode="0.00;[Red]0.00"/>
    <numFmt numFmtId="166" formatCode="#,##0.00\ &quot;Kč&quot;"/>
    <numFmt numFmtId="167" formatCode="0.000"/>
    <numFmt numFmtId="168" formatCode="0.0"/>
    <numFmt numFmtId="169" formatCode="_-* #,##0.00\ _K_č_-;\-* #,##0.00\ _K_č_-;_-* &quot;-&quot;??\ _K_č_-;_-@_-"/>
  </numFmts>
  <fonts count="10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7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7"/>
      <name val="Arial CE"/>
      <charset val="238"/>
    </font>
    <font>
      <sz val="9"/>
      <name val="Arial"/>
      <family val="2"/>
      <charset val="238"/>
    </font>
    <font>
      <b/>
      <sz val="8"/>
      <color rgb="FF000000"/>
      <name val="Segoe UI"/>
      <family val="2"/>
      <charset val="238"/>
    </font>
    <font>
      <sz val="8"/>
      <name val="Arial"/>
      <family val="2"/>
      <charset val="238"/>
    </font>
    <font>
      <sz val="7"/>
      <name val="Arial CE"/>
      <charset val="238"/>
    </font>
    <font>
      <b/>
      <sz val="10"/>
      <name val="Arial"/>
      <family val="2"/>
      <charset val="238"/>
    </font>
    <font>
      <sz val="8"/>
      <color rgb="FF646464"/>
      <name val="Segoe UI"/>
      <family val="2"/>
      <charset val="238"/>
    </font>
    <font>
      <sz val="8"/>
      <color rgb="FF000000"/>
      <name val="Segoe UI"/>
      <family val="2"/>
      <charset val="238"/>
    </font>
    <font>
      <vertAlign val="superscript"/>
      <sz val="8"/>
      <color rgb="FF000000"/>
      <name val="Segoe UI"/>
      <family val="2"/>
      <charset val="238"/>
    </font>
    <font>
      <b/>
      <sz val="8"/>
      <color rgb="FF1FAD4B"/>
      <name val="Segoe UI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0070C0"/>
      <name val="Segoe UI"/>
      <family val="2"/>
      <charset val="238"/>
    </font>
    <font>
      <sz val="8"/>
      <color rgb="FF0070C0"/>
      <name val="Segoe UI"/>
      <family val="2"/>
      <charset val="238"/>
    </font>
    <font>
      <sz val="11"/>
      <color rgb="FF0070C0"/>
      <name val="Calibri"/>
      <family val="2"/>
      <charset val="238"/>
      <scheme val="minor"/>
    </font>
    <font>
      <sz val="8"/>
      <color rgb="FF0070C0"/>
      <name val="Arial"/>
      <family val="2"/>
      <charset val="238"/>
    </font>
    <font>
      <vertAlign val="superscript"/>
      <sz val="8"/>
      <color rgb="FF0070C0"/>
      <name val="Segoe UI"/>
      <family val="2"/>
      <charset val="238"/>
    </font>
    <font>
      <sz val="7"/>
      <color rgb="FF0070C0"/>
      <name val="Arial"/>
      <family val="2"/>
      <charset val="238"/>
    </font>
    <font>
      <b/>
      <sz val="9"/>
      <color theme="8" tint="-0.249977111117893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  <font>
      <sz val="10"/>
      <name val="Arial"/>
      <family val="2"/>
      <charset val="238"/>
    </font>
    <font>
      <b/>
      <i/>
      <sz val="9"/>
      <color rgb="FF00B0F0"/>
      <name val="Segoe UI"/>
      <family val="2"/>
      <charset val="238"/>
    </font>
    <font>
      <b/>
      <i/>
      <sz val="9"/>
      <color rgb="FF00B0F0"/>
      <name val="Arial"/>
      <family val="2"/>
      <charset val="238"/>
    </font>
    <font>
      <i/>
      <sz val="9"/>
      <color rgb="FF00B0F0"/>
      <name val="Calibri"/>
      <family val="2"/>
      <charset val="238"/>
      <scheme val="minor"/>
    </font>
    <font>
      <b/>
      <i/>
      <sz val="8"/>
      <color rgb="FF00B0F0"/>
      <name val="Arial"/>
      <family val="2"/>
      <charset val="238"/>
    </font>
    <font>
      <b/>
      <sz val="9"/>
      <color rgb="FF000000"/>
      <name val="Segoe U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7"/>
      <color theme="8" tint="-0.249977111117893"/>
      <name val="Calibri"/>
      <family val="2"/>
      <charset val="238"/>
      <scheme val="minor"/>
    </font>
    <font>
      <sz val="8"/>
      <color theme="1"/>
      <name val="Segoe UI"/>
      <family val="2"/>
      <charset val="238"/>
    </font>
    <font>
      <sz val="9"/>
      <color theme="1"/>
      <name val="Segoe UI"/>
      <family val="2"/>
      <charset val="238"/>
    </font>
    <font>
      <sz val="9"/>
      <name val="Segoe UI"/>
      <family val="2"/>
      <charset val="238"/>
    </font>
    <font>
      <sz val="7"/>
      <color rgb="FF00B0F0"/>
      <name val="Arial"/>
      <family val="2"/>
      <charset val="238"/>
    </font>
    <font>
      <b/>
      <sz val="9"/>
      <name val="Segoe UI"/>
      <family val="2"/>
      <charset val="238"/>
    </font>
    <font>
      <sz val="8"/>
      <name val="Segoe UI"/>
      <family val="2"/>
      <charset val="238"/>
    </font>
    <font>
      <b/>
      <i/>
      <sz val="8"/>
      <color rgb="FF00B0F0"/>
      <name val="Segoe UI"/>
      <family val="2"/>
      <charset val="238"/>
    </font>
    <font>
      <i/>
      <sz val="11"/>
      <color rgb="FF00B0F0"/>
      <name val="Calibri"/>
      <family val="2"/>
      <charset val="238"/>
      <scheme val="minor"/>
    </font>
    <font>
      <i/>
      <sz val="7"/>
      <name val="Arial"/>
      <family val="2"/>
      <charset val="238"/>
    </font>
    <font>
      <b/>
      <sz val="9"/>
      <color theme="9" tint="-0.249977111117893"/>
      <name val="Calibri"/>
      <family val="2"/>
      <charset val="238"/>
      <scheme val="minor"/>
    </font>
    <font>
      <sz val="9"/>
      <color theme="9" tint="-0.249977111117893"/>
      <name val="Calibri"/>
      <family val="2"/>
      <charset val="238"/>
      <scheme val="minor"/>
    </font>
    <font>
      <b/>
      <sz val="8"/>
      <color theme="9" tint="-0.249977111117893"/>
      <name val="Calibri"/>
      <family val="2"/>
      <charset val="238"/>
      <scheme val="minor"/>
    </font>
    <font>
      <b/>
      <sz val="8"/>
      <color theme="9" tint="-0.249977111117893"/>
      <name val="Segoe U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4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i/>
      <sz val="10"/>
      <color rgb="FF00B0F0"/>
      <name val="Arial"/>
      <family val="2"/>
      <charset val="238"/>
    </font>
    <font>
      <b/>
      <sz val="9"/>
      <name val="Arial"/>
      <family val="2"/>
      <charset val="238"/>
    </font>
    <font>
      <b/>
      <u/>
      <sz val="7"/>
      <name val="Arial"/>
      <family val="2"/>
      <charset val="238"/>
    </font>
    <font>
      <u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 val="double"/>
      <sz val="12"/>
      <name val="Arial"/>
      <family val="2"/>
      <charset val="238"/>
    </font>
    <font>
      <b/>
      <u val="double"/>
      <sz val="10"/>
      <name val="Arial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8"/>
      <color theme="8" tint="-0.249977111117893"/>
      <name val="Segoe UI"/>
      <family val="2"/>
      <charset val="238"/>
    </font>
    <font>
      <sz val="8"/>
      <color theme="8" tint="-0.249977111117893"/>
      <name val="Segoe UI"/>
      <family val="2"/>
      <charset val="238"/>
    </font>
    <font>
      <sz val="8"/>
      <color theme="8" tint="-0.249977111117893"/>
      <name val="Calibri"/>
      <family val="2"/>
      <charset val="238"/>
      <scheme val="minor"/>
    </font>
    <font>
      <sz val="8"/>
      <color theme="8" tint="-0.249977111117893"/>
      <name val="Arial"/>
      <family val="2"/>
      <charset val="238"/>
    </font>
    <font>
      <vertAlign val="superscript"/>
      <sz val="8"/>
      <color theme="8" tint="-0.249977111117893"/>
      <name val="Arial"/>
      <family val="2"/>
      <charset val="238"/>
    </font>
    <font>
      <b/>
      <sz val="7"/>
      <color theme="8" tint="-0.249977111117893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4" tint="-0.249977111117893"/>
      <name val="Calibri"/>
      <family val="2"/>
      <charset val="238"/>
      <scheme val="minor"/>
    </font>
    <font>
      <sz val="8"/>
      <color theme="4" tint="-0.249977111117893"/>
      <name val="Arial"/>
      <family val="2"/>
      <charset val="238"/>
    </font>
    <font>
      <sz val="8"/>
      <color theme="4" tint="-0.249977111117893"/>
      <name val="Calibri"/>
      <family val="2"/>
      <charset val="238"/>
      <scheme val="minor"/>
    </font>
    <font>
      <i/>
      <sz val="8"/>
      <color theme="4" tint="-0.249977111117893"/>
      <name val="Calibri"/>
      <family val="2"/>
      <charset val="238"/>
      <scheme val="minor"/>
    </font>
    <font>
      <sz val="7"/>
      <color theme="4" tint="-0.249977111117893"/>
      <name val="Arial"/>
      <family val="2"/>
      <charset val="238"/>
    </font>
    <font>
      <sz val="8"/>
      <name val="Times New Roman CE"/>
      <charset val="238"/>
    </font>
    <font>
      <sz val="10"/>
      <color theme="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u/>
      <sz val="9"/>
      <color rgb="FF0070C0"/>
      <name val="Calibri"/>
      <family val="2"/>
      <charset val="238"/>
      <scheme val="minor"/>
    </font>
    <font>
      <u/>
      <sz val="9"/>
      <color rgb="FF0070C0"/>
      <name val="Calibri"/>
      <family val="2"/>
      <charset val="238"/>
      <scheme val="minor"/>
    </font>
    <font>
      <sz val="8"/>
      <color theme="9" tint="-0.249977111117893"/>
      <name val="Calibri"/>
      <family val="2"/>
      <charset val="238"/>
      <scheme val="minor"/>
    </font>
    <font>
      <sz val="8"/>
      <color theme="9" tint="-0.249977111117893"/>
      <name val="Arial"/>
      <family val="2"/>
      <charset val="238"/>
    </font>
    <font>
      <b/>
      <sz val="8"/>
      <color theme="9" tint="-0.249977111117893"/>
      <name val="Arial"/>
      <family val="2"/>
      <charset val="238"/>
    </font>
    <font>
      <b/>
      <sz val="8"/>
      <name val="Segoe UI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8"/>
      <name val="Segoe UI"/>
      <family val="2"/>
      <charset val="238"/>
    </font>
    <font>
      <sz val="10"/>
      <name val="Arial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3">
    <xf numFmtId="0" fontId="0" fillId="0" borderId="0"/>
    <xf numFmtId="0" fontId="4" fillId="0" borderId="0"/>
    <xf numFmtId="40" fontId="4" fillId="0" borderId="0" applyFont="0" applyFill="0" applyBorder="0" applyAlignment="0" applyProtection="0"/>
    <xf numFmtId="0" fontId="32" fillId="0" borderId="0"/>
    <xf numFmtId="0" fontId="1" fillId="0" borderId="0"/>
    <xf numFmtId="0" fontId="1" fillId="0" borderId="0"/>
    <xf numFmtId="0" fontId="89" fillId="0" borderId="0"/>
    <xf numFmtId="0" fontId="91" fillId="10" borderId="0" applyNumberFormat="0" applyBorder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3" borderId="0" applyNumberFormat="0" applyBorder="0" applyAlignment="0" applyProtection="0"/>
    <xf numFmtId="0" fontId="91" fillId="16" borderId="0" applyNumberFormat="0" applyBorder="0" applyAlignment="0" applyProtection="0"/>
    <xf numFmtId="0" fontId="91" fillId="12" borderId="0" applyNumberFormat="0" applyBorder="0" applyAlignment="0" applyProtection="0"/>
    <xf numFmtId="0" fontId="91" fillId="17" borderId="0" applyNumberFormat="0" applyBorder="0" applyAlignment="0" applyProtection="0"/>
    <xf numFmtId="0" fontId="91" fillId="11" borderId="0" applyNumberFormat="0" applyBorder="0" applyAlignment="0" applyProtection="0"/>
    <xf numFmtId="0" fontId="91" fillId="16" borderId="0" applyNumberFormat="0" applyBorder="0" applyAlignment="0" applyProtection="0"/>
    <xf numFmtId="0" fontId="91" fillId="13" borderId="0" applyNumberFormat="0" applyBorder="0" applyAlignment="0" applyProtection="0"/>
    <xf numFmtId="0" fontId="92" fillId="16" borderId="0" applyNumberFormat="0" applyBorder="0" applyAlignment="0" applyProtection="0"/>
    <xf numFmtId="0" fontId="92" fillId="19" borderId="0" applyNumberFormat="0" applyBorder="0" applyAlignment="0" applyProtection="0"/>
    <xf numFmtId="0" fontId="92" fillId="18" borderId="0" applyNumberFormat="0" applyBorder="0" applyAlignment="0" applyProtection="0"/>
    <xf numFmtId="0" fontId="92" fillId="11" borderId="0" applyNumberFormat="0" applyBorder="0" applyAlignment="0" applyProtection="0"/>
    <xf numFmtId="0" fontId="92" fillId="16" borderId="0" applyNumberFormat="0" applyBorder="0" applyAlignment="0" applyProtection="0"/>
    <xf numFmtId="0" fontId="92" fillId="12" borderId="0" applyNumberFormat="0" applyBorder="0" applyAlignment="0" applyProtection="0"/>
    <xf numFmtId="0" fontId="93" fillId="0" borderId="27" applyNumberFormat="0" applyFill="0" applyAlignment="0" applyProtection="0"/>
    <xf numFmtId="169" fontId="89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94" fillId="14" borderId="0" applyNumberFormat="0" applyBorder="0" applyAlignment="0" applyProtection="0"/>
    <xf numFmtId="0" fontId="95" fillId="21" borderId="28" applyNumberFormat="0" applyAlignment="0" applyProtection="0"/>
    <xf numFmtId="0" fontId="101" fillId="0" borderId="29" applyNumberFormat="0" applyFill="0" applyAlignment="0" applyProtection="0"/>
    <xf numFmtId="0" fontId="102" fillId="0" borderId="30" applyNumberFormat="0" applyFill="0" applyAlignment="0" applyProtection="0"/>
    <xf numFmtId="0" fontId="103" fillId="0" borderId="31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17" borderId="0" applyNumberFormat="0" applyBorder="0" applyAlignment="0" applyProtection="0"/>
    <xf numFmtId="0" fontId="4" fillId="0" borderId="0"/>
    <xf numFmtId="0" fontId="32" fillId="0" borderId="0"/>
    <xf numFmtId="0" fontId="90" fillId="0" borderId="0"/>
    <xf numFmtId="0" fontId="4" fillId="13" borderId="32" applyNumberFormat="0" applyFont="0" applyAlignment="0" applyProtection="0"/>
    <xf numFmtId="0" fontId="97" fillId="0" borderId="33" applyNumberFormat="0" applyFill="0" applyAlignment="0" applyProtection="0"/>
    <xf numFmtId="0" fontId="96" fillId="16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7" borderId="34" applyNumberFormat="0" applyAlignment="0" applyProtection="0"/>
    <xf numFmtId="0" fontId="106" fillId="22" borderId="34" applyNumberFormat="0" applyAlignment="0" applyProtection="0"/>
    <xf numFmtId="0" fontId="99" fillId="22" borderId="35" applyNumberFormat="0" applyAlignment="0" applyProtection="0"/>
    <xf numFmtId="0" fontId="100" fillId="0" borderId="0" applyNumberFormat="0" applyFill="0" applyBorder="0" applyAlignment="0" applyProtection="0"/>
    <xf numFmtId="0" fontId="92" fillId="23" borderId="0" applyNumberFormat="0" applyBorder="0" applyAlignment="0" applyProtection="0"/>
    <xf numFmtId="0" fontId="92" fillId="19" borderId="0" applyNumberFormat="0" applyBorder="0" applyAlignment="0" applyProtection="0"/>
    <xf numFmtId="0" fontId="92" fillId="18" borderId="0" applyNumberFormat="0" applyBorder="0" applyAlignment="0" applyProtection="0"/>
    <xf numFmtId="0" fontId="92" fillId="25" borderId="0" applyNumberFormat="0" applyBorder="0" applyAlignment="0" applyProtection="0"/>
    <xf numFmtId="0" fontId="92" fillId="20" borderId="0" applyNumberFormat="0" applyBorder="0" applyAlignment="0" applyProtection="0"/>
    <xf numFmtId="0" fontId="92" fillId="24" borderId="0" applyNumberFormat="0" applyBorder="0" applyAlignment="0" applyProtection="0"/>
  </cellStyleXfs>
  <cellXfs count="473">
    <xf numFmtId="0" fontId="0" fillId="0" borderId="0" xfId="0"/>
    <xf numFmtId="0" fontId="5" fillId="2" borderId="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0" fontId="8" fillId="2" borderId="4" xfId="2" applyFont="1" applyFill="1" applyBorder="1" applyAlignment="1">
      <alignment horizontal="center" vertical="center" wrapText="1"/>
    </xf>
    <xf numFmtId="1" fontId="8" fillId="2" borderId="4" xfId="1" applyNumberFormat="1" applyFont="1" applyFill="1" applyBorder="1" applyAlignment="1">
      <alignment horizontal="center" vertical="center" wrapText="1"/>
    </xf>
    <xf numFmtId="164" fontId="8" fillId="2" borderId="4" xfId="2" applyNumberFormat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40" fontId="12" fillId="0" borderId="7" xfId="2" applyFont="1" applyBorder="1" applyAlignment="1">
      <alignment horizontal="center" vertical="center" wrapText="1"/>
    </xf>
    <xf numFmtId="1" fontId="12" fillId="0" borderId="7" xfId="1" applyNumberFormat="1" applyFont="1" applyBorder="1" applyAlignment="1">
      <alignment horizontal="center" vertical="center" wrapText="1"/>
    </xf>
    <xf numFmtId="164" fontId="8" fillId="0" borderId="7" xfId="1" applyNumberFormat="1" applyFont="1" applyBorder="1" applyAlignment="1">
      <alignment horizontal="right" vertical="center" wrapText="1"/>
    </xf>
    <xf numFmtId="0" fontId="13" fillId="0" borderId="8" xfId="1" applyFont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12" fillId="3" borderId="12" xfId="1" applyFont="1" applyFill="1" applyBorder="1" applyAlignment="1">
      <alignment horizontal="center" vertical="center"/>
    </xf>
    <xf numFmtId="165" fontId="12" fillId="3" borderId="12" xfId="1" applyNumberFormat="1" applyFont="1" applyFill="1" applyBorder="1" applyAlignment="1">
      <alignment horizontal="center" vertical="center" shrinkToFit="1"/>
    </xf>
    <xf numFmtId="1" fontId="12" fillId="3" borderId="12" xfId="1" applyNumberFormat="1" applyFont="1" applyFill="1" applyBorder="1" applyAlignment="1">
      <alignment horizontal="center" vertical="center"/>
    </xf>
    <xf numFmtId="164" fontId="12" fillId="3" borderId="12" xfId="1" applyNumberFormat="1" applyFont="1" applyFill="1" applyBorder="1" applyAlignment="1">
      <alignment horizontal="right" vertical="center"/>
    </xf>
    <xf numFmtId="0" fontId="5" fillId="3" borderId="13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166" fontId="18" fillId="0" borderId="4" xfId="0" applyNumberFormat="1" applyFont="1" applyFill="1" applyBorder="1" applyAlignment="1">
      <alignment horizontal="right" vertical="center"/>
    </xf>
    <xf numFmtId="1" fontId="12" fillId="0" borderId="4" xfId="1" applyNumberFormat="1" applyFont="1" applyFill="1" applyBorder="1" applyAlignment="1">
      <alignment horizontal="center" vertical="center"/>
    </xf>
    <xf numFmtId="164" fontId="12" fillId="0" borderId="4" xfId="1" applyNumberFormat="1" applyFont="1" applyFill="1" applyBorder="1" applyAlignment="1">
      <alignment horizontal="right" vertical="center" wrapText="1"/>
    </xf>
    <xf numFmtId="0" fontId="19" fillId="0" borderId="5" xfId="1" applyFont="1" applyBorder="1" applyAlignment="1">
      <alignment horizontal="center" vertical="center" wrapText="1"/>
    </xf>
    <xf numFmtId="0" fontId="15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center" vertical="center" wrapText="1"/>
    </xf>
    <xf numFmtId="166" fontId="18" fillId="0" borderId="7" xfId="0" applyNumberFormat="1" applyFont="1" applyFill="1" applyBorder="1" applyAlignment="1">
      <alignment horizontal="right" vertical="center"/>
    </xf>
    <xf numFmtId="1" fontId="12" fillId="0" borderId="7" xfId="1" applyNumberFormat="1" applyFont="1" applyFill="1" applyBorder="1" applyAlignment="1">
      <alignment horizontal="center" vertical="center"/>
    </xf>
    <xf numFmtId="164" fontId="12" fillId="0" borderId="7" xfId="1" applyNumberFormat="1" applyFont="1" applyFill="1" applyBorder="1" applyAlignment="1">
      <alignment horizontal="right" vertical="center" wrapText="1"/>
    </xf>
    <xf numFmtId="0" fontId="20" fillId="0" borderId="8" xfId="1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vertical="center" wrapText="1"/>
    </xf>
    <xf numFmtId="1" fontId="25" fillId="4" borderId="7" xfId="1" applyNumberFormat="1" applyFont="1" applyFill="1" applyBorder="1" applyAlignment="1">
      <alignment horizontal="center" vertical="center"/>
    </xf>
    <xf numFmtId="166" fontId="18" fillId="4" borderId="7" xfId="0" applyNumberFormat="1" applyFont="1" applyFill="1" applyBorder="1" applyAlignment="1">
      <alignment horizontal="right" vertical="center"/>
    </xf>
    <xf numFmtId="164" fontId="25" fillId="4" borderId="7" xfId="1" applyNumberFormat="1" applyFont="1" applyFill="1" applyBorder="1" applyAlignment="1">
      <alignment horizontal="right" vertical="center" wrapText="1"/>
    </xf>
    <xf numFmtId="0" fontId="27" fillId="4" borderId="8" xfId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0" fontId="19" fillId="0" borderId="8" xfId="1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horizontal="center" vertical="center" wrapText="1"/>
    </xf>
    <xf numFmtId="166" fontId="18" fillId="0" borderId="18" xfId="0" applyNumberFormat="1" applyFont="1" applyFill="1" applyBorder="1" applyAlignment="1">
      <alignment horizontal="right" vertical="center"/>
    </xf>
    <xf numFmtId="1" fontId="12" fillId="0" borderId="18" xfId="1" applyNumberFormat="1" applyFont="1" applyFill="1" applyBorder="1" applyAlignment="1">
      <alignment horizontal="center" vertical="center"/>
    </xf>
    <xf numFmtId="164" fontId="12" fillId="0" borderId="18" xfId="1" applyNumberFormat="1" applyFont="1" applyFill="1" applyBorder="1" applyAlignment="1">
      <alignment horizontal="right" vertical="center" wrapText="1"/>
    </xf>
    <xf numFmtId="0" fontId="20" fillId="0" borderId="19" xfId="1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vertical="center" wrapText="1"/>
    </xf>
    <xf numFmtId="0" fontId="16" fillId="0" borderId="21" xfId="0" applyFont="1" applyFill="1" applyBorder="1" applyAlignment="1">
      <alignment horizontal="center" vertical="center" wrapText="1"/>
    </xf>
    <xf numFmtId="166" fontId="18" fillId="0" borderId="21" xfId="0" applyNumberFormat="1" applyFont="1" applyFill="1" applyBorder="1" applyAlignment="1">
      <alignment horizontal="right" vertical="center"/>
    </xf>
    <xf numFmtId="1" fontId="12" fillId="0" borderId="21" xfId="1" applyNumberFormat="1" applyFont="1" applyFill="1" applyBorder="1" applyAlignment="1">
      <alignment horizontal="center" vertical="center"/>
    </xf>
    <xf numFmtId="164" fontId="12" fillId="0" borderId="21" xfId="1" applyNumberFormat="1" applyFont="1" applyFill="1" applyBorder="1" applyAlignment="1">
      <alignment horizontal="right" vertical="center" wrapText="1"/>
    </xf>
    <xf numFmtId="0" fontId="20" fillId="0" borderId="22" xfId="1" applyFont="1" applyFill="1" applyBorder="1" applyAlignment="1">
      <alignment horizontal="center" vertical="center" wrapText="1"/>
    </xf>
    <xf numFmtId="167" fontId="12" fillId="0" borderId="7" xfId="1" applyNumberFormat="1" applyFont="1" applyFill="1" applyBorder="1" applyAlignment="1">
      <alignment horizontal="center" vertical="center"/>
    </xf>
    <xf numFmtId="0" fontId="29" fillId="0" borderId="0" xfId="0" applyFont="1" applyAlignment="1">
      <alignment wrapText="1"/>
    </xf>
    <xf numFmtId="0" fontId="12" fillId="0" borderId="7" xfId="1" applyFont="1" applyFill="1" applyBorder="1" applyAlignment="1">
      <alignment horizontal="center" vertical="center"/>
    </xf>
    <xf numFmtId="0" fontId="19" fillId="0" borderId="8" xfId="1" applyFont="1" applyBorder="1" applyAlignment="1">
      <alignment horizontal="center" vertical="center" wrapText="1"/>
    </xf>
    <xf numFmtId="0" fontId="20" fillId="0" borderId="8" xfId="3" applyFont="1" applyFill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1" fontId="12" fillId="0" borderId="7" xfId="3" applyNumberFormat="1" applyFont="1" applyBorder="1" applyAlignment="1">
      <alignment horizontal="center" vertical="center"/>
    </xf>
    <xf numFmtId="164" fontId="30" fillId="0" borderId="7" xfId="0" applyNumberFormat="1" applyFont="1" applyBorder="1" applyAlignment="1">
      <alignment horizontal="right"/>
    </xf>
    <xf numFmtId="0" fontId="5" fillId="0" borderId="8" xfId="1" applyFont="1" applyBorder="1" applyAlignment="1">
      <alignment horizontal="center" vertical="center" wrapText="1"/>
    </xf>
    <xf numFmtId="164" fontId="36" fillId="0" borderId="7" xfId="1" applyNumberFormat="1" applyFont="1" applyBorder="1" applyAlignment="1">
      <alignment horizontal="right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right" vertical="center"/>
    </xf>
    <xf numFmtId="1" fontId="12" fillId="3" borderId="7" xfId="1" applyNumberFormat="1" applyFont="1" applyFill="1" applyBorder="1" applyAlignment="1">
      <alignment horizontal="center" vertical="center"/>
    </xf>
    <xf numFmtId="164" fontId="12" fillId="3" borderId="7" xfId="1" applyNumberFormat="1" applyFont="1" applyFill="1" applyBorder="1" applyAlignment="1">
      <alignment horizontal="right" vertical="center"/>
    </xf>
    <xf numFmtId="0" fontId="5" fillId="3" borderId="8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right" vertical="center"/>
    </xf>
    <xf numFmtId="164" fontId="12" fillId="0" borderId="7" xfId="1" applyNumberFormat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horizontal="center" vertical="center" wrapText="1"/>
    </xf>
    <xf numFmtId="0" fontId="10" fillId="5" borderId="6" xfId="1" applyFont="1" applyFill="1" applyBorder="1" applyAlignment="1">
      <alignment horizontal="center" vertical="center" wrapText="1"/>
    </xf>
    <xf numFmtId="0" fontId="12" fillId="5" borderId="7" xfId="1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right" vertical="center"/>
    </xf>
    <xf numFmtId="1" fontId="12" fillId="5" borderId="7" xfId="1" applyNumberFormat="1" applyFont="1" applyFill="1" applyBorder="1" applyAlignment="1">
      <alignment horizontal="center" vertical="center"/>
    </xf>
    <xf numFmtId="164" fontId="12" fillId="5" borderId="7" xfId="1" applyNumberFormat="1" applyFont="1" applyFill="1" applyBorder="1" applyAlignment="1">
      <alignment horizontal="right" vertical="center"/>
    </xf>
    <xf numFmtId="0" fontId="5" fillId="5" borderId="8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2" fillId="0" borderId="4" xfId="1" applyNumberFormat="1" applyFont="1" applyFill="1" applyBorder="1" applyAlignment="1">
      <alignment horizontal="right" vertical="center"/>
    </xf>
    <xf numFmtId="0" fontId="20" fillId="0" borderId="5" xfId="1" applyFont="1" applyBorder="1" applyAlignment="1">
      <alignment horizontal="center" vertical="center" wrapText="1"/>
    </xf>
    <xf numFmtId="168" fontId="12" fillId="0" borderId="7" xfId="1" applyNumberFormat="1" applyFont="1" applyFill="1" applyBorder="1" applyAlignment="1">
      <alignment horizontal="center" vertical="center"/>
    </xf>
    <xf numFmtId="0" fontId="43" fillId="0" borderId="8" xfId="1" applyFont="1" applyFill="1" applyBorder="1" applyAlignment="1">
      <alignment horizontal="center" vertical="center" wrapText="1"/>
    </xf>
    <xf numFmtId="40" fontId="12" fillId="0" borderId="7" xfId="2" applyFont="1" applyFill="1" applyBorder="1" applyAlignment="1">
      <alignment horizontal="center" vertical="center"/>
    </xf>
    <xf numFmtId="164" fontId="36" fillId="0" borderId="7" xfId="1" applyNumberFormat="1" applyFont="1" applyFill="1" applyBorder="1" applyAlignment="1">
      <alignment horizontal="right" vertical="center" wrapText="1"/>
    </xf>
    <xf numFmtId="0" fontId="48" fillId="0" borderId="8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/>
    </xf>
    <xf numFmtId="40" fontId="12" fillId="0" borderId="18" xfId="2" applyFont="1" applyFill="1" applyBorder="1" applyAlignment="1">
      <alignment horizontal="center" vertical="center"/>
    </xf>
    <xf numFmtId="164" fontId="36" fillId="0" borderId="18" xfId="1" applyNumberFormat="1" applyFont="1" applyFill="1" applyBorder="1" applyAlignment="1">
      <alignment horizontal="right" vertical="center" wrapText="1"/>
    </xf>
    <xf numFmtId="0" fontId="48" fillId="0" borderId="19" xfId="1" applyFont="1" applyFill="1" applyBorder="1" applyAlignment="1">
      <alignment horizontal="center" vertical="center" wrapText="1"/>
    </xf>
    <xf numFmtId="0" fontId="10" fillId="5" borderId="20" xfId="1" applyFont="1" applyFill="1" applyBorder="1" applyAlignment="1">
      <alignment horizontal="center" vertical="center" wrapText="1"/>
    </xf>
    <xf numFmtId="0" fontId="12" fillId="5" borderId="21" xfId="1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right" vertical="center"/>
    </xf>
    <xf numFmtId="1" fontId="12" fillId="5" borderId="21" xfId="1" applyNumberFormat="1" applyFont="1" applyFill="1" applyBorder="1" applyAlignment="1">
      <alignment horizontal="center" vertical="center"/>
    </xf>
    <xf numFmtId="164" fontId="12" fillId="5" borderId="21" xfId="1" applyNumberFormat="1" applyFont="1" applyFill="1" applyBorder="1" applyAlignment="1">
      <alignment horizontal="right" vertical="center"/>
    </xf>
    <xf numFmtId="0" fontId="5" fillId="5" borderId="22" xfId="1" applyFont="1" applyFill="1" applyBorder="1" applyAlignment="1">
      <alignment horizontal="center" vertical="center" wrapText="1"/>
    </xf>
    <xf numFmtId="0" fontId="38" fillId="6" borderId="6" xfId="0" applyFont="1" applyFill="1" applyBorder="1" applyAlignment="1">
      <alignment horizontal="center" vertical="center"/>
    </xf>
    <xf numFmtId="49" fontId="49" fillId="6" borderId="7" xfId="0" applyNumberFormat="1" applyFont="1" applyFill="1" applyBorder="1" applyAlignment="1">
      <alignment horizontal="left" vertical="center" wrapText="1"/>
    </xf>
    <xf numFmtId="49" fontId="38" fillId="6" borderId="7" xfId="0" applyNumberFormat="1" applyFont="1" applyFill="1" applyBorder="1" applyAlignment="1">
      <alignment horizontal="left" vertical="center" wrapText="1"/>
    </xf>
    <xf numFmtId="0" fontId="0" fillId="6" borderId="7" xfId="0" applyFill="1" applyBorder="1"/>
    <xf numFmtId="0" fontId="38" fillId="6" borderId="7" xfId="0" applyFont="1" applyFill="1" applyBorder="1" applyAlignment="1">
      <alignment horizontal="center" vertical="center"/>
    </xf>
    <xf numFmtId="164" fontId="12" fillId="6" borderId="7" xfId="1" applyNumberFormat="1" applyFont="1" applyFill="1" applyBorder="1" applyAlignment="1">
      <alignment horizontal="right" vertical="center"/>
    </xf>
    <xf numFmtId="0" fontId="5" fillId="6" borderId="8" xfId="1" applyFont="1" applyFill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/>
    </xf>
    <xf numFmtId="49" fontId="38" fillId="0" borderId="7" xfId="0" applyNumberFormat="1" applyFont="1" applyBorder="1" applyAlignment="1">
      <alignment horizontal="lef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 wrapText="1"/>
    </xf>
    <xf numFmtId="49" fontId="50" fillId="0" borderId="7" xfId="0" applyNumberFormat="1" applyFont="1" applyBorder="1" applyAlignment="1">
      <alignment horizontal="right" vertical="center" wrapText="1"/>
    </xf>
    <xf numFmtId="0" fontId="0" fillId="0" borderId="7" xfId="0" applyBorder="1"/>
    <xf numFmtId="0" fontId="51" fillId="0" borderId="7" xfId="0" applyFont="1" applyBorder="1" applyAlignment="1">
      <alignment horizontal="center" vertical="center"/>
    </xf>
    <xf numFmtId="164" fontId="52" fillId="0" borderId="7" xfId="0" applyNumberFormat="1" applyFont="1" applyFill="1" applyBorder="1" applyAlignment="1">
      <alignment horizontal="right" vertical="center"/>
    </xf>
    <xf numFmtId="0" fontId="38" fillId="0" borderId="8" xfId="0" applyFont="1" applyBorder="1" applyAlignment="1">
      <alignment horizontal="center" vertical="center" wrapText="1"/>
    </xf>
    <xf numFmtId="164" fontId="38" fillId="6" borderId="7" xfId="0" applyNumberFormat="1" applyFont="1" applyFill="1" applyBorder="1" applyAlignment="1">
      <alignment horizontal="right" vertical="center"/>
    </xf>
    <xf numFmtId="0" fontId="38" fillId="6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9" fontId="0" fillId="0" borderId="7" xfId="0" applyNumberFormat="1" applyBorder="1" applyAlignment="1">
      <alignment vertical="center" wrapText="1"/>
    </xf>
    <xf numFmtId="0" fontId="53" fillId="0" borderId="8" xfId="0" applyFont="1" applyFill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/>
    </xf>
    <xf numFmtId="49" fontId="0" fillId="0" borderId="12" xfId="0" applyNumberFormat="1" applyBorder="1" applyAlignment="1">
      <alignment vertical="center" wrapText="1"/>
    </xf>
    <xf numFmtId="49" fontId="54" fillId="0" borderId="12" xfId="0" applyNumberFormat="1" applyFont="1" applyBorder="1" applyAlignment="1">
      <alignment horizontal="right" vertical="center" wrapText="1"/>
    </xf>
    <xf numFmtId="0" fontId="12" fillId="0" borderId="12" xfId="1" applyFont="1" applyFill="1" applyBorder="1" applyAlignment="1">
      <alignment horizontal="center" vertical="center"/>
    </xf>
    <xf numFmtId="166" fontId="18" fillId="0" borderId="12" xfId="0" applyNumberFormat="1" applyFont="1" applyFill="1" applyBorder="1" applyAlignment="1">
      <alignment horizontal="right" vertical="center"/>
    </xf>
    <xf numFmtId="0" fontId="38" fillId="0" borderId="12" xfId="0" applyFont="1" applyBorder="1" applyAlignment="1">
      <alignment horizontal="center" vertical="center"/>
    </xf>
    <xf numFmtId="164" fontId="22" fillId="0" borderId="12" xfId="0" applyNumberFormat="1" applyFont="1" applyFill="1" applyBorder="1" applyAlignment="1">
      <alignment horizontal="right" vertical="center"/>
    </xf>
    <xf numFmtId="0" fontId="38" fillId="0" borderId="13" xfId="0" applyFont="1" applyBorder="1" applyAlignment="1">
      <alignment horizontal="center" vertical="center" wrapText="1"/>
    </xf>
    <xf numFmtId="49" fontId="55" fillId="0" borderId="7" xfId="0" applyNumberFormat="1" applyFont="1" applyBorder="1" applyAlignment="1">
      <alignment horizontal="right" vertical="center" wrapText="1"/>
    </xf>
    <xf numFmtId="0" fontId="38" fillId="0" borderId="8" xfId="0" applyFont="1" applyFill="1" applyBorder="1" applyAlignment="1">
      <alignment horizontal="center" wrapText="1"/>
    </xf>
    <xf numFmtId="0" fontId="38" fillId="0" borderId="17" xfId="0" applyFont="1" applyBorder="1" applyAlignment="1">
      <alignment horizontal="center" vertical="center"/>
    </xf>
    <xf numFmtId="49" fontId="38" fillId="0" borderId="18" xfId="0" applyNumberFormat="1" applyFont="1" applyBorder="1" applyAlignment="1">
      <alignment horizontal="left" vertical="center" wrapText="1"/>
    </xf>
    <xf numFmtId="0" fontId="38" fillId="0" borderId="18" xfId="0" applyFont="1" applyBorder="1" applyAlignment="1">
      <alignment horizontal="center" vertical="center"/>
    </xf>
    <xf numFmtId="164" fontId="12" fillId="0" borderId="18" xfId="1" applyNumberFormat="1" applyFont="1" applyFill="1" applyBorder="1" applyAlignment="1">
      <alignment horizontal="right" vertical="center"/>
    </xf>
    <xf numFmtId="0" fontId="38" fillId="0" borderId="19" xfId="0" applyFont="1" applyFill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49" fontId="38" fillId="0" borderId="21" xfId="0" applyNumberFormat="1" applyFont="1" applyBorder="1" applyAlignment="1">
      <alignment horizontal="left" vertical="center" wrapText="1"/>
    </xf>
    <xf numFmtId="0" fontId="12" fillId="0" borderId="21" xfId="1" applyFont="1" applyFill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164" fontId="12" fillId="0" borderId="21" xfId="1" applyNumberFormat="1" applyFont="1" applyFill="1" applyBorder="1" applyAlignment="1">
      <alignment horizontal="right" vertical="center"/>
    </xf>
    <xf numFmtId="0" fontId="38" fillId="0" borderId="22" xfId="0" applyFont="1" applyFill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left" vertical="center" wrapText="1"/>
    </xf>
    <xf numFmtId="0" fontId="49" fillId="0" borderId="7" xfId="0" applyFont="1" applyBorder="1" applyAlignment="1">
      <alignment horizontal="center" vertical="center"/>
    </xf>
    <xf numFmtId="49" fontId="54" fillId="0" borderId="7" xfId="0" applyNumberFormat="1" applyFont="1" applyBorder="1" applyAlignment="1">
      <alignment horizontal="right" vertical="center" wrapText="1"/>
    </xf>
    <xf numFmtId="0" fontId="56" fillId="0" borderId="7" xfId="0" applyFont="1" applyBorder="1" applyAlignment="1">
      <alignment horizontal="center" vertical="center"/>
    </xf>
    <xf numFmtId="164" fontId="22" fillId="0" borderId="7" xfId="0" applyNumberFormat="1" applyFont="1" applyFill="1" applyBorder="1" applyAlignment="1">
      <alignment horizontal="right" vertical="center"/>
    </xf>
    <xf numFmtId="49" fontId="57" fillId="6" borderId="7" xfId="0" applyNumberFormat="1" applyFont="1" applyFill="1" applyBorder="1" applyAlignment="1">
      <alignment vertical="center" wrapText="1"/>
    </xf>
    <xf numFmtId="0" fontId="0" fillId="0" borderId="17" xfId="0" applyBorder="1"/>
    <xf numFmtId="0" fontId="0" fillId="0" borderId="18" xfId="0" applyBorder="1"/>
    <xf numFmtId="0" fontId="58" fillId="0" borderId="18" xfId="1" applyFont="1" applyBorder="1" applyAlignment="1">
      <alignment horizontal="right" vertical="center" wrapText="1"/>
    </xf>
    <xf numFmtId="0" fontId="30" fillId="0" borderId="18" xfId="0" applyFont="1" applyBorder="1" applyAlignment="1">
      <alignment horizontal="center"/>
    </xf>
    <xf numFmtId="0" fontId="30" fillId="0" borderId="18" xfId="0" applyFont="1" applyBorder="1"/>
    <xf numFmtId="164" fontId="36" fillId="0" borderId="18" xfId="1" applyNumberFormat="1" applyFont="1" applyBorder="1" applyAlignment="1">
      <alignment horizontal="right" vertical="center" wrapText="1"/>
    </xf>
    <xf numFmtId="0" fontId="53" fillId="0" borderId="19" xfId="0" applyFont="1" applyBorder="1" applyAlignment="1">
      <alignment wrapText="1"/>
    </xf>
    <xf numFmtId="40" fontId="12" fillId="0" borderId="7" xfId="2" applyFont="1" applyBorder="1" applyAlignment="1">
      <alignment horizontal="center" vertical="center"/>
    </xf>
    <xf numFmtId="1" fontId="12" fillId="0" borderId="7" xfId="1" applyNumberFormat="1" applyFont="1" applyBorder="1" applyAlignment="1">
      <alignment horizontal="center" vertical="center"/>
    </xf>
    <xf numFmtId="164" fontId="12" fillId="0" borderId="7" xfId="1" applyNumberFormat="1" applyFont="1" applyBorder="1" applyAlignment="1">
      <alignment horizontal="right" vertical="center"/>
    </xf>
    <xf numFmtId="0" fontId="60" fillId="0" borderId="8" xfId="1" applyFont="1" applyBorder="1" applyAlignment="1">
      <alignment horizontal="center" vertical="center" wrapText="1"/>
    </xf>
    <xf numFmtId="0" fontId="61" fillId="0" borderId="6" xfId="0" applyFont="1" applyBorder="1" applyAlignment="1">
      <alignment horizontal="left"/>
    </xf>
    <xf numFmtId="0" fontId="32" fillId="0" borderId="7" xfId="1" applyFont="1" applyBorder="1" applyAlignment="1">
      <alignment horizontal="center" vertical="center"/>
    </xf>
    <xf numFmtId="164" fontId="64" fillId="0" borderId="7" xfId="1" applyNumberFormat="1" applyFont="1" applyBorder="1" applyAlignment="1">
      <alignment horizontal="right" vertical="center"/>
    </xf>
    <xf numFmtId="0" fontId="10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/>
    </xf>
    <xf numFmtId="40" fontId="12" fillId="0" borderId="18" xfId="2" applyFont="1" applyBorder="1" applyAlignment="1">
      <alignment horizontal="center" vertical="center"/>
    </xf>
    <xf numFmtId="1" fontId="12" fillId="0" borderId="18" xfId="1" applyNumberFormat="1" applyFont="1" applyBorder="1" applyAlignment="1">
      <alignment horizontal="center" vertical="center"/>
    </xf>
    <xf numFmtId="164" fontId="8" fillId="0" borderId="18" xfId="1" applyNumberFormat="1" applyFont="1" applyBorder="1" applyAlignment="1">
      <alignment horizontal="right" vertical="center"/>
    </xf>
    <xf numFmtId="0" fontId="5" fillId="0" borderId="19" xfId="1" applyFont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65" fillId="0" borderId="0" xfId="0" applyFont="1"/>
    <xf numFmtId="0" fontId="20" fillId="0" borderId="5" xfId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horizontal="center" vertical="center" wrapText="1"/>
    </xf>
    <xf numFmtId="1" fontId="12" fillId="0" borderId="12" xfId="1" applyNumberFormat="1" applyFont="1" applyFill="1" applyBorder="1" applyAlignment="1">
      <alignment horizontal="center" vertical="center"/>
    </xf>
    <xf numFmtId="164" fontId="12" fillId="0" borderId="12" xfId="1" applyNumberFormat="1" applyFont="1" applyFill="1" applyBorder="1" applyAlignment="1">
      <alignment horizontal="right" vertical="center" wrapText="1"/>
    </xf>
    <xf numFmtId="0" fontId="20" fillId="0" borderId="13" xfId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Fill="1"/>
    <xf numFmtId="0" fontId="0" fillId="0" borderId="0" xfId="0" applyFill="1"/>
    <xf numFmtId="0" fontId="19" fillId="0" borderId="19" xfId="1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vertical="center" wrapText="1"/>
    </xf>
    <xf numFmtId="0" fontId="16" fillId="0" borderId="21" xfId="0" applyFont="1" applyBorder="1" applyAlignment="1">
      <alignment horizontal="center" vertical="center" wrapText="1"/>
    </xf>
    <xf numFmtId="0" fontId="19" fillId="0" borderId="22" xfId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wrapText="1"/>
    </xf>
    <xf numFmtId="0" fontId="12" fillId="0" borderId="17" xfId="1" applyFont="1" applyBorder="1" applyAlignment="1">
      <alignment horizontal="center" vertical="center"/>
    </xf>
    <xf numFmtId="0" fontId="18" fillId="0" borderId="18" xfId="0" applyFont="1" applyBorder="1" applyAlignment="1">
      <alignment horizontal="right" vertical="center"/>
    </xf>
    <xf numFmtId="1" fontId="12" fillId="0" borderId="18" xfId="3" applyNumberFormat="1" applyFont="1" applyBorder="1" applyAlignment="1">
      <alignment horizontal="center" vertical="center"/>
    </xf>
    <xf numFmtId="0" fontId="10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right" vertical="center"/>
    </xf>
    <xf numFmtId="1" fontId="12" fillId="3" borderId="21" xfId="1" applyNumberFormat="1" applyFont="1" applyFill="1" applyBorder="1" applyAlignment="1">
      <alignment horizontal="center" vertical="center"/>
    </xf>
    <xf numFmtId="164" fontId="12" fillId="3" borderId="21" xfId="1" applyNumberFormat="1" applyFont="1" applyFill="1" applyBorder="1" applyAlignment="1">
      <alignment horizontal="right" vertical="center"/>
    </xf>
    <xf numFmtId="0" fontId="5" fillId="3" borderId="22" xfId="1" applyFont="1" applyFill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164" fontId="12" fillId="0" borderId="12" xfId="1" applyNumberFormat="1" applyFont="1" applyFill="1" applyBorder="1" applyAlignment="1">
      <alignment horizontal="right" vertical="center"/>
    </xf>
    <xf numFmtId="0" fontId="10" fillId="0" borderId="20" xfId="1" applyFont="1" applyFill="1" applyBorder="1" applyAlignment="1">
      <alignment horizontal="center" vertical="center" wrapText="1"/>
    </xf>
    <xf numFmtId="168" fontId="12" fillId="0" borderId="21" xfId="1" applyNumberFormat="1" applyFont="1" applyFill="1" applyBorder="1" applyAlignment="1">
      <alignment horizontal="center" vertical="center"/>
    </xf>
    <xf numFmtId="40" fontId="12" fillId="0" borderId="21" xfId="2" applyFont="1" applyFill="1" applyBorder="1" applyAlignment="1">
      <alignment horizontal="center" vertical="center"/>
    </xf>
    <xf numFmtId="164" fontId="36" fillId="0" borderId="21" xfId="1" applyNumberFormat="1" applyFont="1" applyFill="1" applyBorder="1" applyAlignment="1">
      <alignment horizontal="right" vertical="center" wrapText="1"/>
    </xf>
    <xf numFmtId="0" fontId="48" fillId="0" borderId="22" xfId="1" applyFont="1" applyFill="1" applyBorder="1" applyAlignment="1">
      <alignment horizontal="center" vertical="center" wrapText="1"/>
    </xf>
    <xf numFmtId="0" fontId="38" fillId="0" borderId="6" xfId="0" applyNumberFormat="1" applyFont="1" applyBorder="1" applyAlignment="1">
      <alignment horizontal="center" vertical="center"/>
    </xf>
    <xf numFmtId="0" fontId="38" fillId="0" borderId="7" xfId="0" applyNumberFormat="1" applyFont="1" applyBorder="1" applyAlignment="1">
      <alignment horizontal="center" vertical="center"/>
    </xf>
    <xf numFmtId="0" fontId="38" fillId="0" borderId="8" xfId="0" applyFont="1" applyBorder="1" applyAlignment="1">
      <alignment horizontal="center" wrapText="1"/>
    </xf>
    <xf numFmtId="0" fontId="38" fillId="0" borderId="17" xfId="0" applyNumberFormat="1" applyFont="1" applyBorder="1" applyAlignment="1">
      <alignment horizontal="center" vertical="center"/>
    </xf>
    <xf numFmtId="0" fontId="38" fillId="0" borderId="18" xfId="0" applyNumberFormat="1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 wrapText="1"/>
    </xf>
    <xf numFmtId="0" fontId="38" fillId="0" borderId="20" xfId="0" applyNumberFormat="1" applyFont="1" applyBorder="1" applyAlignment="1">
      <alignment horizontal="center" vertical="center"/>
    </xf>
    <xf numFmtId="0" fontId="38" fillId="0" borderId="21" xfId="0" applyNumberFormat="1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 wrapText="1"/>
    </xf>
    <xf numFmtId="0" fontId="0" fillId="0" borderId="12" xfId="0" applyBorder="1"/>
    <xf numFmtId="0" fontId="56" fillId="0" borderId="12" xfId="0" applyFont="1" applyBorder="1" applyAlignment="1">
      <alignment horizontal="center" vertical="center"/>
    </xf>
    <xf numFmtId="49" fontId="0" fillId="0" borderId="18" xfId="0" applyNumberFormat="1" applyBorder="1" applyAlignment="1">
      <alignment vertical="center" wrapText="1"/>
    </xf>
    <xf numFmtId="49" fontId="54" fillId="0" borderId="18" xfId="0" applyNumberFormat="1" applyFont="1" applyBorder="1" applyAlignment="1">
      <alignment horizontal="right" vertical="center" wrapText="1"/>
    </xf>
    <xf numFmtId="0" fontId="56" fillId="0" borderId="18" xfId="0" applyFont="1" applyBorder="1" applyAlignment="1">
      <alignment horizontal="center" vertical="center"/>
    </xf>
    <xf numFmtId="164" fontId="22" fillId="0" borderId="18" xfId="0" applyNumberFormat="1" applyFont="1" applyFill="1" applyBorder="1" applyAlignment="1">
      <alignment horizontal="right" vertical="center"/>
    </xf>
    <xf numFmtId="0" fontId="15" fillId="7" borderId="6" xfId="0" applyFont="1" applyFill="1" applyBorder="1" applyAlignment="1">
      <alignment vertical="top" wrapText="1" indent="1"/>
    </xf>
    <xf numFmtId="0" fontId="16" fillId="7" borderId="7" xfId="0" applyFont="1" applyFill="1" applyBorder="1" applyAlignment="1">
      <alignment horizontal="right" vertical="top" wrapText="1" indent="1"/>
    </xf>
    <xf numFmtId="0" fontId="15" fillId="0" borderId="9" xfId="0" applyFont="1" applyBorder="1" applyAlignment="1">
      <alignment vertical="center" wrapText="1"/>
    </xf>
    <xf numFmtId="0" fontId="16" fillId="0" borderId="12" xfId="0" applyFont="1" applyBorder="1" applyAlignment="1">
      <alignment horizontal="center" vertical="center" wrapText="1"/>
    </xf>
    <xf numFmtId="1" fontId="12" fillId="0" borderId="12" xfId="1" applyNumberFormat="1" applyFont="1" applyBorder="1" applyAlignment="1">
      <alignment horizontal="center" vertical="center"/>
    </xf>
    <xf numFmtId="164" fontId="12" fillId="0" borderId="12" xfId="1" applyNumberFormat="1" applyFont="1" applyBorder="1" applyAlignment="1">
      <alignment horizontal="right" vertical="center" wrapText="1"/>
    </xf>
    <xf numFmtId="0" fontId="20" fillId="0" borderId="13" xfId="1" applyFont="1" applyBorder="1" applyAlignment="1">
      <alignment horizontal="center" vertical="center" wrapText="1"/>
    </xf>
    <xf numFmtId="0" fontId="20" fillId="0" borderId="22" xfId="3" applyFont="1" applyFill="1" applyBorder="1" applyAlignment="1">
      <alignment horizontal="center" vertical="center" wrapText="1"/>
    </xf>
    <xf numFmtId="0" fontId="69" fillId="4" borderId="7" xfId="1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1" fontId="69" fillId="4" borderId="7" xfId="1" applyNumberFormat="1" applyFont="1" applyFill="1" applyBorder="1" applyAlignment="1">
      <alignment horizontal="center" vertical="center"/>
    </xf>
    <xf numFmtId="164" fontId="69" fillId="4" borderId="7" xfId="1" applyNumberFormat="1" applyFont="1" applyFill="1" applyBorder="1" applyAlignment="1">
      <alignment horizontal="right" vertical="center"/>
    </xf>
    <xf numFmtId="0" fontId="71" fillId="4" borderId="8" xfId="1" applyFont="1" applyFill="1" applyBorder="1" applyAlignment="1">
      <alignment horizontal="center" vertical="center" wrapText="1"/>
    </xf>
    <xf numFmtId="168" fontId="69" fillId="4" borderId="7" xfId="1" applyNumberFormat="1" applyFont="1" applyFill="1" applyBorder="1" applyAlignment="1">
      <alignment horizontal="center" vertical="center"/>
    </xf>
    <xf numFmtId="2" fontId="69" fillId="4" borderId="7" xfId="1" applyNumberFormat="1" applyFont="1" applyFill="1" applyBorder="1" applyAlignment="1">
      <alignment horizontal="center" vertical="center"/>
    </xf>
    <xf numFmtId="0" fontId="43" fillId="0" borderId="22" xfId="1" applyFont="1" applyFill="1" applyBorder="1" applyAlignment="1">
      <alignment horizontal="center" vertical="center" wrapText="1"/>
    </xf>
    <xf numFmtId="168" fontId="12" fillId="0" borderId="12" xfId="1" applyNumberFormat="1" applyFont="1" applyFill="1" applyBorder="1" applyAlignment="1">
      <alignment horizontal="center" vertical="center"/>
    </xf>
    <xf numFmtId="0" fontId="38" fillId="0" borderId="17" xfId="0" applyFont="1" applyBorder="1" applyAlignment="1">
      <alignment horizontal="center" vertical="center" wrapText="1"/>
    </xf>
    <xf numFmtId="49" fontId="38" fillId="0" borderId="18" xfId="0" applyNumberFormat="1" applyFont="1" applyBorder="1" applyAlignment="1">
      <alignment vertical="center" wrapText="1"/>
    </xf>
    <xf numFmtId="0" fontId="38" fillId="0" borderId="1" xfId="0" applyFont="1" applyBorder="1" applyAlignment="1">
      <alignment horizontal="center" vertical="center" wrapText="1"/>
    </xf>
    <xf numFmtId="49" fontId="38" fillId="0" borderId="4" xfId="0" applyNumberFormat="1" applyFont="1" applyBorder="1" applyAlignment="1">
      <alignment vertical="center" wrapText="1"/>
    </xf>
    <xf numFmtId="0" fontId="38" fillId="0" borderId="4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 wrapText="1"/>
    </xf>
    <xf numFmtId="49" fontId="38" fillId="0" borderId="7" xfId="0" applyNumberFormat="1" applyFont="1" applyBorder="1" applyAlignment="1">
      <alignment vertical="center" wrapText="1"/>
    </xf>
    <xf numFmtId="49" fontId="0" fillId="0" borderId="21" xfId="0" applyNumberFormat="1" applyBorder="1" applyAlignment="1">
      <alignment vertical="center" wrapText="1"/>
    </xf>
    <xf numFmtId="49" fontId="50" fillId="0" borderId="21" xfId="0" applyNumberFormat="1" applyFont="1" applyBorder="1" applyAlignment="1">
      <alignment horizontal="right" vertical="center" wrapText="1"/>
    </xf>
    <xf numFmtId="0" fontId="0" fillId="0" borderId="14" xfId="0" applyBorder="1"/>
    <xf numFmtId="0" fontId="30" fillId="0" borderId="8" xfId="0" applyFont="1" applyFill="1" applyBorder="1" applyAlignment="1">
      <alignment horizontal="center" vertical="center" wrapText="1"/>
    </xf>
    <xf numFmtId="0" fontId="38" fillId="0" borderId="7" xfId="0" applyNumberFormat="1" applyFont="1" applyFill="1" applyBorder="1" applyAlignment="1">
      <alignment horizontal="center" vertical="center"/>
    </xf>
    <xf numFmtId="0" fontId="72" fillId="0" borderId="6" xfId="4" applyFont="1" applyBorder="1" applyAlignment="1">
      <alignment horizontal="center" vertical="center"/>
    </xf>
    <xf numFmtId="49" fontId="73" fillId="0" borderId="7" xfId="5" applyNumberFormat="1" applyFont="1" applyBorder="1" applyAlignment="1">
      <alignment horizontal="right" vertical="center" wrapText="1"/>
    </xf>
    <xf numFmtId="0" fontId="74" fillId="0" borderId="7" xfId="1" applyFont="1" applyBorder="1" applyAlignment="1">
      <alignment horizontal="center" vertical="center"/>
    </xf>
    <xf numFmtId="40" fontId="74" fillId="0" borderId="7" xfId="2" applyFont="1" applyBorder="1" applyAlignment="1">
      <alignment horizontal="center" vertical="center"/>
    </xf>
    <xf numFmtId="0" fontId="75" fillId="0" borderId="7" xfId="4" applyFont="1" applyBorder="1" applyAlignment="1">
      <alignment horizontal="center" vertical="center"/>
    </xf>
    <xf numFmtId="164" fontId="76" fillId="0" borderId="7" xfId="0" applyNumberFormat="1" applyFont="1" applyBorder="1" applyAlignment="1">
      <alignment horizontal="right" vertical="center" wrapText="1"/>
    </xf>
    <xf numFmtId="49" fontId="77" fillId="0" borderId="8" xfId="1" applyNumberFormat="1" applyFont="1" applyBorder="1" applyAlignment="1">
      <alignment horizontal="center" vertical="center" wrapText="1"/>
    </xf>
    <xf numFmtId="0" fontId="53" fillId="0" borderId="19" xfId="0" applyFont="1" applyBorder="1"/>
    <xf numFmtId="0" fontId="10" fillId="0" borderId="20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/>
    </xf>
    <xf numFmtId="40" fontId="12" fillId="0" borderId="21" xfId="2" applyFont="1" applyBorder="1" applyAlignment="1">
      <alignment horizontal="center" vertical="center"/>
    </xf>
    <xf numFmtId="1" fontId="12" fillId="0" borderId="21" xfId="1" applyNumberFormat="1" applyFont="1" applyBorder="1" applyAlignment="1">
      <alignment horizontal="center" vertical="center"/>
    </xf>
    <xf numFmtId="164" fontId="78" fillId="0" borderId="21" xfId="1" applyNumberFormat="1" applyFont="1" applyBorder="1" applyAlignment="1">
      <alignment horizontal="right" vertical="center"/>
    </xf>
    <xf numFmtId="0" fontId="20" fillId="0" borderId="22" xfId="1" applyFont="1" applyBorder="1" applyAlignment="1">
      <alignment horizontal="center" vertical="center" wrapText="1"/>
    </xf>
    <xf numFmtId="0" fontId="19" fillId="0" borderId="5" xfId="1" applyFont="1" applyFill="1" applyBorder="1" applyAlignment="1">
      <alignment horizontal="center" vertical="center" wrapText="1"/>
    </xf>
    <xf numFmtId="168" fontId="12" fillId="0" borderId="18" xfId="1" applyNumberFormat="1" applyFont="1" applyFill="1" applyBorder="1" applyAlignment="1">
      <alignment horizontal="center" vertical="center"/>
    </xf>
    <xf numFmtId="0" fontId="79" fillId="0" borderId="7" xfId="0" applyNumberFormat="1" applyFont="1" applyBorder="1" applyAlignment="1">
      <alignment horizontal="center" vertical="center"/>
    </xf>
    <xf numFmtId="49" fontId="79" fillId="0" borderId="7" xfId="0" applyNumberFormat="1" applyFont="1" applyBorder="1" applyAlignment="1">
      <alignment horizontal="left" vertical="center" wrapText="1"/>
    </xf>
    <xf numFmtId="0" fontId="79" fillId="0" borderId="17" xfId="0" applyNumberFormat="1" applyFont="1" applyBorder="1" applyAlignment="1">
      <alignment horizontal="center" vertical="center"/>
    </xf>
    <xf numFmtId="49" fontId="79" fillId="0" borderId="18" xfId="0" applyNumberFormat="1" applyFont="1" applyBorder="1" applyAlignment="1">
      <alignment horizontal="left" vertical="center" wrapText="1"/>
    </xf>
    <xf numFmtId="0" fontId="79" fillId="0" borderId="18" xfId="0" applyNumberFormat="1" applyFont="1" applyBorder="1" applyAlignment="1">
      <alignment horizontal="center" vertical="center"/>
    </xf>
    <xf numFmtId="0" fontId="79" fillId="0" borderId="20" xfId="0" applyNumberFormat="1" applyFont="1" applyBorder="1" applyAlignment="1">
      <alignment horizontal="center" vertical="center"/>
    </xf>
    <xf numFmtId="49" fontId="79" fillId="0" borderId="21" xfId="0" applyNumberFormat="1" applyFont="1" applyBorder="1" applyAlignment="1">
      <alignment horizontal="left" vertical="center" wrapText="1"/>
    </xf>
    <xf numFmtId="0" fontId="79" fillId="0" borderId="21" xfId="0" applyNumberFormat="1" applyFont="1" applyBorder="1" applyAlignment="1">
      <alignment horizontal="center" vertical="center"/>
    </xf>
    <xf numFmtId="0" fontId="79" fillId="0" borderId="6" xfId="0" applyNumberFormat="1" applyFont="1" applyBorder="1" applyAlignment="1">
      <alignment horizontal="center" vertical="center"/>
    </xf>
    <xf numFmtId="0" fontId="0" fillId="0" borderId="6" xfId="0" applyBorder="1"/>
    <xf numFmtId="0" fontId="38" fillId="0" borderId="9" xfId="0" applyNumberFormat="1" applyFont="1" applyBorder="1" applyAlignment="1">
      <alignment horizontal="center" vertical="center"/>
    </xf>
    <xf numFmtId="0" fontId="79" fillId="0" borderId="12" xfId="0" applyNumberFormat="1" applyFont="1" applyBorder="1" applyAlignment="1">
      <alignment horizontal="center" vertical="center"/>
    </xf>
    <xf numFmtId="0" fontId="11" fillId="0" borderId="15" xfId="0" applyFont="1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8" fillId="3" borderId="6" xfId="1" applyFont="1" applyFill="1" applyBorder="1" applyAlignment="1">
      <alignment horizontal="center" vertical="center" wrapText="1"/>
    </xf>
    <xf numFmtId="165" fontId="12" fillId="3" borderId="7" xfId="1" applyNumberFormat="1" applyFont="1" applyFill="1" applyBorder="1" applyAlignment="1">
      <alignment horizontal="center" vertical="center" shrinkToFit="1"/>
    </xf>
    <xf numFmtId="0" fontId="20" fillId="0" borderId="5" xfId="3" applyFont="1" applyFill="1" applyBorder="1" applyAlignment="1">
      <alignment horizontal="center" vertical="center" wrapText="1"/>
    </xf>
    <xf numFmtId="40" fontId="12" fillId="0" borderId="12" xfId="2" applyFont="1" applyFill="1" applyBorder="1" applyAlignment="1">
      <alignment horizontal="center" vertical="center"/>
    </xf>
    <xf numFmtId="164" fontId="36" fillId="0" borderId="12" xfId="1" applyNumberFormat="1" applyFont="1" applyFill="1" applyBorder="1" applyAlignment="1">
      <alignment horizontal="right" vertical="center" wrapText="1"/>
    </xf>
    <xf numFmtId="0" fontId="48" fillId="0" borderId="13" xfId="1" applyFont="1" applyFill="1" applyBorder="1" applyAlignment="1">
      <alignment horizontal="center" vertical="center" wrapText="1"/>
    </xf>
    <xf numFmtId="0" fontId="38" fillId="0" borderId="6" xfId="0" applyNumberFormat="1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8" fillId="0" borderId="6" xfId="0" applyNumberFormat="1" applyFont="1" applyFill="1" applyBorder="1" applyAlignment="1">
      <alignment horizontal="center" vertical="center" wrapText="1"/>
    </xf>
    <xf numFmtId="0" fontId="38" fillId="0" borderId="9" xfId="0" applyNumberFormat="1" applyFont="1" applyFill="1" applyBorder="1" applyAlignment="1">
      <alignment horizontal="center" vertical="center" wrapText="1"/>
    </xf>
    <xf numFmtId="49" fontId="38" fillId="0" borderId="12" xfId="0" applyNumberFormat="1" applyFont="1" applyFill="1" applyBorder="1" applyAlignment="1">
      <alignment horizontal="left" vertical="center" wrapText="1"/>
    </xf>
    <xf numFmtId="0" fontId="38" fillId="0" borderId="12" xfId="0" applyFont="1" applyFill="1" applyBorder="1" applyAlignment="1">
      <alignment horizontal="center" vertical="center"/>
    </xf>
    <xf numFmtId="0" fontId="38" fillId="0" borderId="17" xfId="0" applyNumberFormat="1" applyFont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 wrapText="1"/>
    </xf>
    <xf numFmtId="49" fontId="80" fillId="0" borderId="21" xfId="0" applyNumberFormat="1" applyFont="1" applyBorder="1" applyAlignment="1">
      <alignment horizontal="left" vertical="center" wrapText="1"/>
    </xf>
    <xf numFmtId="0" fontId="0" fillId="0" borderId="21" xfId="0" applyNumberFormat="1" applyBorder="1" applyAlignment="1">
      <alignment horizontal="center" vertical="center" wrapText="1"/>
    </xf>
    <xf numFmtId="49" fontId="0" fillId="6" borderId="7" xfId="0" applyNumberFormat="1" applyFill="1" applyBorder="1" applyAlignment="1">
      <alignment vertical="center" wrapText="1"/>
    </xf>
    <xf numFmtId="0" fontId="38" fillId="0" borderId="1" xfId="0" applyNumberFormat="1" applyFont="1" applyBorder="1" applyAlignment="1">
      <alignment horizontal="center" vertical="center" wrapText="1"/>
    </xf>
    <xf numFmtId="49" fontId="80" fillId="0" borderId="4" xfId="0" applyNumberFormat="1" applyFont="1" applyBorder="1" applyAlignment="1">
      <alignment horizontal="left" vertical="center" wrapText="1"/>
    </xf>
    <xf numFmtId="49" fontId="38" fillId="0" borderId="4" xfId="0" applyNumberFormat="1" applyFont="1" applyBorder="1" applyAlignment="1">
      <alignment horizontal="left" vertical="center" wrapText="1"/>
    </xf>
    <xf numFmtId="0" fontId="38" fillId="0" borderId="5" xfId="0" applyFont="1" applyBorder="1" applyAlignment="1">
      <alignment horizontal="center" vertical="center" wrapText="1"/>
    </xf>
    <xf numFmtId="49" fontId="80" fillId="0" borderId="7" xfId="0" applyNumberFormat="1" applyFont="1" applyBorder="1" applyAlignment="1">
      <alignment horizontal="left" vertical="center" wrapText="1"/>
    </xf>
    <xf numFmtId="49" fontId="83" fillId="0" borderId="7" xfId="0" applyNumberFormat="1" applyFont="1" applyBorder="1" applyAlignment="1">
      <alignment horizontal="right" vertical="center" wrapText="1"/>
    </xf>
    <xf numFmtId="0" fontId="84" fillId="0" borderId="7" xfId="1" applyFont="1" applyFill="1" applyBorder="1" applyAlignment="1">
      <alignment horizontal="center" vertical="center"/>
    </xf>
    <xf numFmtId="0" fontId="3" fillId="0" borderId="7" xfId="0" applyFont="1" applyBorder="1"/>
    <xf numFmtId="0" fontId="85" fillId="0" borderId="7" xfId="1" applyFont="1" applyFill="1" applyBorder="1" applyAlignment="1">
      <alignment horizontal="center" vertical="center"/>
    </xf>
    <xf numFmtId="0" fontId="72" fillId="0" borderId="9" xfId="4" applyFont="1" applyBorder="1" applyAlignment="1">
      <alignment horizontal="center" vertical="center"/>
    </xf>
    <xf numFmtId="49" fontId="73" fillId="0" borderId="12" xfId="5" applyNumberFormat="1" applyFont="1" applyBorder="1" applyAlignment="1">
      <alignment horizontal="right" vertical="center" wrapText="1"/>
    </xf>
    <xf numFmtId="0" fontId="74" fillId="0" borderId="12" xfId="1" applyFont="1" applyBorder="1" applyAlignment="1">
      <alignment horizontal="center" vertical="center"/>
    </xf>
    <xf numFmtId="40" fontId="74" fillId="0" borderId="12" xfId="2" applyFont="1" applyBorder="1" applyAlignment="1">
      <alignment horizontal="center" vertical="center"/>
    </xf>
    <xf numFmtId="0" fontId="75" fillId="0" borderId="12" xfId="4" applyFont="1" applyBorder="1" applyAlignment="1">
      <alignment horizontal="center" vertical="center"/>
    </xf>
    <xf numFmtId="49" fontId="77" fillId="0" borderId="13" xfId="1" applyNumberFormat="1" applyFont="1" applyBorder="1" applyAlignment="1">
      <alignment horizontal="center" vertical="center" wrapText="1"/>
    </xf>
    <xf numFmtId="0" fontId="0" fillId="0" borderId="20" xfId="0" applyBorder="1"/>
    <xf numFmtId="0" fontId="30" fillId="0" borderId="21" xfId="0" applyFont="1" applyBorder="1" applyAlignment="1">
      <alignment horizontal="center"/>
    </xf>
    <xf numFmtId="0" fontId="30" fillId="0" borderId="21" xfId="0" applyFont="1" applyBorder="1"/>
    <xf numFmtId="164" fontId="36" fillId="0" borderId="21" xfId="1" applyNumberFormat="1" applyFont="1" applyBorder="1" applyAlignment="1">
      <alignment horizontal="right" vertical="center" wrapText="1"/>
    </xf>
    <xf numFmtId="0" fontId="53" fillId="0" borderId="22" xfId="0" applyFont="1" applyBorder="1"/>
    <xf numFmtId="0" fontId="30" fillId="0" borderId="7" xfId="0" applyFont="1" applyBorder="1" applyAlignment="1">
      <alignment horizontal="center"/>
    </xf>
    <xf numFmtId="0" fontId="30" fillId="0" borderId="7" xfId="0" applyFont="1" applyBorder="1"/>
    <xf numFmtId="0" fontId="53" fillId="0" borderId="8" xfId="0" applyFont="1" applyBorder="1"/>
    <xf numFmtId="164" fontId="12" fillId="0" borderId="21" xfId="1" applyNumberFormat="1" applyFont="1" applyBorder="1" applyAlignment="1">
      <alignment horizontal="right" vertical="center"/>
    </xf>
    <xf numFmtId="0" fontId="5" fillId="0" borderId="22" xfId="1" applyFont="1" applyBorder="1" applyAlignment="1">
      <alignment horizontal="center" vertical="center" wrapText="1"/>
    </xf>
    <xf numFmtId="166" fontId="18" fillId="8" borderId="4" xfId="0" applyNumberFormat="1" applyFont="1" applyFill="1" applyBorder="1" applyAlignment="1">
      <alignment horizontal="right" vertical="center"/>
    </xf>
    <xf numFmtId="166" fontId="18" fillId="8" borderId="7" xfId="0" applyNumberFormat="1" applyFont="1" applyFill="1" applyBorder="1" applyAlignment="1">
      <alignment horizontal="right" vertical="center"/>
    </xf>
    <xf numFmtId="166" fontId="18" fillId="8" borderId="18" xfId="0" applyNumberFormat="1" applyFont="1" applyFill="1" applyBorder="1" applyAlignment="1">
      <alignment horizontal="right" vertical="center"/>
    </xf>
    <xf numFmtId="166" fontId="18" fillId="8" borderId="21" xfId="0" applyNumberFormat="1" applyFont="1" applyFill="1" applyBorder="1" applyAlignment="1">
      <alignment horizontal="right" vertical="center"/>
    </xf>
    <xf numFmtId="164" fontId="12" fillId="8" borderId="4" xfId="1" applyNumberFormat="1" applyFont="1" applyFill="1" applyBorder="1" applyAlignment="1">
      <alignment horizontal="right" vertical="center" wrapText="1"/>
    </xf>
    <xf numFmtId="164" fontId="12" fillId="8" borderId="7" xfId="1" applyNumberFormat="1" applyFont="1" applyFill="1" applyBorder="1" applyAlignment="1">
      <alignment horizontal="right" vertical="center" wrapText="1"/>
    </xf>
    <xf numFmtId="164" fontId="25" fillId="8" borderId="7" xfId="1" applyNumberFormat="1" applyFont="1" applyFill="1" applyBorder="1" applyAlignment="1">
      <alignment horizontal="right" vertical="center" wrapText="1"/>
    </xf>
    <xf numFmtId="164" fontId="12" fillId="8" borderId="18" xfId="1" applyNumberFormat="1" applyFont="1" applyFill="1" applyBorder="1" applyAlignment="1">
      <alignment horizontal="right" vertical="center" wrapText="1"/>
    </xf>
    <xf numFmtId="164" fontId="12" fillId="8" borderId="21" xfId="1" applyNumberFormat="1" applyFont="1" applyFill="1" applyBorder="1" applyAlignment="1">
      <alignment horizontal="right" vertical="center" wrapText="1"/>
    </xf>
    <xf numFmtId="164" fontId="30" fillId="8" borderId="7" xfId="0" applyNumberFormat="1" applyFont="1" applyFill="1" applyBorder="1" applyAlignment="1">
      <alignment horizontal="right"/>
    </xf>
    <xf numFmtId="164" fontId="36" fillId="8" borderId="7" xfId="1" applyNumberFormat="1" applyFont="1" applyFill="1" applyBorder="1" applyAlignment="1">
      <alignment horizontal="right" vertical="center" wrapText="1"/>
    </xf>
    <xf numFmtId="0" fontId="15" fillId="9" borderId="6" xfId="0" applyFont="1" applyFill="1" applyBorder="1" applyAlignment="1">
      <alignment vertical="center" wrapText="1"/>
    </xf>
    <xf numFmtId="1" fontId="25" fillId="9" borderId="7" xfId="1" applyNumberFormat="1" applyFont="1" applyFill="1" applyBorder="1" applyAlignment="1">
      <alignment horizontal="center" vertical="center"/>
    </xf>
    <xf numFmtId="0" fontId="20" fillId="9" borderId="8" xfId="1" applyFont="1" applyFill="1" applyBorder="1" applyAlignment="1">
      <alignment horizontal="center" vertical="center" wrapText="1"/>
    </xf>
    <xf numFmtId="0" fontId="10" fillId="9" borderId="6" xfId="1" applyFont="1" applyFill="1" applyBorder="1" applyAlignment="1">
      <alignment horizontal="center" vertical="center" wrapText="1"/>
    </xf>
    <xf numFmtId="0" fontId="12" fillId="9" borderId="7" xfId="1" applyFont="1" applyFill="1" applyBorder="1" applyAlignment="1">
      <alignment horizontal="center" vertical="center"/>
    </xf>
    <xf numFmtId="166" fontId="18" fillId="9" borderId="7" xfId="0" applyNumberFormat="1" applyFont="1" applyFill="1" applyBorder="1" applyAlignment="1">
      <alignment horizontal="right" vertical="center"/>
    </xf>
    <xf numFmtId="1" fontId="12" fillId="9" borderId="7" xfId="1" applyNumberFormat="1" applyFont="1" applyFill="1" applyBorder="1" applyAlignment="1">
      <alignment horizontal="center" vertical="center"/>
    </xf>
    <xf numFmtId="0" fontId="5" fillId="9" borderId="8" xfId="1" applyFont="1" applyFill="1" applyBorder="1" applyAlignment="1">
      <alignment horizontal="center" vertical="center" wrapText="1"/>
    </xf>
    <xf numFmtId="168" fontId="12" fillId="9" borderId="7" xfId="1" applyNumberFormat="1" applyFont="1" applyFill="1" applyBorder="1" applyAlignment="1">
      <alignment horizontal="center" vertical="center"/>
    </xf>
    <xf numFmtId="2" fontId="12" fillId="9" borderId="7" xfId="1" applyNumberFormat="1" applyFont="1" applyFill="1" applyBorder="1" applyAlignment="1">
      <alignment horizontal="center" vertical="center"/>
    </xf>
    <xf numFmtId="0" fontId="10" fillId="9" borderId="17" xfId="1" applyFont="1" applyFill="1" applyBorder="1" applyAlignment="1">
      <alignment horizontal="center" vertical="center" wrapText="1"/>
    </xf>
    <xf numFmtId="0" fontId="12" fillId="9" borderId="18" xfId="1" applyFont="1" applyFill="1" applyBorder="1" applyAlignment="1">
      <alignment horizontal="center" vertical="center"/>
    </xf>
    <xf numFmtId="2" fontId="12" fillId="9" borderId="18" xfId="1" applyNumberFormat="1" applyFont="1" applyFill="1" applyBorder="1" applyAlignment="1">
      <alignment horizontal="center" vertical="center"/>
    </xf>
    <xf numFmtId="0" fontId="5" fillId="9" borderId="19" xfId="1" applyFont="1" applyFill="1" applyBorder="1" applyAlignment="1">
      <alignment horizontal="center" vertical="center" wrapText="1"/>
    </xf>
    <xf numFmtId="164" fontId="12" fillId="8" borderId="7" xfId="1" applyNumberFormat="1" applyFont="1" applyFill="1" applyBorder="1" applyAlignment="1">
      <alignment horizontal="right" vertical="center"/>
    </xf>
    <xf numFmtId="164" fontId="12" fillId="8" borderId="18" xfId="1" applyNumberFormat="1" applyFont="1" applyFill="1" applyBorder="1" applyAlignment="1">
      <alignment horizontal="right" vertical="center"/>
    </xf>
    <xf numFmtId="164" fontId="12" fillId="8" borderId="4" xfId="1" applyNumberFormat="1" applyFont="1" applyFill="1" applyBorder="1" applyAlignment="1">
      <alignment horizontal="right" vertical="center"/>
    </xf>
    <xf numFmtId="164" fontId="52" fillId="8" borderId="7" xfId="0" applyNumberFormat="1" applyFont="1" applyFill="1" applyBorder="1" applyAlignment="1">
      <alignment horizontal="right" vertical="center"/>
    </xf>
    <xf numFmtId="164" fontId="22" fillId="8" borderId="12" xfId="0" applyNumberFormat="1" applyFont="1" applyFill="1" applyBorder="1" applyAlignment="1">
      <alignment horizontal="right" vertical="center"/>
    </xf>
    <xf numFmtId="164" fontId="12" fillId="8" borderId="21" xfId="1" applyNumberFormat="1" applyFont="1" applyFill="1" applyBorder="1" applyAlignment="1">
      <alignment horizontal="right" vertical="center"/>
    </xf>
    <xf numFmtId="164" fontId="22" fillId="8" borderId="7" xfId="0" applyNumberFormat="1" applyFont="1" applyFill="1" applyBorder="1" applyAlignment="1">
      <alignment horizontal="right" vertical="center"/>
    </xf>
    <xf numFmtId="164" fontId="36" fillId="8" borderId="18" xfId="1" applyNumberFormat="1" applyFont="1" applyFill="1" applyBorder="1" applyAlignment="1">
      <alignment horizontal="right" vertical="center" wrapText="1"/>
    </xf>
    <xf numFmtId="164" fontId="8" fillId="8" borderId="7" xfId="1" applyNumberFormat="1" applyFont="1" applyFill="1" applyBorder="1" applyAlignment="1">
      <alignment horizontal="right" vertical="center"/>
    </xf>
    <xf numFmtId="42" fontId="63" fillId="8" borderId="7" xfId="1" applyNumberFormat="1" applyFont="1" applyFill="1" applyBorder="1" applyAlignment="1">
      <alignment horizontal="right" vertical="center"/>
    </xf>
    <xf numFmtId="0" fontId="45" fillId="0" borderId="7" xfId="0" applyFont="1" applyFill="1" applyBorder="1" applyAlignment="1">
      <alignment horizontal="center" vertical="center" wrapText="1"/>
    </xf>
    <xf numFmtId="164" fontId="12" fillId="8" borderId="12" xfId="1" applyNumberFormat="1" applyFont="1" applyFill="1" applyBorder="1" applyAlignment="1">
      <alignment horizontal="right" vertical="center" wrapText="1"/>
    </xf>
    <xf numFmtId="164" fontId="12" fillId="8" borderId="12" xfId="1" applyNumberFormat="1" applyFont="1" applyFill="1" applyBorder="1" applyAlignment="1">
      <alignment horizontal="right" vertical="center"/>
    </xf>
    <xf numFmtId="0" fontId="0" fillId="9" borderId="7" xfId="0" applyFill="1" applyBorder="1"/>
    <xf numFmtId="164" fontId="84" fillId="8" borderId="7" xfId="1" applyNumberFormat="1" applyFont="1" applyFill="1" applyBorder="1" applyAlignment="1">
      <alignment horizontal="right" vertical="center"/>
    </xf>
    <xf numFmtId="164" fontId="76" fillId="8" borderId="12" xfId="0" applyNumberFormat="1" applyFont="1" applyFill="1" applyBorder="1" applyAlignment="1">
      <alignment horizontal="right" vertical="center" wrapText="1"/>
    </xf>
    <xf numFmtId="0" fontId="59" fillId="0" borderId="15" xfId="1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62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59" fillId="0" borderId="23" xfId="1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44" fillId="0" borderId="7" xfId="0" applyFont="1" applyFill="1" applyBorder="1" applyAlignment="1">
      <alignment vertical="center" wrapText="1"/>
    </xf>
    <xf numFmtId="0" fontId="41" fillId="0" borderId="7" xfId="0" applyFont="1" applyFill="1" applyBorder="1" applyAlignment="1">
      <alignment vertical="center" wrapText="1"/>
    </xf>
    <xf numFmtId="0" fontId="37" fillId="0" borderId="7" xfId="0" applyFont="1" applyFill="1" applyBorder="1" applyAlignment="1">
      <alignment vertical="center" wrapText="1"/>
    </xf>
    <xf numFmtId="0" fontId="46" fillId="0" borderId="7" xfId="0" applyFont="1" applyFill="1" applyBorder="1" applyAlignment="1">
      <alignment horizontal="right" vertical="center" wrapText="1"/>
    </xf>
    <xf numFmtId="0" fontId="47" fillId="0" borderId="7" xfId="0" applyFont="1" applyFill="1" applyBorder="1" applyAlignment="1">
      <alignment horizontal="right" vertical="center" wrapText="1"/>
    </xf>
    <xf numFmtId="0" fontId="37" fillId="0" borderId="18" xfId="0" applyFont="1" applyFill="1" applyBorder="1" applyAlignment="1">
      <alignment vertical="center" wrapText="1"/>
    </xf>
    <xf numFmtId="0" fontId="38" fillId="0" borderId="18" xfId="0" applyFont="1" applyFill="1" applyBorder="1" applyAlignment="1">
      <alignment vertical="center" wrapText="1"/>
    </xf>
    <xf numFmtId="0" fontId="37" fillId="5" borderId="21" xfId="0" applyFont="1" applyFill="1" applyBorder="1" applyAlignment="1">
      <alignment vertical="center" wrapText="1"/>
    </xf>
    <xf numFmtId="0" fontId="38" fillId="5" borderId="21" xfId="0" applyFont="1" applyFill="1" applyBorder="1" applyAlignment="1">
      <alignment vertical="center" wrapText="1"/>
    </xf>
    <xf numFmtId="0" fontId="59" fillId="0" borderId="7" xfId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1" fillId="0" borderId="7" xfId="0" applyFont="1" applyFill="1" applyBorder="1" applyAlignment="1">
      <alignment vertical="center" wrapText="1"/>
    </xf>
    <xf numFmtId="0" fontId="30" fillId="0" borderId="7" xfId="0" applyFont="1" applyFill="1" applyBorder="1" applyAlignment="1">
      <alignment vertical="center" wrapText="1"/>
    </xf>
    <xf numFmtId="0" fontId="37" fillId="5" borderId="7" xfId="0" applyFont="1" applyFill="1" applyBorder="1" applyAlignment="1">
      <alignment vertical="center" wrapText="1"/>
    </xf>
    <xf numFmtId="0" fontId="38" fillId="5" borderId="7" xfId="0" applyFont="1" applyFill="1" applyBorder="1" applyAlignment="1">
      <alignment vertical="center" wrapText="1"/>
    </xf>
    <xf numFmtId="0" fontId="11" fillId="9" borderId="7" xfId="0" applyFont="1" applyFill="1" applyBorder="1" applyAlignment="1">
      <alignment vertical="center" wrapText="1"/>
    </xf>
    <xf numFmtId="0" fontId="30" fillId="9" borderId="7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40" fillId="0" borderId="4" xfId="0" applyFont="1" applyFill="1" applyBorder="1" applyAlignment="1">
      <alignment vertical="center" wrapText="1"/>
    </xf>
    <xf numFmtId="0" fontId="39" fillId="9" borderId="14" xfId="0" applyFont="1" applyFill="1" applyBorder="1" applyAlignment="1">
      <alignment horizontal="center" vertical="center" textRotation="90"/>
    </xf>
    <xf numFmtId="0" fontId="11" fillId="9" borderId="18" xfId="0" applyFont="1" applyFill="1" applyBorder="1" applyAlignment="1">
      <alignment vertical="center" wrapText="1"/>
    </xf>
    <xf numFmtId="0" fontId="30" fillId="9" borderId="18" xfId="0" applyFont="1" applyFill="1" applyBorder="1" applyAlignment="1">
      <alignment vertical="center" wrapText="1"/>
    </xf>
    <xf numFmtId="0" fontId="33" fillId="0" borderId="7" xfId="0" applyFont="1" applyBorder="1" applyAlignment="1">
      <alignment horizontal="right" vertical="center" wrapText="1"/>
    </xf>
    <xf numFmtId="0" fontId="35" fillId="0" borderId="7" xfId="0" applyFont="1" applyBorder="1" applyAlignment="1">
      <alignment horizontal="right" vertical="center" wrapText="1"/>
    </xf>
    <xf numFmtId="0" fontId="14" fillId="3" borderId="7" xfId="1" applyFont="1" applyFill="1" applyBorder="1" applyAlignment="1">
      <alignment horizontal="left" vertical="center" wrapText="1"/>
    </xf>
    <xf numFmtId="0" fontId="0" fillId="0" borderId="7" xfId="0" applyFill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28" fillId="0" borderId="14" xfId="0" applyFont="1" applyBorder="1" applyAlignment="1">
      <alignment horizontal="center" vertical="center" textRotation="90"/>
    </xf>
    <xf numFmtId="0" fontId="86" fillId="9" borderId="7" xfId="0" applyFont="1" applyFill="1" applyBorder="1" applyAlignment="1">
      <alignment vertical="center" wrapText="1"/>
    </xf>
    <xf numFmtId="0" fontId="87" fillId="9" borderId="7" xfId="0" applyFont="1" applyFill="1" applyBorder="1" applyAlignment="1">
      <alignment vertical="center" wrapText="1"/>
    </xf>
    <xf numFmtId="0" fontId="86" fillId="9" borderId="15" xfId="0" applyFont="1" applyFill="1" applyBorder="1" applyAlignment="1">
      <alignment vertical="center" wrapText="1"/>
    </xf>
    <xf numFmtId="0" fontId="86" fillId="9" borderId="16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4" fillId="3" borderId="10" xfId="1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4" xfId="0" applyFill="1" applyBorder="1" applyAlignment="1">
      <alignment vertical="center" wrapText="1"/>
    </xf>
    <xf numFmtId="0" fontId="37" fillId="0" borderId="21" xfId="0" applyFont="1" applyFill="1" applyBorder="1" applyAlignment="1">
      <alignment vertical="center" wrapText="1"/>
    </xf>
    <xf numFmtId="0" fontId="38" fillId="0" borderId="21" xfId="0" applyFont="1" applyFill="1" applyBorder="1" applyAlignment="1">
      <alignment vertical="center" wrapText="1"/>
    </xf>
    <xf numFmtId="0" fontId="37" fillId="0" borderId="12" xfId="0" applyFont="1" applyFill="1" applyBorder="1" applyAlignment="1">
      <alignment vertical="center" wrapText="1"/>
    </xf>
    <xf numFmtId="0" fontId="41" fillId="0" borderId="12" xfId="0" applyFont="1" applyFill="1" applyBorder="1" applyAlignment="1">
      <alignment vertical="center" wrapText="1"/>
    </xf>
    <xf numFmtId="0" fontId="44" fillId="0" borderId="18" xfId="0" applyFont="1" applyFill="1" applyBorder="1" applyAlignment="1">
      <alignment vertical="center" wrapText="1"/>
    </xf>
    <xf numFmtId="0" fontId="41" fillId="0" borderId="18" xfId="0" applyFont="1" applyFill="1" applyBorder="1" applyAlignment="1">
      <alignment vertical="center" wrapText="1"/>
    </xf>
    <xf numFmtId="0" fontId="41" fillId="0" borderId="21" xfId="0" applyFont="1" applyFill="1" applyBorder="1" applyAlignment="1">
      <alignment vertical="center" wrapText="1"/>
    </xf>
    <xf numFmtId="0" fontId="44" fillId="0" borderId="7" xfId="0" applyFont="1" applyBorder="1" applyAlignment="1">
      <alignment vertical="center" wrapText="1"/>
    </xf>
    <xf numFmtId="0" fontId="41" fillId="0" borderId="7" xfId="0" applyFont="1" applyBorder="1" applyAlignment="1">
      <alignment vertical="center" wrapText="1"/>
    </xf>
    <xf numFmtId="0" fontId="14" fillId="3" borderId="21" xfId="1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40" fillId="0" borderId="7" xfId="0" applyFont="1" applyFill="1" applyBorder="1" applyAlignment="1">
      <alignment vertical="center" wrapText="1"/>
    </xf>
    <xf numFmtId="0" fontId="39" fillId="0" borderId="14" xfId="0" applyFont="1" applyBorder="1" applyAlignment="1">
      <alignment horizontal="center" vertical="center" textRotation="90"/>
    </xf>
    <xf numFmtId="0" fontId="33" fillId="0" borderId="18" xfId="0" applyFont="1" applyBorder="1" applyAlignment="1">
      <alignment horizontal="right" vertical="center" wrapText="1"/>
    </xf>
    <xf numFmtId="0" fontId="35" fillId="0" borderId="18" xfId="0" applyFont="1" applyBorder="1" applyAlignment="1">
      <alignment horizontal="right" vertical="center" wrapText="1"/>
    </xf>
    <xf numFmtId="0" fontId="11" fillId="0" borderId="12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86" fillId="0" borderId="15" xfId="0" applyFont="1" applyFill="1" applyBorder="1" applyAlignment="1">
      <alignment vertical="center" wrapText="1"/>
    </xf>
    <xf numFmtId="0" fontId="86" fillId="0" borderId="16" xfId="0" applyFont="1" applyFill="1" applyBorder="1" applyAlignment="1">
      <alignment vertical="center" wrapText="1"/>
    </xf>
    <xf numFmtId="0" fontId="86" fillId="0" borderId="7" xfId="0" applyFont="1" applyFill="1" applyBorder="1" applyAlignment="1">
      <alignment vertical="center" wrapText="1"/>
    </xf>
    <xf numFmtId="0" fontId="87" fillId="0" borderId="7" xfId="0" applyFont="1" applyFill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8" fillId="0" borderId="7" xfId="0" applyFont="1" applyFill="1" applyBorder="1" applyAlignment="1">
      <alignment vertical="center" wrapText="1"/>
    </xf>
    <xf numFmtId="0" fontId="10" fillId="0" borderId="2" xfId="1" applyFont="1" applyBorder="1" applyAlignment="1">
      <alignment horizontal="left" vertical="center" wrapText="1"/>
    </xf>
    <xf numFmtId="0" fontId="66" fillId="4" borderId="7" xfId="0" applyFont="1" applyFill="1" applyBorder="1" applyAlignment="1">
      <alignment vertical="center" wrapText="1"/>
    </xf>
    <xf numFmtId="0" fontId="68" fillId="4" borderId="7" xfId="0" applyFont="1" applyFill="1" applyBorder="1" applyAlignment="1">
      <alignment vertical="center" wrapText="1"/>
    </xf>
    <xf numFmtId="0" fontId="39" fillId="0" borderId="14" xfId="0" applyFont="1" applyFill="1" applyBorder="1" applyAlignment="1">
      <alignment horizontal="center" vertical="center" textRotation="90"/>
    </xf>
    <xf numFmtId="0" fontId="1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0" fillId="0" borderId="21" xfId="0" applyFont="1" applyFill="1" applyBorder="1" applyAlignment="1">
      <alignment vertical="center" wrapText="1"/>
    </xf>
    <xf numFmtId="0" fontId="28" fillId="0" borderId="14" xfId="0" applyFont="1" applyFill="1" applyBorder="1" applyAlignment="1">
      <alignment horizontal="center" vertical="center" textRotation="90"/>
    </xf>
    <xf numFmtId="0" fontId="22" fillId="4" borderId="7" xfId="0" applyFont="1" applyFill="1" applyBorder="1" applyAlignment="1">
      <alignment vertical="center" wrapText="1"/>
    </xf>
    <xf numFmtId="0" fontId="24" fillId="4" borderId="7" xfId="0" applyFont="1" applyFill="1" applyBorder="1" applyAlignment="1">
      <alignment vertical="center" wrapText="1"/>
    </xf>
    <xf numFmtId="0" fontId="22" fillId="4" borderId="15" xfId="0" applyFont="1" applyFill="1" applyBorder="1" applyAlignment="1">
      <alignment vertical="center" wrapText="1"/>
    </xf>
    <xf numFmtId="0" fontId="22" fillId="4" borderId="16" xfId="0" applyFont="1" applyFill="1" applyBorder="1" applyAlignment="1">
      <alignment vertical="center" wrapText="1"/>
    </xf>
    <xf numFmtId="0" fontId="66" fillId="4" borderId="15" xfId="0" applyFont="1" applyFill="1" applyBorder="1" applyAlignment="1">
      <alignment vertical="center" wrapText="1"/>
    </xf>
    <xf numFmtId="0" fontId="66" fillId="4" borderId="16" xfId="0" applyFont="1" applyFill="1" applyBorder="1" applyAlignment="1">
      <alignment vertical="center" wrapText="1"/>
    </xf>
    <xf numFmtId="0" fontId="44" fillId="0" borderId="21" xfId="0" applyFont="1" applyFill="1" applyBorder="1" applyAlignment="1">
      <alignment vertical="center" wrapText="1"/>
    </xf>
    <xf numFmtId="0" fontId="37" fillId="0" borderId="7" xfId="0" applyFont="1" applyBorder="1" applyAlignment="1">
      <alignment vertical="center" wrapText="1"/>
    </xf>
    <xf numFmtId="0" fontId="59" fillId="0" borderId="25" xfId="1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3" xfId="0" applyBorder="1" applyAlignment="1"/>
    <xf numFmtId="0" fontId="0" fillId="0" borderId="24" xfId="0" applyBorder="1" applyAlignment="1"/>
    <xf numFmtId="0" fontId="59" fillId="0" borderId="2" xfId="1" applyFont="1" applyBorder="1" applyAlignment="1">
      <alignment horizontal="left" vertical="center" wrapText="1"/>
    </xf>
    <xf numFmtId="0" fontId="59" fillId="0" borderId="7" xfId="0" applyFont="1" applyFill="1" applyBorder="1" applyAlignment="1">
      <alignment vertical="center" wrapText="1"/>
    </xf>
    <xf numFmtId="0" fontId="46" fillId="0" borderId="15" xfId="0" applyFont="1" applyFill="1" applyBorder="1" applyAlignment="1">
      <alignment horizontal="right" vertical="center" wrapText="1"/>
    </xf>
    <xf numFmtId="0" fontId="46" fillId="0" borderId="16" xfId="0" applyFont="1" applyFill="1" applyBorder="1" applyAlignment="1">
      <alignment horizontal="right" vertical="center" wrapText="1"/>
    </xf>
    <xf numFmtId="0" fontId="38" fillId="0" borderId="12" xfId="0" applyFont="1" applyFill="1" applyBorder="1" applyAlignment="1">
      <alignment vertical="center" wrapText="1"/>
    </xf>
    <xf numFmtId="0" fontId="0" fillId="0" borderId="7" xfId="0" applyBorder="1" applyAlignment="1">
      <alignment horizontal="right" vertical="center" wrapText="1"/>
    </xf>
    <xf numFmtId="0" fontId="30" fillId="0" borderId="18" xfId="0" applyFont="1" applyFill="1" applyBorder="1" applyAlignment="1">
      <alignment vertical="center" wrapText="1"/>
    </xf>
    <xf numFmtId="0" fontId="30" fillId="0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27" borderId="15" xfId="0" applyFill="1" applyBorder="1"/>
    <xf numFmtId="0" fontId="0" fillId="0" borderId="37" xfId="0" applyBorder="1"/>
    <xf numFmtId="0" fontId="0" fillId="8" borderId="36" xfId="0" applyFill="1" applyBorder="1"/>
    <xf numFmtId="0" fontId="0" fillId="29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38" xfId="0" applyBorder="1"/>
    <xf numFmtId="0" fontId="0" fillId="0" borderId="39" xfId="0" applyBorder="1"/>
    <xf numFmtId="0" fontId="107" fillId="26" borderId="36" xfId="0" applyFont="1" applyFill="1" applyBorder="1"/>
    <xf numFmtId="0" fontId="108" fillId="28" borderId="36" xfId="0" applyFont="1" applyFill="1" applyBorder="1"/>
  </cellXfs>
  <cellStyles count="53">
    <cellStyle name="20 % – Zvýraznění1 2" xfId="7"/>
    <cellStyle name="20 % – Zvýraznění2 2" xfId="8"/>
    <cellStyle name="20 % – Zvýraznění3 2" xfId="9"/>
    <cellStyle name="20 % – Zvýraznění4 2" xfId="10"/>
    <cellStyle name="20 % – Zvýraznění5 2" xfId="11"/>
    <cellStyle name="20 % – Zvýraznění6 2" xfId="12"/>
    <cellStyle name="40 % – Zvýraznění1 2" xfId="13"/>
    <cellStyle name="40 % – Zvýraznění2 2" xfId="14"/>
    <cellStyle name="40 % – Zvýraznění3 2" xfId="15"/>
    <cellStyle name="40 % – Zvýraznění4 2" xfId="16"/>
    <cellStyle name="40 % – Zvýraznění5 2" xfId="17"/>
    <cellStyle name="40 % – Zvýraznění6 2" xfId="18"/>
    <cellStyle name="60 % – Zvýraznění1 2" xfId="19"/>
    <cellStyle name="60 % – Zvýraznění2 2" xfId="20"/>
    <cellStyle name="60 % – Zvýraznění3 2" xfId="21"/>
    <cellStyle name="60 % – Zvýraznění4 2" xfId="22"/>
    <cellStyle name="60 % – Zvýraznění5 2" xfId="23"/>
    <cellStyle name="60 % – Zvýraznění6 2" xfId="24"/>
    <cellStyle name="Celkem 2" xfId="25"/>
    <cellStyle name="Čárka 2" xfId="2"/>
    <cellStyle name="Čárka 2 2" xfId="27"/>
    <cellStyle name="Čárka 3" xfId="26"/>
    <cellStyle name="Chybně 2" xfId="28"/>
    <cellStyle name="Kontrolní buňka 2" xfId="29"/>
    <cellStyle name="Nadpis 1 2" xfId="30"/>
    <cellStyle name="Nadpis 2 2" xfId="31"/>
    <cellStyle name="Nadpis 3 2" xfId="32"/>
    <cellStyle name="Nadpis 4 2" xfId="33"/>
    <cellStyle name="Název 2" xfId="34"/>
    <cellStyle name="Neutrální 2" xfId="35"/>
    <cellStyle name="Normální" xfId="0" builtinId="0"/>
    <cellStyle name="Normální 10" xfId="5"/>
    <cellStyle name="Normální 11" xfId="1"/>
    <cellStyle name="normální 2" xfId="4"/>
    <cellStyle name="Normální 2 2" xfId="36"/>
    <cellStyle name="Normální 3" xfId="37"/>
    <cellStyle name="Normální 4" xfId="38"/>
    <cellStyle name="Normální 5" xfId="6"/>
    <cellStyle name="normální_Vyberovka zelen 2010 podklady 2" xfId="3"/>
    <cellStyle name="Poznámka 2" xfId="39"/>
    <cellStyle name="Propojená buňka 2" xfId="40"/>
    <cellStyle name="Správně 2" xfId="41"/>
    <cellStyle name="Text upozornění 2" xfId="42"/>
    <cellStyle name="Vstup 2" xfId="43"/>
    <cellStyle name="Výpočet 2" xfId="44"/>
    <cellStyle name="Výstup 2" xfId="45"/>
    <cellStyle name="Vysvětlující text 2" xfId="46"/>
    <cellStyle name="Zvýraznění 1 2" xfId="47"/>
    <cellStyle name="Zvýraznění 2 2" xfId="48"/>
    <cellStyle name="Zvýraznění 3 2" xfId="49"/>
    <cellStyle name="Zvýraznění 4 2" xfId="50"/>
    <cellStyle name="Zvýraznění 5 2" xfId="51"/>
    <cellStyle name="Zvýraznění 6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F13" sqref="F13"/>
    </sheetView>
  </sheetViews>
  <sheetFormatPr defaultRowHeight="14.5" x14ac:dyDescent="0.35"/>
  <cols>
    <col min="2" max="2" width="65.1796875" customWidth="1"/>
    <col min="3" max="3" width="16.81640625" customWidth="1"/>
  </cols>
  <sheetData>
    <row r="1" spans="1:4" ht="29" x14ac:dyDescent="0.35">
      <c r="A1" s="466" t="s">
        <v>578</v>
      </c>
      <c r="B1" s="466" t="s">
        <v>579</v>
      </c>
      <c r="C1" s="467" t="s">
        <v>589</v>
      </c>
    </row>
    <row r="2" spans="1:4" ht="15" thickBot="1" x14ac:dyDescent="0.4">
      <c r="A2" s="112"/>
      <c r="B2" s="300" t="s">
        <v>590</v>
      </c>
      <c r="C2" s="211"/>
    </row>
    <row r="3" spans="1:4" ht="15" thickBot="1" x14ac:dyDescent="0.4">
      <c r="A3" s="461">
        <v>1</v>
      </c>
      <c r="B3" s="462" t="s">
        <v>583</v>
      </c>
      <c r="C3" s="464">
        <v>0</v>
      </c>
      <c r="D3" s="465" t="s">
        <v>588</v>
      </c>
    </row>
    <row r="4" spans="1:4" ht="15" thickBot="1" x14ac:dyDescent="0.4">
      <c r="A4" s="461"/>
      <c r="B4" s="112"/>
      <c r="C4" s="463"/>
    </row>
    <row r="5" spans="1:4" ht="15" thickBot="1" x14ac:dyDescent="0.4">
      <c r="A5" s="461">
        <v>2</v>
      </c>
      <c r="B5" s="462" t="s">
        <v>584</v>
      </c>
      <c r="C5" s="464">
        <v>0</v>
      </c>
      <c r="D5" s="465" t="s">
        <v>588</v>
      </c>
    </row>
    <row r="6" spans="1:4" ht="15" thickBot="1" x14ac:dyDescent="0.4">
      <c r="A6" s="461"/>
      <c r="B6" s="112"/>
      <c r="C6" s="463"/>
    </row>
    <row r="7" spans="1:4" ht="15" thickBot="1" x14ac:dyDescent="0.4">
      <c r="A7" s="461">
        <v>3</v>
      </c>
      <c r="B7" s="462" t="s">
        <v>585</v>
      </c>
      <c r="C7" s="464">
        <v>0</v>
      </c>
      <c r="D7" s="465" t="s">
        <v>588</v>
      </c>
    </row>
    <row r="8" spans="1:4" ht="15" thickBot="1" x14ac:dyDescent="0.4">
      <c r="A8" s="461"/>
      <c r="B8" s="112"/>
      <c r="C8" s="463"/>
    </row>
    <row r="9" spans="1:4" ht="15" thickBot="1" x14ac:dyDescent="0.4">
      <c r="A9" s="461">
        <v>4</v>
      </c>
      <c r="B9" s="462" t="s">
        <v>586</v>
      </c>
      <c r="C9" s="464">
        <v>0</v>
      </c>
      <c r="D9" s="465" t="s">
        <v>588</v>
      </c>
    </row>
    <row r="10" spans="1:4" ht="15" thickBot="1" x14ac:dyDescent="0.4">
      <c r="A10" s="461"/>
      <c r="B10" s="112"/>
      <c r="C10" s="463"/>
    </row>
    <row r="11" spans="1:4" ht="15" thickBot="1" x14ac:dyDescent="0.4">
      <c r="A11" s="461">
        <v>5</v>
      </c>
      <c r="B11" s="462" t="s">
        <v>587</v>
      </c>
      <c r="C11" s="464">
        <v>0</v>
      </c>
      <c r="D11" s="465" t="s">
        <v>588</v>
      </c>
    </row>
    <row r="12" spans="1:4" ht="15" thickBot="1" x14ac:dyDescent="0.4">
      <c r="A12" s="461"/>
      <c r="B12" s="211"/>
      <c r="C12" s="463"/>
    </row>
    <row r="13" spans="1:4" ht="16" thickBot="1" x14ac:dyDescent="0.4">
      <c r="A13" s="468">
        <v>6</v>
      </c>
      <c r="B13" s="471" t="s">
        <v>581</v>
      </c>
      <c r="C13" s="472">
        <f>C3+C5+C7+C9+C11</f>
        <v>0</v>
      </c>
    </row>
    <row r="14" spans="1:4" ht="15" thickBot="1" x14ac:dyDescent="0.4">
      <c r="A14" s="468"/>
      <c r="B14" s="470"/>
      <c r="C14" s="469"/>
    </row>
    <row r="15" spans="1:4" ht="16" thickBot="1" x14ac:dyDescent="0.4">
      <c r="A15" s="468">
        <v>7</v>
      </c>
      <c r="B15" s="471" t="s">
        <v>582</v>
      </c>
      <c r="C15" s="472">
        <f>C13*0.21</f>
        <v>0</v>
      </c>
    </row>
    <row r="16" spans="1:4" ht="15" thickBot="1" x14ac:dyDescent="0.4">
      <c r="A16" s="468"/>
      <c r="B16" s="470"/>
      <c r="C16" s="469"/>
    </row>
    <row r="17" spans="1:3" ht="16" thickBot="1" x14ac:dyDescent="0.4">
      <c r="A17" s="468">
        <v>8</v>
      </c>
      <c r="B17" s="471" t="s">
        <v>580</v>
      </c>
      <c r="C17" s="472">
        <f>C13+C15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opLeftCell="A155" workbookViewId="0">
      <selection activeCell="G164" sqref="G164"/>
    </sheetView>
  </sheetViews>
  <sheetFormatPr defaultRowHeight="14.5" x14ac:dyDescent="0.35"/>
  <cols>
    <col min="2" max="2" width="9.6328125" customWidth="1"/>
    <col min="3" max="3" width="27.36328125" customWidth="1"/>
    <col min="7" max="7" width="21.6328125" customWidth="1"/>
    <col min="8" max="8" width="10.26953125" customWidth="1"/>
  </cols>
  <sheetData>
    <row r="1" spans="1:9" ht="15" thickBot="1" x14ac:dyDescent="0.4"/>
    <row r="2" spans="1:9" ht="32.5" customHeight="1" x14ac:dyDescent="0.35">
      <c r="A2" s="1" t="s">
        <v>289</v>
      </c>
      <c r="B2" s="402" t="s">
        <v>1</v>
      </c>
      <c r="C2" s="403"/>
      <c r="D2" s="2" t="s">
        <v>2</v>
      </c>
      <c r="E2" s="3" t="s">
        <v>3</v>
      </c>
      <c r="F2" s="4" t="s">
        <v>4</v>
      </c>
      <c r="G2" s="5" t="s">
        <v>5</v>
      </c>
      <c r="H2" s="6" t="s">
        <v>6</v>
      </c>
    </row>
    <row r="3" spans="1:9" x14ac:dyDescent="0.35">
      <c r="A3" s="7"/>
      <c r="B3" s="378"/>
      <c r="C3" s="392"/>
      <c r="D3" s="8"/>
      <c r="E3" s="9"/>
      <c r="F3" s="10"/>
      <c r="G3" s="11"/>
      <c r="H3" s="12"/>
    </row>
    <row r="4" spans="1:9" ht="21.5" thickBot="1" x14ac:dyDescent="0.4">
      <c r="A4" s="13" t="s">
        <v>7</v>
      </c>
      <c r="B4" s="404" t="s">
        <v>8</v>
      </c>
      <c r="C4" s="405"/>
      <c r="D4" s="14"/>
      <c r="E4" s="15"/>
      <c r="F4" s="16"/>
      <c r="G4" s="17"/>
      <c r="H4" s="18"/>
    </row>
    <row r="5" spans="1:9" ht="32" x14ac:dyDescent="0.35">
      <c r="A5" s="19">
        <v>181111111</v>
      </c>
      <c r="B5" s="384" t="s">
        <v>9</v>
      </c>
      <c r="C5" s="406"/>
      <c r="D5" s="20" t="s">
        <v>10</v>
      </c>
      <c r="E5" s="318">
        <v>0</v>
      </c>
      <c r="F5" s="22">
        <v>640</v>
      </c>
      <c r="G5" s="322">
        <f t="shared" ref="G5:G39" si="0">PRODUCT(E5,F5)</f>
        <v>0</v>
      </c>
      <c r="H5" s="24" t="s">
        <v>11</v>
      </c>
    </row>
    <row r="6" spans="1:9" ht="31" x14ac:dyDescent="0.35">
      <c r="A6" s="25">
        <v>184802111</v>
      </c>
      <c r="B6" s="378" t="s">
        <v>12</v>
      </c>
      <c r="C6" s="392"/>
      <c r="D6" s="26" t="s">
        <v>10</v>
      </c>
      <c r="E6" s="319">
        <v>0</v>
      </c>
      <c r="F6" s="28">
        <f>PRODUCT(F5,2)</f>
        <v>1280</v>
      </c>
      <c r="G6" s="323">
        <f t="shared" si="0"/>
        <v>0</v>
      </c>
      <c r="H6" s="30" t="s">
        <v>13</v>
      </c>
    </row>
    <row r="7" spans="1:9" ht="18" x14ac:dyDescent="0.35">
      <c r="A7" s="329">
        <v>121112004</v>
      </c>
      <c r="B7" s="398" t="s">
        <v>571</v>
      </c>
      <c r="C7" s="399"/>
      <c r="D7" s="330" t="s">
        <v>15</v>
      </c>
      <c r="E7" s="319">
        <v>0</v>
      </c>
      <c r="F7" s="330">
        <v>19</v>
      </c>
      <c r="G7" s="324">
        <f t="shared" si="0"/>
        <v>0</v>
      </c>
      <c r="H7" s="331" t="s">
        <v>16</v>
      </c>
      <c r="I7" s="397" t="s">
        <v>17</v>
      </c>
    </row>
    <row r="8" spans="1:9" ht="27" x14ac:dyDescent="0.35">
      <c r="A8" s="329">
        <v>564732111</v>
      </c>
      <c r="B8" s="398" t="s">
        <v>572</v>
      </c>
      <c r="C8" s="399"/>
      <c r="D8" s="330" t="s">
        <v>15</v>
      </c>
      <c r="E8" s="319">
        <v>0</v>
      </c>
      <c r="F8" s="330">
        <v>19</v>
      </c>
      <c r="G8" s="324">
        <f t="shared" si="0"/>
        <v>0</v>
      </c>
      <c r="H8" s="331" t="s">
        <v>19</v>
      </c>
      <c r="I8" s="397"/>
    </row>
    <row r="9" spans="1:9" ht="27" x14ac:dyDescent="0.35">
      <c r="A9" s="329">
        <v>564732111</v>
      </c>
      <c r="B9" s="398" t="s">
        <v>572</v>
      </c>
      <c r="C9" s="399"/>
      <c r="D9" s="330" t="s">
        <v>15</v>
      </c>
      <c r="E9" s="319">
        <v>0</v>
      </c>
      <c r="F9" s="330">
        <v>19</v>
      </c>
      <c r="G9" s="324">
        <f t="shared" si="0"/>
        <v>0</v>
      </c>
      <c r="H9" s="331" t="s">
        <v>20</v>
      </c>
      <c r="I9" s="397"/>
    </row>
    <row r="10" spans="1:9" ht="18" x14ac:dyDescent="0.35">
      <c r="A10" s="329"/>
      <c r="B10" s="400" t="s">
        <v>21</v>
      </c>
      <c r="C10" s="401"/>
      <c r="D10" s="330" t="s">
        <v>15</v>
      </c>
      <c r="E10" s="319">
        <v>0</v>
      </c>
      <c r="F10" s="330">
        <v>19</v>
      </c>
      <c r="G10" s="324">
        <f t="shared" si="0"/>
        <v>0</v>
      </c>
      <c r="H10" s="331" t="s">
        <v>22</v>
      </c>
      <c r="I10" s="397"/>
    </row>
    <row r="11" spans="1:9" ht="58.5" customHeight="1" x14ac:dyDescent="0.35">
      <c r="A11" s="329">
        <v>916331112</v>
      </c>
      <c r="B11" s="400" t="s">
        <v>573</v>
      </c>
      <c r="C11" s="401"/>
      <c r="D11" s="330" t="s">
        <v>23</v>
      </c>
      <c r="E11" s="319">
        <v>0</v>
      </c>
      <c r="F11" s="330">
        <v>15.7</v>
      </c>
      <c r="G11" s="324">
        <f t="shared" si="0"/>
        <v>0</v>
      </c>
      <c r="H11" s="331" t="s">
        <v>24</v>
      </c>
      <c r="I11" s="397"/>
    </row>
    <row r="12" spans="1:9" ht="36" x14ac:dyDescent="0.35">
      <c r="A12" s="329">
        <v>327213112</v>
      </c>
      <c r="B12" s="400" t="s">
        <v>574</v>
      </c>
      <c r="C12" s="401"/>
      <c r="D12" s="330" t="s">
        <v>25</v>
      </c>
      <c r="E12" s="319">
        <v>0</v>
      </c>
      <c r="F12" s="330">
        <v>0.5</v>
      </c>
      <c r="G12" s="324">
        <f t="shared" si="0"/>
        <v>0</v>
      </c>
      <c r="H12" s="331" t="s">
        <v>26</v>
      </c>
      <c r="I12" s="397"/>
    </row>
    <row r="13" spans="1:9" ht="27" x14ac:dyDescent="0.35">
      <c r="A13" s="25">
        <v>181411131</v>
      </c>
      <c r="B13" s="378" t="s">
        <v>27</v>
      </c>
      <c r="C13" s="392"/>
      <c r="D13" s="26" t="s">
        <v>10</v>
      </c>
      <c r="E13" s="319">
        <v>0</v>
      </c>
      <c r="F13" s="28">
        <f>SUM(F5,-F15,-F7)</f>
        <v>401</v>
      </c>
      <c r="G13" s="323">
        <f t="shared" si="0"/>
        <v>0</v>
      </c>
      <c r="H13" s="30" t="s">
        <v>28</v>
      </c>
    </row>
    <row r="14" spans="1:9" x14ac:dyDescent="0.35">
      <c r="A14" s="36">
        <v>185803211</v>
      </c>
      <c r="B14" s="363" t="s">
        <v>29</v>
      </c>
      <c r="C14" s="364"/>
      <c r="D14" s="37" t="s">
        <v>10</v>
      </c>
      <c r="E14" s="319">
        <v>0</v>
      </c>
      <c r="F14" s="28">
        <f>SUM(F13)</f>
        <v>401</v>
      </c>
      <c r="G14" s="323">
        <f t="shared" si="0"/>
        <v>0</v>
      </c>
      <c r="H14" s="30"/>
    </row>
    <row r="15" spans="1:9" ht="20.5" customHeight="1" x14ac:dyDescent="0.35">
      <c r="A15" s="25">
        <v>183205111</v>
      </c>
      <c r="B15" s="378" t="s">
        <v>30</v>
      </c>
      <c r="C15" s="392"/>
      <c r="D15" s="26" t="s">
        <v>10</v>
      </c>
      <c r="E15" s="319">
        <v>0</v>
      </c>
      <c r="F15" s="28">
        <v>220</v>
      </c>
      <c r="G15" s="323">
        <f t="shared" si="0"/>
        <v>0</v>
      </c>
      <c r="H15" s="30"/>
    </row>
    <row r="16" spans="1:9" ht="28" customHeight="1" x14ac:dyDescent="0.35">
      <c r="A16" s="25">
        <v>183111212</v>
      </c>
      <c r="B16" s="378" t="s">
        <v>31</v>
      </c>
      <c r="C16" s="392"/>
      <c r="D16" s="26" t="s">
        <v>32</v>
      </c>
      <c r="E16" s="319">
        <v>0</v>
      </c>
      <c r="F16" s="28">
        <f>SUM(F156)</f>
        <v>159</v>
      </c>
      <c r="G16" s="323">
        <f t="shared" si="0"/>
        <v>0</v>
      </c>
      <c r="H16" s="30" t="s">
        <v>33</v>
      </c>
    </row>
    <row r="17" spans="1:8" ht="28.5" customHeight="1" x14ac:dyDescent="0.35">
      <c r="A17" s="25">
        <v>183101315</v>
      </c>
      <c r="B17" s="378" t="s">
        <v>34</v>
      </c>
      <c r="C17" s="392"/>
      <c r="D17" s="26" t="s">
        <v>32</v>
      </c>
      <c r="E17" s="319">
        <v>0</v>
      </c>
      <c r="F17" s="28">
        <f>SUM(F128,,F107)</f>
        <v>5</v>
      </c>
      <c r="G17" s="323">
        <f t="shared" si="0"/>
        <v>0</v>
      </c>
      <c r="H17" s="38" t="s">
        <v>35</v>
      </c>
    </row>
    <row r="18" spans="1:8" ht="27" x14ac:dyDescent="0.35">
      <c r="A18" s="25">
        <v>183111213</v>
      </c>
      <c r="B18" s="378" t="s">
        <v>36</v>
      </c>
      <c r="C18" s="392"/>
      <c r="D18" s="26" t="s">
        <v>32</v>
      </c>
      <c r="E18" s="319">
        <v>0</v>
      </c>
      <c r="F18" s="28">
        <f>SUM(F139,-F17)</f>
        <v>594</v>
      </c>
      <c r="G18" s="323">
        <f t="shared" si="0"/>
        <v>0</v>
      </c>
      <c r="H18" s="30" t="s">
        <v>37</v>
      </c>
    </row>
    <row r="19" spans="1:8" ht="29.5" customHeight="1" x14ac:dyDescent="0.35">
      <c r="A19" s="25">
        <v>183101214</v>
      </c>
      <c r="B19" s="378" t="s">
        <v>38</v>
      </c>
      <c r="C19" s="392"/>
      <c r="D19" s="26" t="s">
        <v>32</v>
      </c>
      <c r="E19" s="319">
        <v>0</v>
      </c>
      <c r="F19" s="28">
        <f>SUM(F84,F86,F88,F83)</f>
        <v>4</v>
      </c>
      <c r="G19" s="323">
        <f t="shared" si="0"/>
        <v>0</v>
      </c>
      <c r="H19" s="30" t="s">
        <v>39</v>
      </c>
    </row>
    <row r="20" spans="1:8" ht="26" customHeight="1" x14ac:dyDescent="0.35">
      <c r="A20" s="25">
        <v>183101215</v>
      </c>
      <c r="B20" s="378" t="s">
        <v>40</v>
      </c>
      <c r="C20" s="392"/>
      <c r="D20" s="26"/>
      <c r="E20" s="319">
        <v>0</v>
      </c>
      <c r="F20" s="28">
        <f>SUM(F91,-F19)</f>
        <v>8</v>
      </c>
      <c r="G20" s="323">
        <f t="shared" si="0"/>
        <v>0</v>
      </c>
      <c r="H20" s="30" t="s">
        <v>41</v>
      </c>
    </row>
    <row r="21" spans="1:8" x14ac:dyDescent="0.35">
      <c r="A21" s="25">
        <v>183211322</v>
      </c>
      <c r="B21" s="378" t="s">
        <v>42</v>
      </c>
      <c r="C21" s="378"/>
      <c r="D21" s="26" t="s">
        <v>32</v>
      </c>
      <c r="E21" s="319">
        <v>0</v>
      </c>
      <c r="F21" s="28">
        <f>SUM(F16)</f>
        <v>159</v>
      </c>
      <c r="G21" s="323">
        <f t="shared" si="0"/>
        <v>0</v>
      </c>
      <c r="H21" s="30" t="s">
        <v>33</v>
      </c>
    </row>
    <row r="22" spans="1:8" ht="27" customHeight="1" x14ac:dyDescent="0.35">
      <c r="A22" s="25">
        <v>184102110</v>
      </c>
      <c r="B22" s="378" t="s">
        <v>43</v>
      </c>
      <c r="C22" s="378"/>
      <c r="D22" s="26" t="s">
        <v>32</v>
      </c>
      <c r="E22" s="319">
        <v>0</v>
      </c>
      <c r="F22" s="28">
        <f>SUM(F139)</f>
        <v>599</v>
      </c>
      <c r="G22" s="323">
        <f t="shared" si="0"/>
        <v>0</v>
      </c>
      <c r="H22" s="30" t="s">
        <v>44</v>
      </c>
    </row>
    <row r="23" spans="1:8" ht="29.5" customHeight="1" thickBot="1" x14ac:dyDescent="0.4">
      <c r="A23" s="39">
        <v>184201111</v>
      </c>
      <c r="B23" s="395" t="s">
        <v>45</v>
      </c>
      <c r="C23" s="396"/>
      <c r="D23" s="40" t="s">
        <v>32</v>
      </c>
      <c r="E23" s="320">
        <v>0</v>
      </c>
      <c r="F23" s="42">
        <f>SUM(F19)</f>
        <v>4</v>
      </c>
      <c r="G23" s="325">
        <f t="shared" si="0"/>
        <v>0</v>
      </c>
      <c r="H23" s="44" t="s">
        <v>39</v>
      </c>
    </row>
    <row r="24" spans="1:8" ht="35.5" customHeight="1" x14ac:dyDescent="0.35">
      <c r="A24" s="45">
        <v>184102115</v>
      </c>
      <c r="B24" s="393" t="s">
        <v>46</v>
      </c>
      <c r="C24" s="394"/>
      <c r="D24" s="46" t="s">
        <v>32</v>
      </c>
      <c r="E24" s="321">
        <v>0</v>
      </c>
      <c r="F24" s="48">
        <f>SUM(F20)</f>
        <v>8</v>
      </c>
      <c r="G24" s="326">
        <f t="shared" si="0"/>
        <v>0</v>
      </c>
      <c r="H24" s="50" t="s">
        <v>41</v>
      </c>
    </row>
    <row r="25" spans="1:8" ht="45.5" customHeight="1" x14ac:dyDescent="0.35">
      <c r="A25" s="25">
        <v>185802114</v>
      </c>
      <c r="B25" s="378" t="s">
        <v>47</v>
      </c>
      <c r="C25" s="392"/>
      <c r="D25" s="26" t="s">
        <v>48</v>
      </c>
      <c r="E25" s="319">
        <v>0</v>
      </c>
      <c r="F25" s="51">
        <f>PRODUCT(F52,0.01/1000)</f>
        <v>1.2430000000000002E-2</v>
      </c>
      <c r="G25" s="323">
        <f t="shared" si="0"/>
        <v>0</v>
      </c>
      <c r="H25" s="30" t="s">
        <v>49</v>
      </c>
    </row>
    <row r="26" spans="1:8" ht="28.5" customHeight="1" x14ac:dyDescent="0.35">
      <c r="A26" s="25"/>
      <c r="B26" s="378" t="s">
        <v>50</v>
      </c>
      <c r="C26" s="392"/>
      <c r="D26" s="26" t="s">
        <v>51</v>
      </c>
      <c r="E26" s="319">
        <v>0</v>
      </c>
      <c r="F26" s="28">
        <f>SUM(F90)</f>
        <v>10</v>
      </c>
      <c r="G26" s="323">
        <f t="shared" si="0"/>
        <v>0</v>
      </c>
      <c r="H26" s="30" t="s">
        <v>52</v>
      </c>
    </row>
    <row r="27" spans="1:8" ht="30" customHeight="1" x14ac:dyDescent="0.35">
      <c r="A27" s="25">
        <v>184215132</v>
      </c>
      <c r="B27" s="378" t="s">
        <v>53</v>
      </c>
      <c r="C27" s="392"/>
      <c r="D27" s="26" t="s">
        <v>32</v>
      </c>
      <c r="E27" s="319">
        <v>0</v>
      </c>
      <c r="F27" s="28">
        <f>SUM(F26,-F28)</f>
        <v>6</v>
      </c>
      <c r="G27" s="323">
        <f t="shared" si="0"/>
        <v>0</v>
      </c>
      <c r="H27" s="30" t="s">
        <v>54</v>
      </c>
    </row>
    <row r="28" spans="1:8" ht="28.5" customHeight="1" x14ac:dyDescent="0.35">
      <c r="A28" s="25">
        <v>184215112</v>
      </c>
      <c r="B28" s="378" t="s">
        <v>55</v>
      </c>
      <c r="C28" s="392"/>
      <c r="D28" s="26" t="s">
        <v>32</v>
      </c>
      <c r="E28" s="319">
        <v>0</v>
      </c>
      <c r="F28" s="28">
        <f>SUM(F19)</f>
        <v>4</v>
      </c>
      <c r="G28" s="323">
        <f t="shared" si="0"/>
        <v>0</v>
      </c>
      <c r="H28" s="30" t="s">
        <v>39</v>
      </c>
    </row>
    <row r="29" spans="1:8" ht="27" customHeight="1" x14ac:dyDescent="0.35">
      <c r="A29" s="25">
        <v>184215111</v>
      </c>
      <c r="B29" s="378" t="s">
        <v>56</v>
      </c>
      <c r="C29" s="392"/>
      <c r="D29" s="26" t="s">
        <v>32</v>
      </c>
      <c r="E29" s="319">
        <v>0</v>
      </c>
      <c r="F29" s="28">
        <f>SUM(F76)</f>
        <v>2</v>
      </c>
      <c r="G29" s="323">
        <f t="shared" si="0"/>
        <v>0</v>
      </c>
      <c r="H29" s="30" t="s">
        <v>57</v>
      </c>
    </row>
    <row r="30" spans="1:8" ht="39.5" customHeight="1" x14ac:dyDescent="0.35">
      <c r="A30" s="25">
        <v>183117111</v>
      </c>
      <c r="B30" s="378" t="s">
        <v>58</v>
      </c>
      <c r="C30" s="392"/>
      <c r="D30" s="26" t="s">
        <v>23</v>
      </c>
      <c r="E30" s="319">
        <v>0</v>
      </c>
      <c r="F30" s="28">
        <v>8</v>
      </c>
      <c r="G30" s="323">
        <f t="shared" si="0"/>
        <v>0</v>
      </c>
      <c r="H30" s="30" t="s">
        <v>59</v>
      </c>
    </row>
    <row r="31" spans="1:8" ht="36" x14ac:dyDescent="0.35">
      <c r="A31" s="25">
        <v>183106611</v>
      </c>
      <c r="B31" s="378" t="s">
        <v>60</v>
      </c>
      <c r="C31" s="392"/>
      <c r="D31" s="26" t="s">
        <v>23</v>
      </c>
      <c r="E31" s="319">
        <v>0</v>
      </c>
      <c r="F31" s="28">
        <v>8</v>
      </c>
      <c r="G31" s="323">
        <f t="shared" si="0"/>
        <v>0</v>
      </c>
      <c r="H31" s="30" t="s">
        <v>61</v>
      </c>
    </row>
    <row r="32" spans="1:8" ht="36" x14ac:dyDescent="0.35">
      <c r="A32" s="25">
        <v>182111111</v>
      </c>
      <c r="B32" s="378" t="s">
        <v>62</v>
      </c>
      <c r="C32" s="392"/>
      <c r="D32" s="26" t="s">
        <v>10</v>
      </c>
      <c r="E32" s="319">
        <v>0</v>
      </c>
      <c r="F32" s="28">
        <v>28</v>
      </c>
      <c r="G32" s="323">
        <f t="shared" si="0"/>
        <v>0</v>
      </c>
      <c r="H32" s="30" t="s">
        <v>63</v>
      </c>
    </row>
    <row r="33" spans="1:9" ht="36" x14ac:dyDescent="0.35">
      <c r="A33" s="25">
        <v>182911121</v>
      </c>
      <c r="B33" s="378" t="s">
        <v>64</v>
      </c>
      <c r="C33" s="392"/>
      <c r="D33" s="26" t="s">
        <v>10</v>
      </c>
      <c r="E33" s="319">
        <v>0</v>
      </c>
      <c r="F33" s="28">
        <f>SUM(F32)</f>
        <v>28</v>
      </c>
      <c r="G33" s="323">
        <f t="shared" si="0"/>
        <v>0</v>
      </c>
      <c r="H33" s="30" t="s">
        <v>65</v>
      </c>
    </row>
    <row r="34" spans="1:9" ht="32" customHeight="1" x14ac:dyDescent="0.35">
      <c r="A34" s="25">
        <v>184911431</v>
      </c>
      <c r="B34" s="378" t="s">
        <v>66</v>
      </c>
      <c r="C34" s="392"/>
      <c r="D34" s="26" t="s">
        <v>10</v>
      </c>
      <c r="E34" s="319">
        <v>0</v>
      </c>
      <c r="F34" s="28">
        <f>SUM(F15,-F35)</f>
        <v>209</v>
      </c>
      <c r="G34" s="323">
        <f t="shared" si="0"/>
        <v>0</v>
      </c>
      <c r="H34" s="30" t="s">
        <v>67</v>
      </c>
    </row>
    <row r="35" spans="1:9" ht="26" customHeight="1" x14ac:dyDescent="0.35">
      <c r="A35" s="25">
        <v>184911151</v>
      </c>
      <c r="B35" s="378" t="s">
        <v>68</v>
      </c>
      <c r="C35" s="392"/>
      <c r="D35" s="26" t="s">
        <v>10</v>
      </c>
      <c r="E35" s="319">
        <v>0</v>
      </c>
      <c r="F35" s="28">
        <v>11</v>
      </c>
      <c r="G35" s="323">
        <f t="shared" si="0"/>
        <v>0</v>
      </c>
      <c r="H35" s="30" t="s">
        <v>69</v>
      </c>
      <c r="I35" s="52"/>
    </row>
    <row r="36" spans="1:9" ht="32" x14ac:dyDescent="0.35">
      <c r="A36" s="25"/>
      <c r="B36" s="378" t="s">
        <v>70</v>
      </c>
      <c r="C36" s="379"/>
      <c r="D36" s="53" t="s">
        <v>51</v>
      </c>
      <c r="E36" s="319">
        <v>0</v>
      </c>
      <c r="F36" s="28">
        <v>2</v>
      </c>
      <c r="G36" s="323">
        <f t="shared" si="0"/>
        <v>0</v>
      </c>
      <c r="H36" s="54" t="s">
        <v>71</v>
      </c>
    </row>
    <row r="37" spans="1:9" ht="24.5" customHeight="1" x14ac:dyDescent="0.35">
      <c r="A37" s="25">
        <v>185851111</v>
      </c>
      <c r="B37" s="378" t="s">
        <v>72</v>
      </c>
      <c r="C37" s="379"/>
      <c r="D37" s="53" t="s">
        <v>73</v>
      </c>
      <c r="E37" s="319">
        <v>0</v>
      </c>
      <c r="F37" s="28">
        <v>3</v>
      </c>
      <c r="G37" s="323">
        <f t="shared" si="0"/>
        <v>0</v>
      </c>
      <c r="H37" s="30"/>
    </row>
    <row r="38" spans="1:9" ht="21" customHeight="1" x14ac:dyDescent="0.35">
      <c r="A38" s="25">
        <v>185804312</v>
      </c>
      <c r="B38" s="378" t="s">
        <v>74</v>
      </c>
      <c r="C38" s="379"/>
      <c r="D38" s="53" t="s">
        <v>73</v>
      </c>
      <c r="E38" s="319">
        <v>0</v>
      </c>
      <c r="F38" s="28">
        <v>5</v>
      </c>
      <c r="G38" s="323">
        <f t="shared" si="0"/>
        <v>0</v>
      </c>
      <c r="H38" s="55"/>
    </row>
    <row r="39" spans="1:9" ht="27" customHeight="1" x14ac:dyDescent="0.35">
      <c r="A39" s="25">
        <v>998231311</v>
      </c>
      <c r="B39" s="378" t="s">
        <v>75</v>
      </c>
      <c r="C39" s="379"/>
      <c r="D39" s="53" t="s">
        <v>48</v>
      </c>
      <c r="E39" s="319">
        <v>0</v>
      </c>
      <c r="F39" s="28">
        <v>3</v>
      </c>
      <c r="G39" s="323">
        <f t="shared" si="0"/>
        <v>0</v>
      </c>
      <c r="H39" s="55"/>
    </row>
    <row r="40" spans="1:9" x14ac:dyDescent="0.35">
      <c r="A40" s="56"/>
      <c r="B40" s="378"/>
      <c r="C40" s="379"/>
      <c r="D40" s="57"/>
      <c r="E40" s="58"/>
      <c r="F40" s="59"/>
      <c r="G40" s="327"/>
      <c r="H40" s="61"/>
    </row>
    <row r="41" spans="1:9" x14ac:dyDescent="0.35">
      <c r="A41" s="56"/>
      <c r="B41" s="389" t="s">
        <v>76</v>
      </c>
      <c r="C41" s="390"/>
      <c r="D41" s="57"/>
      <c r="E41" s="58"/>
      <c r="F41" s="59"/>
      <c r="G41" s="328">
        <f>SUM(G5:G40)</f>
        <v>0</v>
      </c>
      <c r="H41" s="61"/>
    </row>
    <row r="42" spans="1:9" x14ac:dyDescent="0.35">
      <c r="A42" s="63"/>
      <c r="B42" s="391" t="s">
        <v>77</v>
      </c>
      <c r="C42" s="377"/>
      <c r="D42" s="64"/>
      <c r="E42" s="65"/>
      <c r="F42" s="66"/>
      <c r="G42" s="67"/>
      <c r="H42" s="68"/>
    </row>
    <row r="43" spans="1:9" x14ac:dyDescent="0.35">
      <c r="A43" s="69"/>
      <c r="B43" s="378"/>
      <c r="C43" s="379"/>
      <c r="D43" s="53"/>
      <c r="E43" s="70"/>
      <c r="F43" s="28"/>
      <c r="G43" s="71"/>
      <c r="H43" s="72"/>
    </row>
    <row r="44" spans="1:9" x14ac:dyDescent="0.35">
      <c r="A44" s="73"/>
      <c r="B44" s="380" t="s">
        <v>78</v>
      </c>
      <c r="C44" s="381"/>
      <c r="D44" s="74"/>
      <c r="E44" s="75"/>
      <c r="F44" s="76"/>
      <c r="G44" s="77"/>
      <c r="H44" s="78"/>
    </row>
    <row r="45" spans="1:9" x14ac:dyDescent="0.35">
      <c r="A45" s="69"/>
      <c r="B45" s="378"/>
      <c r="C45" s="379"/>
      <c r="D45" s="53"/>
      <c r="E45" s="70"/>
      <c r="F45" s="28"/>
      <c r="G45" s="71"/>
      <c r="H45" s="72"/>
    </row>
    <row r="46" spans="1:9" ht="18" x14ac:dyDescent="0.35">
      <c r="A46" s="332"/>
      <c r="B46" s="382" t="s">
        <v>79</v>
      </c>
      <c r="C46" s="383"/>
      <c r="D46" s="333" t="s">
        <v>80</v>
      </c>
      <c r="E46" s="319">
        <v>0</v>
      </c>
      <c r="F46" s="335">
        <v>19</v>
      </c>
      <c r="G46" s="343">
        <f t="shared" ref="G46:G69" si="1">PRODUCT(E46,F46)</f>
        <v>0</v>
      </c>
      <c r="H46" s="336" t="s">
        <v>81</v>
      </c>
      <c r="I46" s="386" t="s">
        <v>17</v>
      </c>
    </row>
    <row r="47" spans="1:9" ht="27.5" customHeight="1" x14ac:dyDescent="0.35">
      <c r="A47" s="332"/>
      <c r="B47" s="382" t="s">
        <v>82</v>
      </c>
      <c r="C47" s="383"/>
      <c r="D47" s="333" t="s">
        <v>73</v>
      </c>
      <c r="E47" s="319">
        <v>0</v>
      </c>
      <c r="F47" s="337">
        <v>1.9</v>
      </c>
      <c r="G47" s="343">
        <f t="shared" si="1"/>
        <v>0</v>
      </c>
      <c r="H47" s="336" t="s">
        <v>81</v>
      </c>
      <c r="I47" s="386"/>
    </row>
    <row r="48" spans="1:9" ht="24.5" customHeight="1" x14ac:dyDescent="0.35">
      <c r="A48" s="332"/>
      <c r="B48" s="382" t="s">
        <v>83</v>
      </c>
      <c r="C48" s="383"/>
      <c r="D48" s="333" t="s">
        <v>73</v>
      </c>
      <c r="E48" s="319">
        <v>0</v>
      </c>
      <c r="F48" s="338">
        <v>0.95</v>
      </c>
      <c r="G48" s="343">
        <f t="shared" si="1"/>
        <v>0</v>
      </c>
      <c r="H48" s="336" t="s">
        <v>81</v>
      </c>
      <c r="I48" s="386"/>
    </row>
    <row r="49" spans="1:9" ht="15" thickBot="1" x14ac:dyDescent="0.4">
      <c r="A49" s="339"/>
      <c r="B49" s="387" t="s">
        <v>84</v>
      </c>
      <c r="C49" s="388"/>
      <c r="D49" s="340" t="s">
        <v>85</v>
      </c>
      <c r="E49" s="319">
        <v>0</v>
      </c>
      <c r="F49" s="341">
        <v>50</v>
      </c>
      <c r="G49" s="344">
        <f t="shared" si="1"/>
        <v>0</v>
      </c>
      <c r="H49" s="342"/>
      <c r="I49" s="386"/>
    </row>
    <row r="50" spans="1:9" ht="18" x14ac:dyDescent="0.35">
      <c r="A50" s="80"/>
      <c r="B50" s="384" t="s">
        <v>86</v>
      </c>
      <c r="C50" s="385"/>
      <c r="D50" s="81" t="s">
        <v>73</v>
      </c>
      <c r="E50" s="318">
        <v>0</v>
      </c>
      <c r="F50" s="22">
        <v>6</v>
      </c>
      <c r="G50" s="345">
        <f t="shared" si="1"/>
        <v>0</v>
      </c>
      <c r="H50" s="83" t="s">
        <v>87</v>
      </c>
    </row>
    <row r="51" spans="1:9" ht="36" x14ac:dyDescent="0.35">
      <c r="A51" s="69"/>
      <c r="B51" s="369" t="s">
        <v>88</v>
      </c>
      <c r="C51" s="368"/>
      <c r="D51" s="53" t="s">
        <v>73</v>
      </c>
      <c r="E51" s="319">
        <v>0</v>
      </c>
      <c r="F51" s="84">
        <v>2.4</v>
      </c>
      <c r="G51" s="343">
        <f t="shared" si="1"/>
        <v>0</v>
      </c>
      <c r="H51" s="30" t="s">
        <v>89</v>
      </c>
    </row>
    <row r="52" spans="1:9" ht="33" customHeight="1" x14ac:dyDescent="0.35">
      <c r="A52" s="69"/>
      <c r="B52" s="369" t="s">
        <v>90</v>
      </c>
      <c r="C52" s="368"/>
      <c r="D52" s="53" t="s">
        <v>51</v>
      </c>
      <c r="E52" s="319">
        <v>0</v>
      </c>
      <c r="F52" s="28">
        <v>1243</v>
      </c>
      <c r="G52" s="343">
        <f t="shared" si="1"/>
        <v>0</v>
      </c>
      <c r="H52" s="30" t="s">
        <v>91</v>
      </c>
    </row>
    <row r="53" spans="1:9" x14ac:dyDescent="0.35">
      <c r="A53" s="69"/>
      <c r="B53" s="369" t="s">
        <v>92</v>
      </c>
      <c r="C53" s="368"/>
      <c r="D53" s="53" t="s">
        <v>93</v>
      </c>
      <c r="E53" s="319">
        <v>0</v>
      </c>
      <c r="F53" s="28">
        <v>3</v>
      </c>
      <c r="G53" s="343">
        <f t="shared" si="1"/>
        <v>0</v>
      </c>
      <c r="H53" s="85"/>
    </row>
    <row r="54" spans="1:9" x14ac:dyDescent="0.35">
      <c r="A54" s="69"/>
      <c r="B54" s="369" t="s">
        <v>94</v>
      </c>
      <c r="C54" s="368"/>
      <c r="D54" s="53" t="s">
        <v>51</v>
      </c>
      <c r="E54" s="319">
        <v>0</v>
      </c>
      <c r="F54" s="28">
        <f>PRODUCT(F20,3)</f>
        <v>24</v>
      </c>
      <c r="G54" s="343">
        <f t="shared" si="1"/>
        <v>0</v>
      </c>
      <c r="H54" s="30" t="s">
        <v>95</v>
      </c>
    </row>
    <row r="55" spans="1:9" ht="41" customHeight="1" x14ac:dyDescent="0.35">
      <c r="A55" s="69"/>
      <c r="B55" s="369" t="s">
        <v>96</v>
      </c>
      <c r="C55" s="368"/>
      <c r="D55" s="53" t="s">
        <v>51</v>
      </c>
      <c r="E55" s="319">
        <v>0</v>
      </c>
      <c r="F55" s="28">
        <f>SUM(F54)</f>
        <v>24</v>
      </c>
      <c r="G55" s="343">
        <f t="shared" si="1"/>
        <v>0</v>
      </c>
      <c r="H55" s="30" t="s">
        <v>97</v>
      </c>
    </row>
    <row r="56" spans="1:9" ht="28.5" customHeight="1" x14ac:dyDescent="0.35">
      <c r="A56" s="69"/>
      <c r="B56" s="369" t="s">
        <v>98</v>
      </c>
      <c r="C56" s="368"/>
      <c r="D56" s="53" t="s">
        <v>51</v>
      </c>
      <c r="E56" s="319">
        <v>0</v>
      </c>
      <c r="F56" s="28">
        <f>SUM(F28,F29)</f>
        <v>6</v>
      </c>
      <c r="G56" s="343">
        <f t="shared" si="1"/>
        <v>0</v>
      </c>
      <c r="H56" s="30" t="s">
        <v>99</v>
      </c>
    </row>
    <row r="57" spans="1:9" x14ac:dyDescent="0.35">
      <c r="A57" s="69"/>
      <c r="B57" s="369" t="s">
        <v>100</v>
      </c>
      <c r="C57" s="368"/>
      <c r="D57" s="53" t="s">
        <v>23</v>
      </c>
      <c r="E57" s="319">
        <v>0</v>
      </c>
      <c r="F57" s="28">
        <v>20</v>
      </c>
      <c r="G57" s="343">
        <f t="shared" si="1"/>
        <v>0</v>
      </c>
      <c r="H57" s="30"/>
    </row>
    <row r="58" spans="1:9" ht="18" x14ac:dyDescent="0.35">
      <c r="A58" s="69"/>
      <c r="B58" s="369" t="s">
        <v>101</v>
      </c>
      <c r="C58" s="368"/>
      <c r="D58" s="53" t="s">
        <v>85</v>
      </c>
      <c r="E58" s="319">
        <v>0</v>
      </c>
      <c r="F58" s="28">
        <v>1.5</v>
      </c>
      <c r="G58" s="343">
        <f t="shared" si="1"/>
        <v>0</v>
      </c>
      <c r="H58" s="30" t="s">
        <v>102</v>
      </c>
    </row>
    <row r="59" spans="1:9" x14ac:dyDescent="0.35">
      <c r="A59" s="69"/>
      <c r="B59" s="369" t="s">
        <v>103</v>
      </c>
      <c r="C59" s="368"/>
      <c r="D59" s="53" t="s">
        <v>80</v>
      </c>
      <c r="E59" s="319">
        <v>0</v>
      </c>
      <c r="F59" s="28">
        <v>0</v>
      </c>
      <c r="G59" s="343">
        <f t="shared" si="1"/>
        <v>0</v>
      </c>
      <c r="H59" s="30" t="s">
        <v>104</v>
      </c>
    </row>
    <row r="60" spans="1:9" x14ac:dyDescent="0.35">
      <c r="A60" s="69"/>
      <c r="B60" s="369" t="s">
        <v>105</v>
      </c>
      <c r="C60" s="368"/>
      <c r="D60" s="53" t="s">
        <v>80</v>
      </c>
      <c r="E60" s="319">
        <v>0</v>
      </c>
      <c r="F60" s="28">
        <v>50</v>
      </c>
      <c r="G60" s="343">
        <f t="shared" si="1"/>
        <v>0</v>
      </c>
      <c r="H60" s="30"/>
    </row>
    <row r="61" spans="1:9" x14ac:dyDescent="0.35">
      <c r="A61" s="69"/>
      <c r="B61" s="369" t="s">
        <v>106</v>
      </c>
      <c r="C61" s="368"/>
      <c r="D61" s="53" t="s">
        <v>51</v>
      </c>
      <c r="E61" s="319">
        <v>0</v>
      </c>
      <c r="F61" s="28">
        <v>110</v>
      </c>
      <c r="G61" s="343">
        <f t="shared" si="1"/>
        <v>0</v>
      </c>
      <c r="H61" s="30"/>
    </row>
    <row r="62" spans="1:9" ht="29" customHeight="1" x14ac:dyDescent="0.35">
      <c r="A62" s="69"/>
      <c r="B62" s="369" t="s">
        <v>107</v>
      </c>
      <c r="C62" s="368"/>
      <c r="D62" s="53" t="s">
        <v>23</v>
      </c>
      <c r="E62" s="319">
        <v>0</v>
      </c>
      <c r="F62" s="28">
        <v>50</v>
      </c>
      <c r="G62" s="343">
        <f t="shared" si="1"/>
        <v>0</v>
      </c>
      <c r="H62" s="30" t="s">
        <v>108</v>
      </c>
    </row>
    <row r="63" spans="1:9" x14ac:dyDescent="0.35">
      <c r="A63" s="69"/>
      <c r="B63" s="369" t="s">
        <v>109</v>
      </c>
      <c r="C63" s="368"/>
      <c r="D63" s="53" t="s">
        <v>51</v>
      </c>
      <c r="E63" s="319">
        <v>0</v>
      </c>
      <c r="F63" s="28">
        <v>100</v>
      </c>
      <c r="G63" s="343">
        <f t="shared" si="1"/>
        <v>0</v>
      </c>
      <c r="H63" s="30"/>
    </row>
    <row r="64" spans="1:9" x14ac:dyDescent="0.35">
      <c r="A64" s="69"/>
      <c r="B64" s="369" t="s">
        <v>110</v>
      </c>
      <c r="C64" s="368"/>
      <c r="D64" s="53" t="s">
        <v>51</v>
      </c>
      <c r="E64" s="319">
        <v>0</v>
      </c>
      <c r="F64" s="84">
        <v>1.5</v>
      </c>
      <c r="G64" s="343">
        <f t="shared" si="1"/>
        <v>0</v>
      </c>
      <c r="H64" s="30"/>
    </row>
    <row r="65" spans="1:8" x14ac:dyDescent="0.35">
      <c r="A65" s="69"/>
      <c r="B65" s="367" t="s">
        <v>111</v>
      </c>
      <c r="C65" s="368"/>
      <c r="D65" s="53" t="s">
        <v>112</v>
      </c>
      <c r="E65" s="319">
        <v>0</v>
      </c>
      <c r="F65" s="28">
        <f>PRODUCT(F34,0.165)</f>
        <v>34.484999999999999</v>
      </c>
      <c r="G65" s="343">
        <f t="shared" si="1"/>
        <v>0</v>
      </c>
      <c r="H65" s="30"/>
    </row>
    <row r="66" spans="1:8" x14ac:dyDescent="0.35">
      <c r="A66" s="69"/>
      <c r="B66" s="369" t="s">
        <v>113</v>
      </c>
      <c r="C66" s="368"/>
      <c r="D66" s="53" t="s">
        <v>73</v>
      </c>
      <c r="E66" s="319">
        <v>0</v>
      </c>
      <c r="F66" s="84">
        <f>PRODUCT(F35,0.05)</f>
        <v>0.55000000000000004</v>
      </c>
      <c r="G66" s="343">
        <f>PRODUCT(E66,F66)</f>
        <v>0</v>
      </c>
      <c r="H66" s="30"/>
    </row>
    <row r="67" spans="1:8" x14ac:dyDescent="0.35">
      <c r="A67" s="69"/>
      <c r="B67" s="367" t="s">
        <v>114</v>
      </c>
      <c r="C67" s="368"/>
      <c r="D67" s="53" t="s">
        <v>51</v>
      </c>
      <c r="E67" s="319">
        <v>0</v>
      </c>
      <c r="F67" s="28">
        <v>2</v>
      </c>
      <c r="G67" s="343">
        <f t="shared" si="1"/>
        <v>0</v>
      </c>
      <c r="H67" s="30"/>
    </row>
    <row r="68" spans="1:8" x14ac:dyDescent="0.35">
      <c r="A68" s="69"/>
      <c r="B68" s="367" t="s">
        <v>115</v>
      </c>
      <c r="C68" s="368"/>
      <c r="D68" s="53" t="s">
        <v>51</v>
      </c>
      <c r="E68" s="319">
        <v>0</v>
      </c>
      <c r="F68" s="28">
        <v>1</v>
      </c>
      <c r="G68" s="343">
        <f t="shared" si="1"/>
        <v>0</v>
      </c>
      <c r="H68" s="30"/>
    </row>
    <row r="69" spans="1:8" x14ac:dyDescent="0.35">
      <c r="A69" s="69"/>
      <c r="B69" s="369" t="s">
        <v>116</v>
      </c>
      <c r="C69" s="368"/>
      <c r="D69" s="53" t="s">
        <v>85</v>
      </c>
      <c r="E69" s="319">
        <v>0</v>
      </c>
      <c r="F69" s="28">
        <v>8</v>
      </c>
      <c r="G69" s="343">
        <f t="shared" si="1"/>
        <v>0</v>
      </c>
      <c r="H69" s="30"/>
    </row>
    <row r="70" spans="1:8" x14ac:dyDescent="0.35">
      <c r="A70" s="69"/>
      <c r="B70" s="370" t="s">
        <v>117</v>
      </c>
      <c r="C70" s="371"/>
      <c r="D70" s="53"/>
      <c r="E70" s="86"/>
      <c r="F70" s="28"/>
      <c r="G70" s="328">
        <f>SUM(G46:G69)</f>
        <v>0</v>
      </c>
      <c r="H70" s="88"/>
    </row>
    <row r="71" spans="1:8" ht="15" thickBot="1" x14ac:dyDescent="0.4">
      <c r="A71" s="89"/>
      <c r="B71" s="372"/>
      <c r="C71" s="373"/>
      <c r="D71" s="90"/>
      <c r="E71" s="91"/>
      <c r="F71" s="42"/>
      <c r="G71" s="92"/>
      <c r="H71" s="93"/>
    </row>
    <row r="72" spans="1:8" x14ac:dyDescent="0.35">
      <c r="A72" s="94"/>
      <c r="B72" s="374" t="s">
        <v>118</v>
      </c>
      <c r="C72" s="375"/>
      <c r="D72" s="95"/>
      <c r="E72" s="96"/>
      <c r="F72" s="97"/>
      <c r="G72" s="98"/>
      <c r="H72" s="99"/>
    </row>
    <row r="73" spans="1:8" ht="24" x14ac:dyDescent="0.35">
      <c r="A73" s="100"/>
      <c r="B73" s="101" t="s">
        <v>119</v>
      </c>
      <c r="C73" s="102"/>
      <c r="D73" s="103"/>
      <c r="E73" s="104"/>
      <c r="F73" s="104"/>
      <c r="G73" s="105"/>
      <c r="H73" s="106"/>
    </row>
    <row r="74" spans="1:8" ht="24" x14ac:dyDescent="0.35">
      <c r="A74" s="107">
        <v>1</v>
      </c>
      <c r="B74" s="108" t="s">
        <v>120</v>
      </c>
      <c r="C74" s="108" t="s">
        <v>121</v>
      </c>
      <c r="D74" s="53" t="s">
        <v>51</v>
      </c>
      <c r="E74" s="319">
        <v>0</v>
      </c>
      <c r="F74" s="109">
        <v>2</v>
      </c>
      <c r="G74" s="343">
        <f t="shared" ref="G74" si="2">PRODUCT(F74,E74)</f>
        <v>0</v>
      </c>
      <c r="H74" s="110" t="s">
        <v>122</v>
      </c>
    </row>
    <row r="75" spans="1:8" x14ac:dyDescent="0.35">
      <c r="A75" s="107"/>
      <c r="B75" s="108"/>
      <c r="C75" s="108"/>
      <c r="D75" s="53"/>
      <c r="E75" s="27"/>
      <c r="F75" s="109"/>
      <c r="G75" s="71"/>
      <c r="H75" s="110"/>
    </row>
    <row r="76" spans="1:8" x14ac:dyDescent="0.35">
      <c r="A76" s="107"/>
      <c r="B76" s="108"/>
      <c r="C76" s="111" t="s">
        <v>123</v>
      </c>
      <c r="D76" s="112"/>
      <c r="E76" s="27"/>
      <c r="F76" s="113">
        <f>SUM(F74:F75)</f>
        <v>2</v>
      </c>
      <c r="G76" s="346">
        <f>SUM(G74:G75)</f>
        <v>0</v>
      </c>
      <c r="H76" s="115"/>
    </row>
    <row r="77" spans="1:8" ht="24" x14ac:dyDescent="0.35">
      <c r="A77" s="100"/>
      <c r="B77" s="101" t="s">
        <v>124</v>
      </c>
      <c r="C77" s="102"/>
      <c r="D77" s="103"/>
      <c r="E77" s="103"/>
      <c r="F77" s="104"/>
      <c r="G77" s="116"/>
      <c r="H77" s="117"/>
    </row>
    <row r="78" spans="1:8" ht="48" x14ac:dyDescent="0.35">
      <c r="A78" s="107">
        <v>2</v>
      </c>
      <c r="B78" s="108" t="s">
        <v>125</v>
      </c>
      <c r="C78" s="108" t="s">
        <v>126</v>
      </c>
      <c r="D78" s="53" t="s">
        <v>51</v>
      </c>
      <c r="E78" s="319">
        <v>0</v>
      </c>
      <c r="F78" s="118">
        <v>52</v>
      </c>
      <c r="G78" s="343">
        <f t="shared" ref="G78:G80" si="3">PRODUCT(F78,E78)</f>
        <v>0</v>
      </c>
      <c r="H78" s="110" t="s">
        <v>127</v>
      </c>
    </row>
    <row r="79" spans="1:8" ht="36" x14ac:dyDescent="0.35">
      <c r="A79" s="107">
        <v>3</v>
      </c>
      <c r="B79" s="108" t="s">
        <v>128</v>
      </c>
      <c r="C79" s="108" t="s">
        <v>129</v>
      </c>
      <c r="D79" s="53" t="s">
        <v>51</v>
      </c>
      <c r="E79" s="319">
        <v>0</v>
      </c>
      <c r="F79" s="118">
        <v>19</v>
      </c>
      <c r="G79" s="343">
        <f t="shared" si="3"/>
        <v>0</v>
      </c>
      <c r="H79" s="110" t="s">
        <v>127</v>
      </c>
    </row>
    <row r="80" spans="1:8" ht="24" x14ac:dyDescent="0.35">
      <c r="A80" s="107">
        <v>4</v>
      </c>
      <c r="B80" s="108" t="s">
        <v>130</v>
      </c>
      <c r="C80" s="108" t="s">
        <v>131</v>
      </c>
      <c r="D80" s="53" t="s">
        <v>51</v>
      </c>
      <c r="E80" s="319">
        <v>0</v>
      </c>
      <c r="F80" s="118">
        <v>2</v>
      </c>
      <c r="G80" s="343">
        <f t="shared" si="3"/>
        <v>0</v>
      </c>
      <c r="H80" s="110" t="s">
        <v>127</v>
      </c>
    </row>
    <row r="81" spans="1:8" x14ac:dyDescent="0.35">
      <c r="A81" s="107"/>
      <c r="B81" s="119"/>
      <c r="C81" s="111" t="s">
        <v>132</v>
      </c>
      <c r="D81" s="53"/>
      <c r="E81" s="112"/>
      <c r="F81" s="113">
        <f>SUM(F78:F80)</f>
        <v>73</v>
      </c>
      <c r="G81" s="346">
        <f>SUM(G78:G80)</f>
        <v>0</v>
      </c>
      <c r="H81" s="115"/>
    </row>
    <row r="82" spans="1:8" ht="24" x14ac:dyDescent="0.35">
      <c r="A82" s="100"/>
      <c r="B82" s="101" t="s">
        <v>133</v>
      </c>
      <c r="C82" s="102"/>
      <c r="D82" s="103"/>
      <c r="E82" s="103"/>
      <c r="F82" s="104"/>
      <c r="G82" s="116"/>
      <c r="H82" s="117"/>
    </row>
    <row r="83" spans="1:8" ht="36" x14ac:dyDescent="0.35">
      <c r="A83" s="107">
        <v>5</v>
      </c>
      <c r="B83" s="108" t="s">
        <v>134</v>
      </c>
      <c r="C83" s="108" t="s">
        <v>135</v>
      </c>
      <c r="D83" s="53" t="s">
        <v>51</v>
      </c>
      <c r="E83" s="319">
        <v>0</v>
      </c>
      <c r="F83" s="109">
        <v>1</v>
      </c>
      <c r="G83" s="343">
        <f t="shared" ref="G83:G89" si="4">PRODUCT(F83,E83)</f>
        <v>0</v>
      </c>
      <c r="H83" s="110" t="s">
        <v>136</v>
      </c>
    </row>
    <row r="84" spans="1:8" ht="24" x14ac:dyDescent="0.35">
      <c r="A84" s="107">
        <v>6</v>
      </c>
      <c r="B84" s="108" t="s">
        <v>137</v>
      </c>
      <c r="C84" s="108" t="s">
        <v>138</v>
      </c>
      <c r="D84" s="53" t="s">
        <v>51</v>
      </c>
      <c r="E84" s="319">
        <v>0</v>
      </c>
      <c r="F84" s="109">
        <v>1</v>
      </c>
      <c r="G84" s="343">
        <f t="shared" si="4"/>
        <v>0</v>
      </c>
      <c r="H84" s="120" t="s">
        <v>139</v>
      </c>
    </row>
    <row r="85" spans="1:8" ht="24" x14ac:dyDescent="0.35">
      <c r="A85" s="107">
        <v>7</v>
      </c>
      <c r="B85" s="108" t="s">
        <v>140</v>
      </c>
      <c r="C85" s="108" t="s">
        <v>141</v>
      </c>
      <c r="D85" s="53" t="s">
        <v>51</v>
      </c>
      <c r="E85" s="319">
        <v>0</v>
      </c>
      <c r="F85" s="109">
        <v>4</v>
      </c>
      <c r="G85" s="343">
        <f t="shared" si="4"/>
        <v>0</v>
      </c>
      <c r="H85" s="110" t="s">
        <v>142</v>
      </c>
    </row>
    <row r="86" spans="1:8" ht="19" x14ac:dyDescent="0.35">
      <c r="A86" s="107">
        <v>8</v>
      </c>
      <c r="B86" s="108" t="s">
        <v>143</v>
      </c>
      <c r="C86" s="108" t="s">
        <v>144</v>
      </c>
      <c r="D86" s="53" t="s">
        <v>51</v>
      </c>
      <c r="E86" s="319">
        <v>0</v>
      </c>
      <c r="F86" s="109">
        <v>1</v>
      </c>
      <c r="G86" s="343">
        <f t="shared" si="4"/>
        <v>0</v>
      </c>
      <c r="H86" s="120" t="s">
        <v>139</v>
      </c>
    </row>
    <row r="87" spans="1:8" ht="24" x14ac:dyDescent="0.35">
      <c r="A87" s="107" t="s">
        <v>145</v>
      </c>
      <c r="B87" s="108" t="s">
        <v>146</v>
      </c>
      <c r="C87" s="108" t="s">
        <v>147</v>
      </c>
      <c r="D87" s="53" t="s">
        <v>51</v>
      </c>
      <c r="E87" s="319">
        <v>0</v>
      </c>
      <c r="F87" s="109">
        <v>1</v>
      </c>
      <c r="G87" s="343">
        <f t="shared" si="4"/>
        <v>0</v>
      </c>
      <c r="H87" s="120" t="s">
        <v>139</v>
      </c>
    </row>
    <row r="88" spans="1:8" ht="36" x14ac:dyDescent="0.35">
      <c r="A88" s="107">
        <v>9</v>
      </c>
      <c r="B88" s="108" t="s">
        <v>148</v>
      </c>
      <c r="C88" s="108" t="s">
        <v>149</v>
      </c>
      <c r="D88" s="53" t="s">
        <v>51</v>
      </c>
      <c r="E88" s="319">
        <v>0</v>
      </c>
      <c r="F88" s="109">
        <v>1</v>
      </c>
      <c r="G88" s="343">
        <f>PRODUCT(F88,E88)</f>
        <v>0</v>
      </c>
      <c r="H88" s="120" t="s">
        <v>139</v>
      </c>
    </row>
    <row r="89" spans="1:8" ht="24" x14ac:dyDescent="0.35">
      <c r="A89" s="107">
        <v>10</v>
      </c>
      <c r="B89" s="108" t="s">
        <v>150</v>
      </c>
      <c r="C89" s="108" t="s">
        <v>151</v>
      </c>
      <c r="D89" s="53" t="s">
        <v>51</v>
      </c>
      <c r="E89" s="319">
        <v>0</v>
      </c>
      <c r="F89" s="109">
        <v>1</v>
      </c>
      <c r="G89" s="343">
        <f t="shared" si="4"/>
        <v>0</v>
      </c>
      <c r="H89" s="110" t="s">
        <v>152</v>
      </c>
    </row>
    <row r="90" spans="1:8" x14ac:dyDescent="0.35">
      <c r="A90" s="107"/>
      <c r="B90" s="119"/>
      <c r="C90" s="111" t="s">
        <v>153</v>
      </c>
      <c r="D90" s="53" t="s">
        <v>51</v>
      </c>
      <c r="E90" s="27"/>
      <c r="F90" s="113">
        <f>SUM(F83:F89)</f>
        <v>10</v>
      </c>
      <c r="G90" s="346">
        <f>SUM(G83:G89)</f>
        <v>0</v>
      </c>
      <c r="H90" s="115"/>
    </row>
    <row r="91" spans="1:8" x14ac:dyDescent="0.35">
      <c r="A91" s="121"/>
      <c r="B91" s="122"/>
      <c r="C91" s="123" t="s">
        <v>154</v>
      </c>
      <c r="D91" s="124" t="s">
        <v>51</v>
      </c>
      <c r="E91" s="125"/>
      <c r="F91" s="126">
        <f>SUM(F76,F90)</f>
        <v>12</v>
      </c>
      <c r="G91" s="347">
        <f>SUM(G76,G90)</f>
        <v>0</v>
      </c>
      <c r="H91" s="128"/>
    </row>
    <row r="92" spans="1:8" x14ac:dyDescent="0.35">
      <c r="A92" s="107"/>
      <c r="B92" s="119"/>
      <c r="C92" s="129"/>
      <c r="D92" s="112"/>
      <c r="E92" s="112"/>
      <c r="F92" s="109"/>
      <c r="G92" s="71"/>
      <c r="H92" s="115"/>
    </row>
    <row r="93" spans="1:8" ht="48" x14ac:dyDescent="0.35">
      <c r="A93" s="100"/>
      <c r="B93" s="101" t="s">
        <v>155</v>
      </c>
      <c r="C93" s="102"/>
      <c r="D93" s="103"/>
      <c r="E93" s="103"/>
      <c r="F93" s="104"/>
      <c r="G93" s="116"/>
      <c r="H93" s="117"/>
    </row>
    <row r="94" spans="1:8" ht="36" x14ac:dyDescent="0.35">
      <c r="A94" s="107">
        <v>11</v>
      </c>
      <c r="B94" s="108" t="s">
        <v>156</v>
      </c>
      <c r="C94" s="108" t="s">
        <v>157</v>
      </c>
      <c r="D94" s="53" t="s">
        <v>51</v>
      </c>
      <c r="E94" s="319">
        <v>0</v>
      </c>
      <c r="F94" s="109">
        <v>1</v>
      </c>
      <c r="G94" s="343">
        <f t="shared" ref="G94:G137" si="5">PRODUCT(F94,E94)</f>
        <v>0</v>
      </c>
      <c r="H94" s="130" t="s">
        <v>158</v>
      </c>
    </row>
    <row r="95" spans="1:8" ht="24" x14ac:dyDescent="0.35">
      <c r="A95" s="107">
        <v>12</v>
      </c>
      <c r="B95" s="108" t="s">
        <v>159</v>
      </c>
      <c r="C95" s="108" t="s">
        <v>160</v>
      </c>
      <c r="D95" s="53" t="s">
        <v>51</v>
      </c>
      <c r="E95" s="319">
        <v>0</v>
      </c>
      <c r="F95" s="109">
        <v>2</v>
      </c>
      <c r="G95" s="343">
        <f t="shared" si="5"/>
        <v>0</v>
      </c>
      <c r="H95" s="130" t="s">
        <v>161</v>
      </c>
    </row>
    <row r="96" spans="1:8" ht="36" x14ac:dyDescent="0.35">
      <c r="A96" s="107">
        <v>13</v>
      </c>
      <c r="B96" s="108" t="s">
        <v>162</v>
      </c>
      <c r="C96" s="108" t="s">
        <v>163</v>
      </c>
      <c r="D96" s="53" t="s">
        <v>51</v>
      </c>
      <c r="E96" s="319">
        <v>0</v>
      </c>
      <c r="F96" s="109">
        <v>2</v>
      </c>
      <c r="G96" s="343">
        <f t="shared" si="5"/>
        <v>0</v>
      </c>
      <c r="H96" s="130" t="s">
        <v>161</v>
      </c>
    </row>
    <row r="97" spans="1:8" ht="48" x14ac:dyDescent="0.35">
      <c r="A97" s="107">
        <v>14</v>
      </c>
      <c r="B97" s="108" t="s">
        <v>164</v>
      </c>
      <c r="C97" s="108" t="s">
        <v>165</v>
      </c>
      <c r="D97" s="53" t="s">
        <v>51</v>
      </c>
      <c r="E97" s="319">
        <v>0</v>
      </c>
      <c r="F97" s="109">
        <v>1</v>
      </c>
      <c r="G97" s="343">
        <f t="shared" si="5"/>
        <v>0</v>
      </c>
      <c r="H97" s="110" t="s">
        <v>166</v>
      </c>
    </row>
    <row r="98" spans="1:8" ht="48" x14ac:dyDescent="0.35">
      <c r="A98" s="107">
        <v>15</v>
      </c>
      <c r="B98" s="108" t="s">
        <v>164</v>
      </c>
      <c r="C98" s="108" t="s">
        <v>167</v>
      </c>
      <c r="D98" s="53" t="s">
        <v>51</v>
      </c>
      <c r="E98" s="319">
        <v>0</v>
      </c>
      <c r="F98" s="109">
        <v>1</v>
      </c>
      <c r="G98" s="343">
        <f t="shared" si="5"/>
        <v>0</v>
      </c>
      <c r="H98" s="110" t="s">
        <v>166</v>
      </c>
    </row>
    <row r="99" spans="1:8" ht="24" x14ac:dyDescent="0.35">
      <c r="A99" s="107">
        <f>SUM(A98,1)</f>
        <v>16</v>
      </c>
      <c r="B99" s="108" t="s">
        <v>168</v>
      </c>
      <c r="C99" s="108" t="s">
        <v>169</v>
      </c>
      <c r="D99" s="53" t="s">
        <v>51</v>
      </c>
      <c r="E99" s="319">
        <v>0</v>
      </c>
      <c r="F99" s="109">
        <v>1</v>
      </c>
      <c r="G99" s="343">
        <f t="shared" si="5"/>
        <v>0</v>
      </c>
      <c r="H99" s="110" t="s">
        <v>127</v>
      </c>
    </row>
    <row r="100" spans="1:8" ht="36" x14ac:dyDescent="0.35">
      <c r="A100" s="107">
        <f t="shared" ref="A100:A137" si="6">SUM(A99,1)</f>
        <v>17</v>
      </c>
      <c r="B100" s="108" t="s">
        <v>170</v>
      </c>
      <c r="C100" s="108" t="s">
        <v>171</v>
      </c>
      <c r="D100" s="53" t="s">
        <v>51</v>
      </c>
      <c r="E100" s="319">
        <v>0</v>
      </c>
      <c r="F100" s="109">
        <v>1</v>
      </c>
      <c r="G100" s="343">
        <f t="shared" si="5"/>
        <v>0</v>
      </c>
      <c r="H100" s="110" t="s">
        <v>172</v>
      </c>
    </row>
    <row r="101" spans="1:8" ht="48" x14ac:dyDescent="0.35">
      <c r="A101" s="107">
        <f t="shared" si="6"/>
        <v>18</v>
      </c>
      <c r="B101" s="108" t="s">
        <v>173</v>
      </c>
      <c r="C101" s="108" t="s">
        <v>174</v>
      </c>
      <c r="D101" s="53" t="s">
        <v>51</v>
      </c>
      <c r="E101" s="319">
        <v>0</v>
      </c>
      <c r="F101" s="109">
        <v>1</v>
      </c>
      <c r="G101" s="343">
        <f t="shared" si="5"/>
        <v>0</v>
      </c>
      <c r="H101" s="110" t="s">
        <v>172</v>
      </c>
    </row>
    <row r="102" spans="1:8" ht="48.5" thickBot="1" x14ac:dyDescent="0.4">
      <c r="A102" s="131">
        <f t="shared" si="6"/>
        <v>19</v>
      </c>
      <c r="B102" s="132" t="s">
        <v>175</v>
      </c>
      <c r="C102" s="132" t="s">
        <v>176</v>
      </c>
      <c r="D102" s="90" t="s">
        <v>51</v>
      </c>
      <c r="E102" s="320">
        <v>0</v>
      </c>
      <c r="F102" s="133">
        <v>33</v>
      </c>
      <c r="G102" s="344">
        <f t="shared" si="5"/>
        <v>0</v>
      </c>
      <c r="H102" s="135" t="s">
        <v>172</v>
      </c>
    </row>
    <row r="103" spans="1:8" ht="36" x14ac:dyDescent="0.35">
      <c r="A103" s="136">
        <f t="shared" si="6"/>
        <v>20</v>
      </c>
      <c r="B103" s="137" t="s">
        <v>177</v>
      </c>
      <c r="C103" s="137" t="s">
        <v>178</v>
      </c>
      <c r="D103" s="138" t="s">
        <v>51</v>
      </c>
      <c r="E103" s="321">
        <v>0</v>
      </c>
      <c r="F103" s="139">
        <v>20</v>
      </c>
      <c r="G103" s="348">
        <f t="shared" si="5"/>
        <v>0</v>
      </c>
      <c r="H103" s="141" t="s">
        <v>179</v>
      </c>
    </row>
    <row r="104" spans="1:8" ht="24" x14ac:dyDescent="0.35">
      <c r="A104" s="107">
        <f t="shared" si="6"/>
        <v>21</v>
      </c>
      <c r="B104" s="108" t="s">
        <v>180</v>
      </c>
      <c r="C104" s="108" t="s">
        <v>181</v>
      </c>
      <c r="D104" s="53" t="s">
        <v>51</v>
      </c>
      <c r="E104" s="319">
        <v>0</v>
      </c>
      <c r="F104" s="109">
        <v>2</v>
      </c>
      <c r="G104" s="343">
        <f t="shared" si="5"/>
        <v>0</v>
      </c>
      <c r="H104" s="110" t="s">
        <v>172</v>
      </c>
    </row>
    <row r="105" spans="1:8" ht="24" x14ac:dyDescent="0.35">
      <c r="A105" s="107">
        <f t="shared" si="6"/>
        <v>22</v>
      </c>
      <c r="B105" s="108" t="s">
        <v>182</v>
      </c>
      <c r="C105" s="108" t="s">
        <v>183</v>
      </c>
      <c r="D105" s="53" t="s">
        <v>51</v>
      </c>
      <c r="E105" s="319">
        <v>0</v>
      </c>
      <c r="F105" s="109">
        <v>2</v>
      </c>
      <c r="G105" s="343">
        <f t="shared" si="5"/>
        <v>0</v>
      </c>
      <c r="H105" s="110" t="s">
        <v>172</v>
      </c>
    </row>
    <row r="106" spans="1:8" ht="24" x14ac:dyDescent="0.35">
      <c r="A106" s="107">
        <f t="shared" si="6"/>
        <v>23</v>
      </c>
      <c r="B106" s="108" t="s">
        <v>182</v>
      </c>
      <c r="C106" s="108" t="s">
        <v>184</v>
      </c>
      <c r="D106" s="53" t="s">
        <v>51</v>
      </c>
      <c r="E106" s="319">
        <v>0</v>
      </c>
      <c r="F106" s="109">
        <v>1</v>
      </c>
      <c r="G106" s="343">
        <f t="shared" si="5"/>
        <v>0</v>
      </c>
      <c r="H106" s="110" t="s">
        <v>172</v>
      </c>
    </row>
    <row r="107" spans="1:8" ht="24" x14ac:dyDescent="0.35">
      <c r="A107" s="107">
        <f t="shared" si="6"/>
        <v>24</v>
      </c>
      <c r="B107" s="108" t="s">
        <v>185</v>
      </c>
      <c r="C107" s="108" t="s">
        <v>186</v>
      </c>
      <c r="D107" s="53" t="s">
        <v>51</v>
      </c>
      <c r="E107" s="319">
        <v>0</v>
      </c>
      <c r="F107" s="109">
        <v>3</v>
      </c>
      <c r="G107" s="343">
        <f t="shared" si="5"/>
        <v>0</v>
      </c>
      <c r="H107" s="110" t="s">
        <v>172</v>
      </c>
    </row>
    <row r="108" spans="1:8" ht="24" x14ac:dyDescent="0.35">
      <c r="A108" s="107">
        <f t="shared" si="6"/>
        <v>25</v>
      </c>
      <c r="B108" s="108" t="s">
        <v>187</v>
      </c>
      <c r="C108" s="108" t="s">
        <v>188</v>
      </c>
      <c r="D108" s="53" t="s">
        <v>51</v>
      </c>
      <c r="E108" s="319">
        <v>0</v>
      </c>
      <c r="F108" s="109">
        <v>19</v>
      </c>
      <c r="G108" s="343">
        <f t="shared" si="5"/>
        <v>0</v>
      </c>
      <c r="H108" s="110" t="s">
        <v>127</v>
      </c>
    </row>
    <row r="109" spans="1:8" ht="24" x14ac:dyDescent="0.35">
      <c r="A109" s="107">
        <f t="shared" si="6"/>
        <v>26</v>
      </c>
      <c r="B109" s="108" t="s">
        <v>189</v>
      </c>
      <c r="C109" s="108" t="s">
        <v>190</v>
      </c>
      <c r="D109" s="53" t="s">
        <v>51</v>
      </c>
      <c r="E109" s="319">
        <v>0</v>
      </c>
      <c r="F109" s="109">
        <v>1</v>
      </c>
      <c r="G109" s="343">
        <f t="shared" si="5"/>
        <v>0</v>
      </c>
      <c r="H109" s="110" t="s">
        <v>172</v>
      </c>
    </row>
    <row r="110" spans="1:8" ht="24" x14ac:dyDescent="0.35">
      <c r="A110" s="107">
        <f t="shared" si="6"/>
        <v>27</v>
      </c>
      <c r="B110" s="108" t="s">
        <v>191</v>
      </c>
      <c r="C110" s="108" t="s">
        <v>192</v>
      </c>
      <c r="D110" s="53" t="s">
        <v>51</v>
      </c>
      <c r="E110" s="319">
        <v>0</v>
      </c>
      <c r="F110" s="109">
        <v>2</v>
      </c>
      <c r="G110" s="343">
        <f t="shared" si="5"/>
        <v>0</v>
      </c>
      <c r="H110" s="110" t="s">
        <v>172</v>
      </c>
    </row>
    <row r="111" spans="1:8" ht="24" x14ac:dyDescent="0.35">
      <c r="A111" s="107">
        <f t="shared" si="6"/>
        <v>28</v>
      </c>
      <c r="B111" s="108" t="s">
        <v>193</v>
      </c>
      <c r="C111" s="108" t="s">
        <v>194</v>
      </c>
      <c r="D111" s="53" t="s">
        <v>51</v>
      </c>
      <c r="E111" s="319">
        <v>0</v>
      </c>
      <c r="F111" s="109">
        <v>40</v>
      </c>
      <c r="G111" s="343">
        <f t="shared" si="5"/>
        <v>0</v>
      </c>
      <c r="H111" s="110" t="s">
        <v>172</v>
      </c>
    </row>
    <row r="112" spans="1:8" ht="48" x14ac:dyDescent="0.35">
      <c r="A112" s="107">
        <f t="shared" si="6"/>
        <v>29</v>
      </c>
      <c r="B112" s="108" t="s">
        <v>195</v>
      </c>
      <c r="C112" s="108" t="s">
        <v>196</v>
      </c>
      <c r="D112" s="53" t="s">
        <v>51</v>
      </c>
      <c r="E112" s="319">
        <v>0</v>
      </c>
      <c r="F112" s="109">
        <v>1</v>
      </c>
      <c r="G112" s="343">
        <f t="shared" si="5"/>
        <v>0</v>
      </c>
      <c r="H112" s="110" t="s">
        <v>161</v>
      </c>
    </row>
    <row r="113" spans="1:8" ht="48" x14ac:dyDescent="0.35">
      <c r="A113" s="107">
        <f t="shared" si="6"/>
        <v>30</v>
      </c>
      <c r="B113" s="108" t="s">
        <v>197</v>
      </c>
      <c r="C113" s="108" t="s">
        <v>198</v>
      </c>
      <c r="D113" s="53" t="s">
        <v>51</v>
      </c>
      <c r="E113" s="319">
        <v>0</v>
      </c>
      <c r="F113" s="109">
        <v>27</v>
      </c>
      <c r="G113" s="343">
        <f t="shared" si="5"/>
        <v>0</v>
      </c>
      <c r="H113" s="110" t="s">
        <v>172</v>
      </c>
    </row>
    <row r="114" spans="1:8" ht="72" x14ac:dyDescent="0.35">
      <c r="A114" s="107">
        <f t="shared" si="6"/>
        <v>31</v>
      </c>
      <c r="B114" s="108" t="s">
        <v>199</v>
      </c>
      <c r="C114" s="108" t="s">
        <v>200</v>
      </c>
      <c r="D114" s="53" t="s">
        <v>51</v>
      </c>
      <c r="E114" s="319">
        <v>0</v>
      </c>
      <c r="F114" s="109">
        <v>43</v>
      </c>
      <c r="G114" s="343">
        <f t="shared" si="5"/>
        <v>0</v>
      </c>
      <c r="H114" s="110" t="s">
        <v>172</v>
      </c>
    </row>
    <row r="115" spans="1:8" ht="48" x14ac:dyDescent="0.35">
      <c r="A115" s="107">
        <f t="shared" si="6"/>
        <v>32</v>
      </c>
      <c r="B115" s="142" t="s">
        <v>201</v>
      </c>
      <c r="C115" s="142" t="s">
        <v>202</v>
      </c>
      <c r="D115" s="53" t="s">
        <v>51</v>
      </c>
      <c r="E115" s="319">
        <v>0</v>
      </c>
      <c r="F115" s="109">
        <v>49</v>
      </c>
      <c r="G115" s="343">
        <f t="shared" si="5"/>
        <v>0</v>
      </c>
      <c r="H115" s="110" t="s">
        <v>172</v>
      </c>
    </row>
    <row r="116" spans="1:8" ht="48" x14ac:dyDescent="0.35">
      <c r="A116" s="107">
        <f t="shared" si="6"/>
        <v>33</v>
      </c>
      <c r="B116" s="108" t="s">
        <v>203</v>
      </c>
      <c r="C116" s="108" t="s">
        <v>204</v>
      </c>
      <c r="D116" s="53" t="s">
        <v>51</v>
      </c>
      <c r="E116" s="319">
        <v>0</v>
      </c>
      <c r="F116" s="109">
        <v>56</v>
      </c>
      <c r="G116" s="343">
        <f t="shared" si="5"/>
        <v>0</v>
      </c>
      <c r="H116" s="110" t="s">
        <v>172</v>
      </c>
    </row>
    <row r="117" spans="1:8" x14ac:dyDescent="0.35">
      <c r="A117" s="107">
        <f t="shared" si="6"/>
        <v>34</v>
      </c>
      <c r="B117" s="108" t="s">
        <v>205</v>
      </c>
      <c r="C117" s="108" t="s">
        <v>206</v>
      </c>
      <c r="D117" s="53" t="s">
        <v>51</v>
      </c>
      <c r="E117" s="319">
        <v>0</v>
      </c>
      <c r="F117" s="109">
        <v>2</v>
      </c>
      <c r="G117" s="343">
        <f t="shared" si="5"/>
        <v>0</v>
      </c>
      <c r="H117" s="110" t="s">
        <v>207</v>
      </c>
    </row>
    <row r="118" spans="1:8" x14ac:dyDescent="0.35">
      <c r="A118" s="107">
        <f t="shared" si="6"/>
        <v>35</v>
      </c>
      <c r="B118" s="137" t="s">
        <v>208</v>
      </c>
      <c r="C118" s="137" t="s">
        <v>209</v>
      </c>
      <c r="D118" s="53" t="s">
        <v>51</v>
      </c>
      <c r="E118" s="319">
        <v>0</v>
      </c>
      <c r="F118" s="109">
        <v>1</v>
      </c>
      <c r="G118" s="343">
        <f t="shared" si="5"/>
        <v>0</v>
      </c>
      <c r="H118" s="110" t="s">
        <v>207</v>
      </c>
    </row>
    <row r="119" spans="1:8" x14ac:dyDescent="0.35">
      <c r="A119" s="107">
        <f t="shared" si="6"/>
        <v>36</v>
      </c>
      <c r="B119" s="108" t="s">
        <v>210</v>
      </c>
      <c r="C119" s="108" t="s">
        <v>211</v>
      </c>
      <c r="D119" s="53" t="s">
        <v>51</v>
      </c>
      <c r="E119" s="319">
        <v>0</v>
      </c>
      <c r="F119" s="109">
        <v>1</v>
      </c>
      <c r="G119" s="343">
        <f t="shared" si="5"/>
        <v>0</v>
      </c>
      <c r="H119" s="110" t="s">
        <v>207</v>
      </c>
    </row>
    <row r="120" spans="1:8" ht="60" x14ac:dyDescent="0.35">
      <c r="A120" s="107">
        <f t="shared" si="6"/>
        <v>37</v>
      </c>
      <c r="B120" s="108" t="s">
        <v>212</v>
      </c>
      <c r="C120" s="108" t="s">
        <v>213</v>
      </c>
      <c r="D120" s="53" t="s">
        <v>51</v>
      </c>
      <c r="E120" s="319">
        <v>0</v>
      </c>
      <c r="F120" s="109">
        <v>2</v>
      </c>
      <c r="G120" s="343">
        <f t="shared" si="5"/>
        <v>0</v>
      </c>
      <c r="H120" s="110" t="s">
        <v>172</v>
      </c>
    </row>
    <row r="121" spans="1:8" ht="48" x14ac:dyDescent="0.35">
      <c r="A121" s="107">
        <f t="shared" si="6"/>
        <v>38</v>
      </c>
      <c r="B121" s="108" t="s">
        <v>214</v>
      </c>
      <c r="C121" s="108" t="s">
        <v>215</v>
      </c>
      <c r="D121" s="53" t="s">
        <v>51</v>
      </c>
      <c r="E121" s="319">
        <v>0</v>
      </c>
      <c r="F121" s="109">
        <v>2</v>
      </c>
      <c r="G121" s="343">
        <f t="shared" si="5"/>
        <v>0</v>
      </c>
      <c r="H121" s="110" t="s">
        <v>161</v>
      </c>
    </row>
    <row r="122" spans="1:8" x14ac:dyDescent="0.35">
      <c r="A122" s="107">
        <f t="shared" si="6"/>
        <v>39</v>
      </c>
      <c r="B122" s="108" t="s">
        <v>216</v>
      </c>
      <c r="C122" s="108" t="s">
        <v>217</v>
      </c>
      <c r="D122" s="53" t="s">
        <v>51</v>
      </c>
      <c r="E122" s="319">
        <v>0</v>
      </c>
      <c r="F122" s="109">
        <v>6</v>
      </c>
      <c r="G122" s="343">
        <f t="shared" si="5"/>
        <v>0</v>
      </c>
      <c r="H122" s="110" t="s">
        <v>172</v>
      </c>
    </row>
    <row r="123" spans="1:8" ht="48" x14ac:dyDescent="0.35">
      <c r="A123" s="107">
        <f t="shared" si="6"/>
        <v>40</v>
      </c>
      <c r="B123" s="108" t="s">
        <v>218</v>
      </c>
      <c r="C123" s="108" t="s">
        <v>219</v>
      </c>
      <c r="D123" s="53" t="s">
        <v>51</v>
      </c>
      <c r="E123" s="319">
        <v>0</v>
      </c>
      <c r="F123" s="109">
        <v>26</v>
      </c>
      <c r="G123" s="343">
        <f t="shared" si="5"/>
        <v>0</v>
      </c>
      <c r="H123" s="110" t="s">
        <v>172</v>
      </c>
    </row>
    <row r="124" spans="1:8" ht="36" x14ac:dyDescent="0.35">
      <c r="A124" s="107">
        <f t="shared" si="6"/>
        <v>41</v>
      </c>
      <c r="B124" s="108" t="s">
        <v>220</v>
      </c>
      <c r="C124" s="108" t="s">
        <v>221</v>
      </c>
      <c r="D124" s="53" t="s">
        <v>51</v>
      </c>
      <c r="E124" s="319">
        <v>0</v>
      </c>
      <c r="F124" s="109">
        <v>25</v>
      </c>
      <c r="G124" s="343">
        <f t="shared" si="5"/>
        <v>0</v>
      </c>
      <c r="H124" s="110" t="s">
        <v>172</v>
      </c>
    </row>
    <row r="125" spans="1:8" ht="36" x14ac:dyDescent="0.35">
      <c r="A125" s="107">
        <f t="shared" si="6"/>
        <v>42</v>
      </c>
      <c r="B125" s="108" t="s">
        <v>222</v>
      </c>
      <c r="C125" s="108" t="s">
        <v>223</v>
      </c>
      <c r="D125" s="53" t="s">
        <v>51</v>
      </c>
      <c r="E125" s="319">
        <v>0</v>
      </c>
      <c r="F125" s="109">
        <v>20</v>
      </c>
      <c r="G125" s="343">
        <f t="shared" si="5"/>
        <v>0</v>
      </c>
      <c r="H125" s="110" t="s">
        <v>172</v>
      </c>
    </row>
    <row r="126" spans="1:8" ht="24" x14ac:dyDescent="0.35">
      <c r="A126" s="107">
        <f t="shared" si="6"/>
        <v>43</v>
      </c>
      <c r="B126" s="108" t="s">
        <v>224</v>
      </c>
      <c r="C126" s="108" t="s">
        <v>225</v>
      </c>
      <c r="D126" s="53" t="s">
        <v>51</v>
      </c>
      <c r="E126" s="319">
        <v>0</v>
      </c>
      <c r="F126" s="109">
        <v>14</v>
      </c>
      <c r="G126" s="343">
        <f t="shared" si="5"/>
        <v>0</v>
      </c>
      <c r="H126" s="110" t="s">
        <v>172</v>
      </c>
    </row>
    <row r="127" spans="1:8" ht="36" x14ac:dyDescent="0.35">
      <c r="A127" s="107">
        <f t="shared" si="6"/>
        <v>44</v>
      </c>
      <c r="B127" s="108" t="s">
        <v>226</v>
      </c>
      <c r="C127" s="108" t="s">
        <v>227</v>
      </c>
      <c r="D127" s="53" t="s">
        <v>51</v>
      </c>
      <c r="E127" s="319">
        <v>0</v>
      </c>
      <c r="F127" s="109">
        <v>1</v>
      </c>
      <c r="G127" s="343">
        <f t="shared" si="5"/>
        <v>0</v>
      </c>
      <c r="H127" s="130" t="s">
        <v>161</v>
      </c>
    </row>
    <row r="128" spans="1:8" ht="24" x14ac:dyDescent="0.35">
      <c r="A128" s="107">
        <f t="shared" si="6"/>
        <v>45</v>
      </c>
      <c r="B128" s="108" t="s">
        <v>228</v>
      </c>
      <c r="C128" s="108" t="s">
        <v>229</v>
      </c>
      <c r="D128" s="53" t="s">
        <v>51</v>
      </c>
      <c r="E128" s="319">
        <v>0</v>
      </c>
      <c r="F128" s="109">
        <v>2</v>
      </c>
      <c r="G128" s="343">
        <f t="shared" si="5"/>
        <v>0</v>
      </c>
      <c r="H128" s="110" t="s">
        <v>172</v>
      </c>
    </row>
    <row r="129" spans="1:8" ht="24.5" thickBot="1" x14ac:dyDescent="0.4">
      <c r="A129" s="131">
        <f t="shared" si="6"/>
        <v>46</v>
      </c>
      <c r="B129" s="132" t="s">
        <v>230</v>
      </c>
      <c r="C129" s="132" t="s">
        <v>231</v>
      </c>
      <c r="D129" s="90" t="s">
        <v>51</v>
      </c>
      <c r="E129" s="320">
        <v>0</v>
      </c>
      <c r="F129" s="133">
        <v>28</v>
      </c>
      <c r="G129" s="344">
        <f t="shared" si="5"/>
        <v>0</v>
      </c>
      <c r="H129" s="135" t="s">
        <v>179</v>
      </c>
    </row>
    <row r="130" spans="1:8" ht="24" x14ac:dyDescent="0.35">
      <c r="A130" s="136">
        <f t="shared" si="6"/>
        <v>47</v>
      </c>
      <c r="B130" s="137" t="s">
        <v>232</v>
      </c>
      <c r="C130" s="137" t="s">
        <v>233</v>
      </c>
      <c r="D130" s="138" t="s">
        <v>51</v>
      </c>
      <c r="E130" s="321">
        <v>0</v>
      </c>
      <c r="F130" s="139">
        <v>1</v>
      </c>
      <c r="G130" s="348">
        <f t="shared" si="5"/>
        <v>0</v>
      </c>
      <c r="H130" s="141" t="s">
        <v>127</v>
      </c>
    </row>
    <row r="131" spans="1:8" ht="24" x14ac:dyDescent="0.35">
      <c r="A131" s="107">
        <f t="shared" si="6"/>
        <v>48</v>
      </c>
      <c r="B131" s="108" t="s">
        <v>234</v>
      </c>
      <c r="C131" s="108" t="s">
        <v>235</v>
      </c>
      <c r="D131" s="53" t="s">
        <v>51</v>
      </c>
      <c r="E131" s="319">
        <v>0</v>
      </c>
      <c r="F131" s="109">
        <v>44</v>
      </c>
      <c r="G131" s="343">
        <f t="shared" si="5"/>
        <v>0</v>
      </c>
      <c r="H131" s="110" t="s">
        <v>127</v>
      </c>
    </row>
    <row r="132" spans="1:8" ht="36" x14ac:dyDescent="0.35">
      <c r="A132" s="107">
        <f t="shared" si="6"/>
        <v>49</v>
      </c>
      <c r="B132" s="108" t="s">
        <v>236</v>
      </c>
      <c r="C132" s="108" t="s">
        <v>237</v>
      </c>
      <c r="D132" s="53" t="s">
        <v>51</v>
      </c>
      <c r="E132" s="319">
        <v>0</v>
      </c>
      <c r="F132" s="109">
        <v>16</v>
      </c>
      <c r="G132" s="343">
        <f t="shared" si="5"/>
        <v>0</v>
      </c>
      <c r="H132" s="110" t="s">
        <v>127</v>
      </c>
    </row>
    <row r="133" spans="1:8" ht="36" x14ac:dyDescent="0.35">
      <c r="A133" s="107">
        <f t="shared" si="6"/>
        <v>50</v>
      </c>
      <c r="B133" s="108" t="s">
        <v>238</v>
      </c>
      <c r="C133" s="108" t="s">
        <v>239</v>
      </c>
      <c r="D133" s="53" t="s">
        <v>51</v>
      </c>
      <c r="E133" s="319">
        <v>0</v>
      </c>
      <c r="F133" s="109">
        <v>2</v>
      </c>
      <c r="G133" s="343">
        <f t="shared" si="5"/>
        <v>0</v>
      </c>
      <c r="H133" s="110" t="s">
        <v>172</v>
      </c>
    </row>
    <row r="134" spans="1:8" ht="24" x14ac:dyDescent="0.35">
      <c r="A134" s="107">
        <f t="shared" si="6"/>
        <v>51</v>
      </c>
      <c r="B134" s="108" t="s">
        <v>240</v>
      </c>
      <c r="C134" s="108" t="s">
        <v>241</v>
      </c>
      <c r="D134" s="53" t="s">
        <v>51</v>
      </c>
      <c r="E134" s="319">
        <v>0</v>
      </c>
      <c r="F134" s="109">
        <v>5</v>
      </c>
      <c r="G134" s="343">
        <f t="shared" si="5"/>
        <v>0</v>
      </c>
      <c r="H134" s="110" t="s">
        <v>172</v>
      </c>
    </row>
    <row r="135" spans="1:8" ht="24" x14ac:dyDescent="0.35">
      <c r="A135" s="107">
        <f t="shared" si="6"/>
        <v>52</v>
      </c>
      <c r="B135" s="108" t="s">
        <v>242</v>
      </c>
      <c r="C135" s="108" t="s">
        <v>243</v>
      </c>
      <c r="D135" s="53" t="s">
        <v>51</v>
      </c>
      <c r="E135" s="319">
        <v>0</v>
      </c>
      <c r="F135" s="109">
        <v>2</v>
      </c>
      <c r="G135" s="343">
        <f t="shared" si="5"/>
        <v>0</v>
      </c>
      <c r="H135" s="110" t="s">
        <v>172</v>
      </c>
    </row>
    <row r="136" spans="1:8" x14ac:dyDescent="0.35">
      <c r="A136" s="107">
        <f t="shared" si="6"/>
        <v>53</v>
      </c>
      <c r="B136" s="108" t="s">
        <v>244</v>
      </c>
      <c r="C136" s="108" t="s">
        <v>245</v>
      </c>
      <c r="D136" s="53" t="s">
        <v>51</v>
      </c>
      <c r="E136" s="319">
        <v>0</v>
      </c>
      <c r="F136" s="109">
        <v>6</v>
      </c>
      <c r="G136" s="343">
        <f t="shared" si="5"/>
        <v>0</v>
      </c>
      <c r="H136" s="110" t="s">
        <v>172</v>
      </c>
    </row>
    <row r="137" spans="1:8" ht="24" x14ac:dyDescent="0.35">
      <c r="A137" s="107">
        <f t="shared" si="6"/>
        <v>54</v>
      </c>
      <c r="B137" s="108" t="s">
        <v>246</v>
      </c>
      <c r="C137" s="108" t="s">
        <v>245</v>
      </c>
      <c r="D137" s="53" t="s">
        <v>51</v>
      </c>
      <c r="E137" s="319">
        <v>0</v>
      </c>
      <c r="F137" s="109">
        <v>11</v>
      </c>
      <c r="G137" s="343">
        <f t="shared" si="5"/>
        <v>0</v>
      </c>
      <c r="H137" s="110" t="s">
        <v>127</v>
      </c>
    </row>
    <row r="138" spans="1:8" x14ac:dyDescent="0.35">
      <c r="A138" s="107"/>
      <c r="B138" s="119"/>
      <c r="C138" s="111" t="s">
        <v>247</v>
      </c>
      <c r="D138" s="53" t="s">
        <v>51</v>
      </c>
      <c r="E138" s="27"/>
      <c r="F138" s="143">
        <f>SUM(F94:F137)</f>
        <v>526</v>
      </c>
      <c r="G138" s="346">
        <f>SUM(G94:G137)</f>
        <v>0</v>
      </c>
      <c r="H138" s="115"/>
    </row>
    <row r="139" spans="1:8" x14ac:dyDescent="0.35">
      <c r="A139" s="107"/>
      <c r="B139" s="119"/>
      <c r="C139" s="144" t="s">
        <v>248</v>
      </c>
      <c r="D139" s="112"/>
      <c r="E139" s="112"/>
      <c r="F139" s="145">
        <f>SUM(F81,F138)</f>
        <v>599</v>
      </c>
      <c r="G139" s="349">
        <f>SUM(G81,G138)</f>
        <v>0</v>
      </c>
      <c r="H139" s="115"/>
    </row>
    <row r="140" spans="1:8" x14ac:dyDescent="0.35">
      <c r="A140" s="107"/>
      <c r="B140" s="119"/>
      <c r="C140" s="144"/>
      <c r="D140" s="112"/>
      <c r="E140" s="112"/>
      <c r="F140" s="145"/>
      <c r="G140" s="146"/>
      <c r="H140" s="115"/>
    </row>
    <row r="141" spans="1:8" ht="29" x14ac:dyDescent="0.35">
      <c r="A141" s="100"/>
      <c r="B141" s="147" t="s">
        <v>249</v>
      </c>
      <c r="C141" s="102"/>
      <c r="D141" s="103"/>
      <c r="E141" s="103"/>
      <c r="F141" s="104"/>
      <c r="G141" s="116"/>
      <c r="H141" s="117"/>
    </row>
    <row r="142" spans="1:8" ht="36" x14ac:dyDescent="0.35">
      <c r="A142" s="107">
        <v>59</v>
      </c>
      <c r="B142" s="108" t="s">
        <v>250</v>
      </c>
      <c r="C142" s="108" t="s">
        <v>251</v>
      </c>
      <c r="D142" s="53" t="s">
        <v>51</v>
      </c>
      <c r="E142" s="319">
        <v>0</v>
      </c>
      <c r="F142" s="109">
        <v>2</v>
      </c>
      <c r="G142" s="343">
        <f t="shared" ref="G142:G155" si="7">PRODUCT(F142,E142)</f>
        <v>0</v>
      </c>
      <c r="H142" s="115" t="s">
        <v>252</v>
      </c>
    </row>
    <row r="143" spans="1:8" ht="48" x14ac:dyDescent="0.35">
      <c r="A143" s="107">
        <v>60</v>
      </c>
      <c r="B143" s="108" t="s">
        <v>253</v>
      </c>
      <c r="C143" s="108" t="s">
        <v>254</v>
      </c>
      <c r="D143" s="53" t="s">
        <v>51</v>
      </c>
      <c r="E143" s="319">
        <v>0</v>
      </c>
      <c r="F143" s="109">
        <v>2</v>
      </c>
      <c r="G143" s="343">
        <f t="shared" si="7"/>
        <v>0</v>
      </c>
      <c r="H143" s="115" t="s">
        <v>252</v>
      </c>
    </row>
    <row r="144" spans="1:8" ht="24" x14ac:dyDescent="0.35">
      <c r="A144" s="107">
        <v>61</v>
      </c>
      <c r="B144" s="108" t="s">
        <v>255</v>
      </c>
      <c r="C144" s="108" t="s">
        <v>256</v>
      </c>
      <c r="D144" s="53" t="s">
        <v>51</v>
      </c>
      <c r="E144" s="319">
        <v>0</v>
      </c>
      <c r="F144" s="109">
        <v>5</v>
      </c>
      <c r="G144" s="343">
        <f t="shared" si="7"/>
        <v>0</v>
      </c>
      <c r="H144" s="115" t="s">
        <v>252</v>
      </c>
    </row>
    <row r="145" spans="1:8" x14ac:dyDescent="0.35">
      <c r="A145" s="107">
        <v>62</v>
      </c>
      <c r="B145" s="108" t="s">
        <v>257</v>
      </c>
      <c r="C145" s="108" t="s">
        <v>258</v>
      </c>
      <c r="D145" s="53" t="s">
        <v>51</v>
      </c>
      <c r="E145" s="319">
        <v>0</v>
      </c>
      <c r="F145" s="109">
        <v>28</v>
      </c>
      <c r="G145" s="343">
        <f t="shared" si="7"/>
        <v>0</v>
      </c>
      <c r="H145" s="115"/>
    </row>
    <row r="146" spans="1:8" ht="36" x14ac:dyDescent="0.35">
      <c r="A146" s="107">
        <v>63</v>
      </c>
      <c r="B146" s="108" t="s">
        <v>259</v>
      </c>
      <c r="C146" s="108" t="s">
        <v>260</v>
      </c>
      <c r="D146" s="53" t="s">
        <v>51</v>
      </c>
      <c r="E146" s="319">
        <v>0</v>
      </c>
      <c r="F146" s="109">
        <v>2</v>
      </c>
      <c r="G146" s="343">
        <f t="shared" si="7"/>
        <v>0</v>
      </c>
      <c r="H146" s="115" t="s">
        <v>252</v>
      </c>
    </row>
    <row r="147" spans="1:8" ht="36" x14ac:dyDescent="0.35">
      <c r="A147" s="107">
        <v>64</v>
      </c>
      <c r="B147" s="108" t="s">
        <v>261</v>
      </c>
      <c r="C147" s="108" t="s">
        <v>262</v>
      </c>
      <c r="D147" s="53" t="s">
        <v>51</v>
      </c>
      <c r="E147" s="319">
        <v>0</v>
      </c>
      <c r="F147" s="109">
        <v>53</v>
      </c>
      <c r="G147" s="343">
        <f t="shared" si="7"/>
        <v>0</v>
      </c>
      <c r="H147" s="115" t="s">
        <v>252</v>
      </c>
    </row>
    <row r="148" spans="1:8" ht="36" x14ac:dyDescent="0.35">
      <c r="A148" s="107">
        <v>65</v>
      </c>
      <c r="B148" s="108" t="s">
        <v>263</v>
      </c>
      <c r="C148" s="108" t="s">
        <v>264</v>
      </c>
      <c r="D148" s="53" t="s">
        <v>51</v>
      </c>
      <c r="E148" s="319">
        <v>0</v>
      </c>
      <c r="F148" s="109">
        <v>5</v>
      </c>
      <c r="G148" s="343">
        <f t="shared" si="7"/>
        <v>0</v>
      </c>
      <c r="H148" s="115" t="s">
        <v>252</v>
      </c>
    </row>
    <row r="149" spans="1:8" ht="24" x14ac:dyDescent="0.35">
      <c r="A149" s="107">
        <v>66</v>
      </c>
      <c r="B149" s="108" t="s">
        <v>265</v>
      </c>
      <c r="C149" s="108" t="s">
        <v>266</v>
      </c>
      <c r="D149" s="53" t="s">
        <v>51</v>
      </c>
      <c r="E149" s="319">
        <v>0</v>
      </c>
      <c r="F149" s="109">
        <v>19</v>
      </c>
      <c r="G149" s="343">
        <f t="shared" si="7"/>
        <v>0</v>
      </c>
      <c r="H149" s="115" t="s">
        <v>252</v>
      </c>
    </row>
    <row r="150" spans="1:8" ht="24" x14ac:dyDescent="0.35">
      <c r="A150" s="107">
        <v>67</v>
      </c>
      <c r="B150" s="108" t="s">
        <v>267</v>
      </c>
      <c r="C150" s="108" t="s">
        <v>268</v>
      </c>
      <c r="D150" s="53" t="s">
        <v>51</v>
      </c>
      <c r="E150" s="319">
        <v>0</v>
      </c>
      <c r="F150" s="109">
        <v>1</v>
      </c>
      <c r="G150" s="343">
        <f t="shared" si="7"/>
        <v>0</v>
      </c>
      <c r="H150" s="115" t="s">
        <v>252</v>
      </c>
    </row>
    <row r="151" spans="1:8" ht="36" x14ac:dyDescent="0.35">
      <c r="A151" s="107">
        <v>68</v>
      </c>
      <c r="B151" s="108" t="s">
        <v>269</v>
      </c>
      <c r="C151" s="108" t="s">
        <v>270</v>
      </c>
      <c r="D151" s="53" t="s">
        <v>51</v>
      </c>
      <c r="E151" s="319">
        <v>0</v>
      </c>
      <c r="F151" s="109">
        <v>14</v>
      </c>
      <c r="G151" s="343">
        <f t="shared" si="7"/>
        <v>0</v>
      </c>
      <c r="H151" s="115" t="s">
        <v>252</v>
      </c>
    </row>
    <row r="152" spans="1:8" ht="48" x14ac:dyDescent="0.35">
      <c r="A152" s="107">
        <v>69</v>
      </c>
      <c r="B152" s="108" t="s">
        <v>271</v>
      </c>
      <c r="C152" s="108" t="s">
        <v>272</v>
      </c>
      <c r="D152" s="53" t="s">
        <v>51</v>
      </c>
      <c r="E152" s="319">
        <v>0</v>
      </c>
      <c r="F152" s="109">
        <v>6</v>
      </c>
      <c r="G152" s="343">
        <f t="shared" si="7"/>
        <v>0</v>
      </c>
      <c r="H152" s="115" t="s">
        <v>252</v>
      </c>
    </row>
    <row r="153" spans="1:8" ht="36" x14ac:dyDescent="0.35">
      <c r="A153" s="107">
        <v>70</v>
      </c>
      <c r="B153" s="108" t="s">
        <v>273</v>
      </c>
      <c r="C153" s="108" t="s">
        <v>274</v>
      </c>
      <c r="D153" s="53" t="s">
        <v>51</v>
      </c>
      <c r="E153" s="319">
        <v>0</v>
      </c>
      <c r="F153" s="109">
        <v>14</v>
      </c>
      <c r="G153" s="343">
        <f t="shared" si="7"/>
        <v>0</v>
      </c>
      <c r="H153" s="115" t="s">
        <v>252</v>
      </c>
    </row>
    <row r="154" spans="1:8" ht="48" x14ac:dyDescent="0.35">
      <c r="A154" s="107">
        <v>71</v>
      </c>
      <c r="B154" s="108" t="s">
        <v>275</v>
      </c>
      <c r="C154" s="108" t="s">
        <v>276</v>
      </c>
      <c r="D154" s="53" t="s">
        <v>51</v>
      </c>
      <c r="E154" s="319">
        <v>0</v>
      </c>
      <c r="F154" s="109">
        <v>5</v>
      </c>
      <c r="G154" s="343">
        <f t="shared" si="7"/>
        <v>0</v>
      </c>
      <c r="H154" s="115" t="s">
        <v>252</v>
      </c>
    </row>
    <row r="155" spans="1:8" ht="48" x14ac:dyDescent="0.35">
      <c r="A155" s="107">
        <v>72</v>
      </c>
      <c r="B155" s="108" t="s">
        <v>277</v>
      </c>
      <c r="C155" s="108" t="s">
        <v>278</v>
      </c>
      <c r="D155" s="53" t="s">
        <v>51</v>
      </c>
      <c r="E155" s="319">
        <v>0</v>
      </c>
      <c r="F155" s="109">
        <v>3</v>
      </c>
      <c r="G155" s="343">
        <f t="shared" si="7"/>
        <v>0</v>
      </c>
      <c r="H155" s="115" t="s">
        <v>252</v>
      </c>
    </row>
    <row r="156" spans="1:8" x14ac:dyDescent="0.35">
      <c r="A156" s="107"/>
      <c r="B156" s="108"/>
      <c r="C156" s="111" t="s">
        <v>279</v>
      </c>
      <c r="D156" s="112"/>
      <c r="E156" s="112"/>
      <c r="F156" s="113">
        <f>SUM(F142:F155)</f>
        <v>159</v>
      </c>
      <c r="G156" s="346">
        <f>SUM(G142:G155)</f>
        <v>0</v>
      </c>
      <c r="H156" s="115"/>
    </row>
    <row r="157" spans="1:8" ht="29" x14ac:dyDescent="0.35">
      <c r="A157" s="100"/>
      <c r="B157" s="147" t="s">
        <v>280</v>
      </c>
      <c r="C157" s="102"/>
      <c r="D157" s="103"/>
      <c r="E157" s="103"/>
      <c r="F157" s="104"/>
      <c r="G157" s="116"/>
      <c r="H157" s="117"/>
    </row>
    <row r="158" spans="1:8" x14ac:dyDescent="0.35">
      <c r="A158" s="107"/>
      <c r="B158" s="108"/>
      <c r="C158" s="111" t="s">
        <v>281</v>
      </c>
      <c r="D158" s="112"/>
      <c r="E158" s="112"/>
      <c r="F158" s="113">
        <v>0</v>
      </c>
      <c r="G158" s="114"/>
      <c r="H158" s="115"/>
    </row>
    <row r="159" spans="1:8" ht="15" thickBot="1" x14ac:dyDescent="0.4">
      <c r="A159" s="148"/>
      <c r="B159" s="149"/>
      <c r="C159" s="150" t="s">
        <v>282</v>
      </c>
      <c r="D159" s="151"/>
      <c r="E159" s="152"/>
      <c r="F159" s="152"/>
      <c r="G159" s="350">
        <f>SUM(G70,G91,G139,G156)</f>
        <v>0</v>
      </c>
      <c r="H159" s="154"/>
    </row>
    <row r="160" spans="1:8" x14ac:dyDescent="0.35">
      <c r="A160" s="7"/>
      <c r="B160" s="376" t="s">
        <v>283</v>
      </c>
      <c r="C160" s="377"/>
      <c r="D160" s="57" t="s">
        <v>284</v>
      </c>
      <c r="E160" s="155"/>
      <c r="F160" s="156"/>
      <c r="G160" s="351">
        <f>SUM(G41)</f>
        <v>0</v>
      </c>
      <c r="H160" s="61"/>
    </row>
    <row r="161" spans="1:8" x14ac:dyDescent="0.35">
      <c r="A161" s="7"/>
      <c r="B161" s="376" t="s">
        <v>285</v>
      </c>
      <c r="C161" s="377"/>
      <c r="D161" s="57" t="s">
        <v>284</v>
      </c>
      <c r="E161" s="155"/>
      <c r="F161" s="156"/>
      <c r="G161" s="351">
        <f>SUM(G159)</f>
        <v>0</v>
      </c>
      <c r="H161" s="61"/>
    </row>
    <row r="162" spans="1:8" x14ac:dyDescent="0.35">
      <c r="A162" s="7"/>
      <c r="B162" s="359"/>
      <c r="C162" s="360"/>
      <c r="D162" s="57"/>
      <c r="E162" s="155"/>
      <c r="F162" s="156"/>
      <c r="G162" s="343"/>
      <c r="H162" s="61"/>
    </row>
    <row r="163" spans="1:8" x14ac:dyDescent="0.35">
      <c r="A163" s="7"/>
      <c r="B163" s="359" t="s">
        <v>286</v>
      </c>
      <c r="C163" s="360"/>
      <c r="D163" s="57" t="s">
        <v>284</v>
      </c>
      <c r="E163" s="155"/>
      <c r="F163" s="156"/>
      <c r="G163" s="343">
        <f>SUM(G160,G161)</f>
        <v>0</v>
      </c>
      <c r="H163" s="61"/>
    </row>
    <row r="164" spans="1:8" x14ac:dyDescent="0.35">
      <c r="A164" s="7"/>
      <c r="B164" s="359" t="s">
        <v>287</v>
      </c>
      <c r="C164" s="360"/>
      <c r="D164" s="57" t="s">
        <v>284</v>
      </c>
      <c r="E164" s="155"/>
      <c r="F164" s="156"/>
      <c r="G164" s="343">
        <f>PRODUCT(G163,0.21)</f>
        <v>0</v>
      </c>
      <c r="H164" s="61"/>
    </row>
    <row r="165" spans="1:8" x14ac:dyDescent="0.35">
      <c r="A165" s="7"/>
      <c r="B165" s="359"/>
      <c r="C165" s="360"/>
      <c r="D165" s="57"/>
      <c r="E165" s="155"/>
      <c r="F165" s="156"/>
      <c r="G165" s="343"/>
      <c r="H165" s="61"/>
    </row>
    <row r="166" spans="1:8" x14ac:dyDescent="0.35">
      <c r="A166" s="7"/>
      <c r="B166" s="359"/>
      <c r="C166" s="360"/>
      <c r="D166" s="57" t="s">
        <v>284</v>
      </c>
      <c r="E166" s="155"/>
      <c r="F166" s="156"/>
      <c r="G166" s="343">
        <f>SUM(G163:G165)</f>
        <v>0</v>
      </c>
      <c r="H166" s="61"/>
    </row>
    <row r="167" spans="1:8" x14ac:dyDescent="0.35">
      <c r="A167" s="7"/>
      <c r="B167" s="359"/>
      <c r="C167" s="360"/>
      <c r="D167" s="57"/>
      <c r="E167" s="155"/>
      <c r="F167" s="156"/>
      <c r="G167" s="343"/>
      <c r="H167" s="158"/>
    </row>
    <row r="168" spans="1:8" ht="18.5" x14ac:dyDescent="0.45">
      <c r="A168" s="159"/>
      <c r="B168" s="361" t="s">
        <v>288</v>
      </c>
      <c r="C168" s="362"/>
      <c r="D168" s="160" t="s">
        <v>284</v>
      </c>
      <c r="E168" s="155"/>
      <c r="F168" s="156"/>
      <c r="G168" s="352">
        <f>SUM(G166)</f>
        <v>0</v>
      </c>
      <c r="H168" s="158"/>
    </row>
    <row r="169" spans="1:8" ht="15.5" x14ac:dyDescent="0.35">
      <c r="A169" s="159"/>
      <c r="B169" s="359"/>
      <c r="C169" s="360"/>
      <c r="D169" s="160"/>
      <c r="E169" s="155"/>
      <c r="F169" s="156"/>
      <c r="G169" s="161"/>
      <c r="H169" s="158"/>
    </row>
    <row r="170" spans="1:8" ht="15.5" x14ac:dyDescent="0.35">
      <c r="A170" s="159"/>
      <c r="B170" s="363"/>
      <c r="C170" s="364"/>
      <c r="D170" s="160"/>
      <c r="E170" s="155"/>
      <c r="F170" s="156"/>
      <c r="G170" s="161"/>
      <c r="H170" s="158"/>
    </row>
    <row r="171" spans="1:8" ht="15" thickBot="1" x14ac:dyDescent="0.4">
      <c r="A171" s="162"/>
      <c r="B171" s="365"/>
      <c r="C171" s="366"/>
      <c r="D171" s="163"/>
      <c r="E171" s="164"/>
      <c r="F171" s="165"/>
      <c r="G171" s="166"/>
      <c r="H171" s="167"/>
    </row>
    <row r="172" spans="1:8" x14ac:dyDescent="0.35">
      <c r="G172" s="168"/>
      <c r="H172" s="169"/>
    </row>
  </sheetData>
  <mergeCells count="85">
    <mergeCell ref="B2:C2"/>
    <mergeCell ref="B3:C3"/>
    <mergeCell ref="B4:C4"/>
    <mergeCell ref="B5:C5"/>
    <mergeCell ref="B6:C6"/>
    <mergeCell ref="I7:I12"/>
    <mergeCell ref="B8:C8"/>
    <mergeCell ref="B9:C9"/>
    <mergeCell ref="B10:C10"/>
    <mergeCell ref="B11:C11"/>
    <mergeCell ref="B12:C12"/>
    <mergeCell ref="B7:C7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I46:I49"/>
    <mergeCell ref="B47:C47"/>
    <mergeCell ref="B48:C48"/>
    <mergeCell ref="B49:C49"/>
    <mergeCell ref="B37:C37"/>
    <mergeCell ref="B38:C38"/>
    <mergeCell ref="B39:C39"/>
    <mergeCell ref="B40:C40"/>
    <mergeCell ref="B41:C41"/>
    <mergeCell ref="B42:C42"/>
    <mergeCell ref="B55:C55"/>
    <mergeCell ref="B43:C43"/>
    <mergeCell ref="B44:C44"/>
    <mergeCell ref="B45:C45"/>
    <mergeCell ref="B46:C46"/>
    <mergeCell ref="B50:C50"/>
    <mergeCell ref="B51:C51"/>
    <mergeCell ref="B52:C52"/>
    <mergeCell ref="B53:C53"/>
    <mergeCell ref="B54:C54"/>
    <mergeCell ref="B67:C67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166:C166"/>
    <mergeCell ref="B68:C68"/>
    <mergeCell ref="B69:C69"/>
    <mergeCell ref="B70:C70"/>
    <mergeCell ref="B71:C71"/>
    <mergeCell ref="B72:C72"/>
    <mergeCell ref="B160:C160"/>
    <mergeCell ref="B161:C161"/>
    <mergeCell ref="B162:C162"/>
    <mergeCell ref="B163:C163"/>
    <mergeCell ref="B164:C164"/>
    <mergeCell ref="B165:C165"/>
    <mergeCell ref="B167:C167"/>
    <mergeCell ref="B168:C168"/>
    <mergeCell ref="B169:C169"/>
    <mergeCell ref="B170:C170"/>
    <mergeCell ref="B171:C17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topLeftCell="A57" workbookViewId="0">
      <selection activeCell="D157" sqref="D157"/>
    </sheetView>
  </sheetViews>
  <sheetFormatPr defaultRowHeight="14.5" x14ac:dyDescent="0.35"/>
  <cols>
    <col min="2" max="2" width="12.08984375" customWidth="1"/>
    <col min="3" max="3" width="33.26953125" customWidth="1"/>
    <col min="5" max="5" width="9.54296875" customWidth="1"/>
    <col min="7" max="7" width="20.81640625" customWidth="1"/>
    <col min="8" max="8" width="13.26953125" customWidth="1"/>
  </cols>
  <sheetData>
    <row r="1" spans="1:9" ht="15" thickBot="1" x14ac:dyDescent="0.4"/>
    <row r="2" spans="1:9" ht="34" customHeight="1" x14ac:dyDescent="0.6">
      <c r="A2" s="1" t="s">
        <v>0</v>
      </c>
      <c r="B2" s="402" t="s">
        <v>290</v>
      </c>
      <c r="C2" s="403"/>
      <c r="D2" s="2" t="s">
        <v>2</v>
      </c>
      <c r="E2" s="3" t="s">
        <v>3</v>
      </c>
      <c r="F2" s="4" t="s">
        <v>4</v>
      </c>
      <c r="G2" s="5" t="s">
        <v>5</v>
      </c>
      <c r="H2" s="6" t="s">
        <v>6</v>
      </c>
      <c r="I2" s="170"/>
    </row>
    <row r="3" spans="1:9" x14ac:dyDescent="0.35">
      <c r="A3" s="7"/>
      <c r="B3" s="378"/>
      <c r="C3" s="392"/>
      <c r="D3" s="8"/>
      <c r="E3" s="9"/>
      <c r="F3" s="10"/>
      <c r="G3" s="11"/>
      <c r="H3" s="12"/>
    </row>
    <row r="4" spans="1:9" ht="21.5" thickBot="1" x14ac:dyDescent="0.4">
      <c r="A4" s="13" t="s">
        <v>7</v>
      </c>
      <c r="B4" s="404" t="s">
        <v>8</v>
      </c>
      <c r="C4" s="405"/>
      <c r="D4" s="14"/>
      <c r="E4" s="15"/>
      <c r="F4" s="16"/>
      <c r="G4" s="17"/>
      <c r="H4" s="18"/>
    </row>
    <row r="5" spans="1:9" x14ac:dyDescent="0.35">
      <c r="A5" s="19"/>
      <c r="B5" s="384"/>
      <c r="C5" s="406"/>
      <c r="D5" s="20"/>
      <c r="E5" s="21"/>
      <c r="F5" s="22"/>
      <c r="G5" s="23"/>
      <c r="H5" s="171"/>
    </row>
    <row r="6" spans="1:9" ht="30.5" customHeight="1" x14ac:dyDescent="0.35">
      <c r="A6" s="25">
        <v>112151113</v>
      </c>
      <c r="B6" s="378" t="s">
        <v>291</v>
      </c>
      <c r="C6" s="392"/>
      <c r="D6" s="26" t="s">
        <v>32</v>
      </c>
      <c r="E6" s="319">
        <v>0</v>
      </c>
      <c r="F6" s="28">
        <v>2</v>
      </c>
      <c r="G6" s="323">
        <f t="shared" ref="G6:G44" si="0">PRODUCT(E6,F6)</f>
        <v>0</v>
      </c>
      <c r="H6" s="30" t="s">
        <v>292</v>
      </c>
    </row>
    <row r="7" spans="1:9" ht="42" customHeight="1" x14ac:dyDescent="0.35">
      <c r="A7" s="172">
        <v>111212351</v>
      </c>
      <c r="B7" s="422" t="s">
        <v>293</v>
      </c>
      <c r="C7" s="423"/>
      <c r="D7" s="173" t="s">
        <v>10</v>
      </c>
      <c r="E7" s="319">
        <v>0</v>
      </c>
      <c r="F7" s="174">
        <v>3</v>
      </c>
      <c r="G7" s="354">
        <f t="shared" si="0"/>
        <v>0</v>
      </c>
      <c r="H7" s="176" t="s">
        <v>294</v>
      </c>
    </row>
    <row r="8" spans="1:9" ht="18" x14ac:dyDescent="0.35">
      <c r="A8" s="172">
        <v>184852235</v>
      </c>
      <c r="B8" s="422" t="s">
        <v>295</v>
      </c>
      <c r="C8" s="423"/>
      <c r="D8" s="173" t="s">
        <v>32</v>
      </c>
      <c r="E8" s="319">
        <v>0</v>
      </c>
      <c r="F8" s="174">
        <v>3</v>
      </c>
      <c r="G8" s="354">
        <f t="shared" si="0"/>
        <v>0</v>
      </c>
      <c r="H8" s="176" t="s">
        <v>296</v>
      </c>
    </row>
    <row r="9" spans="1:9" ht="32" x14ac:dyDescent="0.35">
      <c r="A9" s="25">
        <v>181111111</v>
      </c>
      <c r="B9" s="378" t="s">
        <v>9</v>
      </c>
      <c r="C9" s="392"/>
      <c r="D9" s="26" t="s">
        <v>10</v>
      </c>
      <c r="E9" s="319">
        <v>0</v>
      </c>
      <c r="F9" s="28">
        <v>514</v>
      </c>
      <c r="G9" s="323">
        <f t="shared" si="0"/>
        <v>0</v>
      </c>
      <c r="H9" s="38" t="s">
        <v>11</v>
      </c>
    </row>
    <row r="10" spans="1:9" ht="26" customHeight="1" x14ac:dyDescent="0.35">
      <c r="A10" s="25">
        <v>181111111</v>
      </c>
      <c r="B10" s="378" t="s">
        <v>297</v>
      </c>
      <c r="C10" s="392"/>
      <c r="D10" s="26" t="s">
        <v>10</v>
      </c>
      <c r="E10" s="319">
        <v>0</v>
      </c>
      <c r="F10" s="28">
        <v>7</v>
      </c>
      <c r="G10" s="323">
        <f t="shared" si="0"/>
        <v>0</v>
      </c>
      <c r="H10" s="30" t="s">
        <v>298</v>
      </c>
    </row>
    <row r="11" spans="1:9" ht="31" x14ac:dyDescent="0.35">
      <c r="A11" s="25">
        <v>184802111</v>
      </c>
      <c r="B11" s="378" t="s">
        <v>12</v>
      </c>
      <c r="C11" s="392"/>
      <c r="D11" s="26" t="s">
        <v>10</v>
      </c>
      <c r="E11" s="319">
        <v>0</v>
      </c>
      <c r="F11" s="28">
        <f>PRODUCT(F9,2)</f>
        <v>1028</v>
      </c>
      <c r="G11" s="323">
        <f t="shared" si="0"/>
        <v>0</v>
      </c>
      <c r="H11" s="30" t="s">
        <v>13</v>
      </c>
      <c r="I11" s="177"/>
    </row>
    <row r="12" spans="1:9" ht="18" x14ac:dyDescent="0.35">
      <c r="A12" s="25">
        <v>121112004</v>
      </c>
      <c r="B12" s="426" t="s">
        <v>571</v>
      </c>
      <c r="C12" s="427"/>
      <c r="D12" s="28" t="s">
        <v>575</v>
      </c>
      <c r="E12" s="319">
        <v>0</v>
      </c>
      <c r="F12" s="28">
        <v>19</v>
      </c>
      <c r="G12" s="323">
        <f t="shared" si="0"/>
        <v>0</v>
      </c>
      <c r="H12" s="30" t="s">
        <v>16</v>
      </c>
      <c r="I12" s="397" t="s">
        <v>17</v>
      </c>
    </row>
    <row r="13" spans="1:9" ht="18" x14ac:dyDescent="0.35">
      <c r="A13" s="25">
        <v>564732111</v>
      </c>
      <c r="B13" s="426" t="s">
        <v>572</v>
      </c>
      <c r="C13" s="427"/>
      <c r="D13" s="28" t="s">
        <v>575</v>
      </c>
      <c r="E13" s="319">
        <v>0</v>
      </c>
      <c r="F13" s="28">
        <v>19</v>
      </c>
      <c r="G13" s="323">
        <f t="shared" si="0"/>
        <v>0</v>
      </c>
      <c r="H13" s="30" t="s">
        <v>19</v>
      </c>
      <c r="I13" s="397"/>
    </row>
    <row r="14" spans="1:9" ht="18" x14ac:dyDescent="0.35">
      <c r="A14" s="25">
        <v>564732111</v>
      </c>
      <c r="B14" s="426" t="s">
        <v>572</v>
      </c>
      <c r="C14" s="427"/>
      <c r="D14" s="28" t="s">
        <v>575</v>
      </c>
      <c r="E14" s="319">
        <v>0</v>
      </c>
      <c r="F14" s="28">
        <v>19</v>
      </c>
      <c r="G14" s="323">
        <f t="shared" si="0"/>
        <v>0</v>
      </c>
      <c r="H14" s="30" t="s">
        <v>20</v>
      </c>
      <c r="I14" s="397"/>
    </row>
    <row r="15" spans="1:9" ht="18" x14ac:dyDescent="0.35">
      <c r="A15" s="25"/>
      <c r="B15" s="424" t="s">
        <v>21</v>
      </c>
      <c r="C15" s="425"/>
      <c r="D15" s="28" t="s">
        <v>575</v>
      </c>
      <c r="E15" s="319">
        <v>0</v>
      </c>
      <c r="F15" s="28">
        <v>19</v>
      </c>
      <c r="G15" s="323">
        <f t="shared" si="0"/>
        <v>0</v>
      </c>
      <c r="H15" s="30" t="s">
        <v>22</v>
      </c>
      <c r="I15" s="397"/>
    </row>
    <row r="16" spans="1:9" ht="54" x14ac:dyDescent="0.35">
      <c r="A16" s="25">
        <v>916331112</v>
      </c>
      <c r="B16" s="424" t="s">
        <v>573</v>
      </c>
      <c r="C16" s="425"/>
      <c r="D16" s="28" t="s">
        <v>23</v>
      </c>
      <c r="E16" s="319">
        <v>0</v>
      </c>
      <c r="F16" s="28">
        <v>15.7</v>
      </c>
      <c r="G16" s="323">
        <f t="shared" si="0"/>
        <v>0</v>
      </c>
      <c r="H16" s="30" t="s">
        <v>24</v>
      </c>
      <c r="I16" s="397"/>
    </row>
    <row r="17" spans="1:9" ht="38.5" customHeight="1" x14ac:dyDescent="0.35">
      <c r="A17" s="25">
        <v>327213112</v>
      </c>
      <c r="B17" s="424" t="s">
        <v>574</v>
      </c>
      <c r="C17" s="425"/>
      <c r="D17" s="28" t="s">
        <v>576</v>
      </c>
      <c r="E17" s="319">
        <v>0</v>
      </c>
      <c r="F17" s="28">
        <v>0.5</v>
      </c>
      <c r="G17" s="323">
        <f t="shared" si="0"/>
        <v>0</v>
      </c>
      <c r="H17" s="30" t="s">
        <v>26</v>
      </c>
      <c r="I17" s="397"/>
    </row>
    <row r="18" spans="1:9" ht="24.5" customHeight="1" x14ac:dyDescent="0.35">
      <c r="A18" s="25">
        <v>181411131</v>
      </c>
      <c r="B18" s="426" t="s">
        <v>577</v>
      </c>
      <c r="C18" s="427"/>
      <c r="D18" s="353" t="s">
        <v>575</v>
      </c>
      <c r="E18" s="319">
        <v>0</v>
      </c>
      <c r="F18" s="28">
        <f>SUM(F9,-F20,-F12)</f>
        <v>360</v>
      </c>
      <c r="G18" s="323">
        <f t="shared" si="0"/>
        <v>0</v>
      </c>
      <c r="H18" s="30" t="s">
        <v>28</v>
      </c>
    </row>
    <row r="19" spans="1:9" x14ac:dyDescent="0.35">
      <c r="A19" s="36">
        <v>185803211</v>
      </c>
      <c r="B19" s="363" t="s">
        <v>29</v>
      </c>
      <c r="C19" s="364"/>
      <c r="D19" s="37" t="s">
        <v>10</v>
      </c>
      <c r="E19" s="319">
        <v>0</v>
      </c>
      <c r="F19" s="28">
        <f>SUM(F18)</f>
        <v>360</v>
      </c>
      <c r="G19" s="323">
        <f t="shared" si="0"/>
        <v>0</v>
      </c>
      <c r="H19" s="30"/>
    </row>
    <row r="20" spans="1:9" x14ac:dyDescent="0.35">
      <c r="A20" s="25">
        <v>183205111</v>
      </c>
      <c r="B20" s="378" t="s">
        <v>30</v>
      </c>
      <c r="C20" s="392"/>
      <c r="D20" s="26" t="s">
        <v>10</v>
      </c>
      <c r="E20" s="319">
        <v>0</v>
      </c>
      <c r="F20" s="28">
        <v>135</v>
      </c>
      <c r="G20" s="323">
        <f t="shared" si="0"/>
        <v>0</v>
      </c>
      <c r="H20" s="30"/>
      <c r="I20" s="178"/>
    </row>
    <row r="21" spans="1:9" ht="30" customHeight="1" x14ac:dyDescent="0.35">
      <c r="A21" s="25">
        <v>183111212</v>
      </c>
      <c r="B21" s="378" t="s">
        <v>31</v>
      </c>
      <c r="C21" s="392"/>
      <c r="D21" s="26" t="s">
        <v>32</v>
      </c>
      <c r="E21" s="319">
        <v>0</v>
      </c>
      <c r="F21" s="28">
        <f>SUM(F155)</f>
        <v>284</v>
      </c>
      <c r="G21" s="323">
        <f t="shared" si="0"/>
        <v>0</v>
      </c>
      <c r="H21" s="30" t="s">
        <v>33</v>
      </c>
      <c r="I21" s="179"/>
    </row>
    <row r="22" spans="1:9" ht="31.5" customHeight="1" thickBot="1" x14ac:dyDescent="0.4">
      <c r="A22" s="39">
        <v>183101315</v>
      </c>
      <c r="B22" s="395" t="s">
        <v>34</v>
      </c>
      <c r="C22" s="396"/>
      <c r="D22" s="40" t="s">
        <v>32</v>
      </c>
      <c r="E22" s="320">
        <v>0</v>
      </c>
      <c r="F22" s="42">
        <f>SUM(F119)</f>
        <v>3</v>
      </c>
      <c r="G22" s="325">
        <f t="shared" si="0"/>
        <v>0</v>
      </c>
      <c r="H22" s="180" t="s">
        <v>299</v>
      </c>
      <c r="I22" s="179"/>
    </row>
    <row r="23" spans="1:9" ht="26" customHeight="1" x14ac:dyDescent="0.35">
      <c r="A23" s="181">
        <v>183101314</v>
      </c>
      <c r="B23" s="428" t="s">
        <v>300</v>
      </c>
      <c r="C23" s="429"/>
      <c r="D23" s="182" t="s">
        <v>32</v>
      </c>
      <c r="E23" s="321">
        <v>0</v>
      </c>
      <c r="F23" s="48">
        <f>SUM(F107)</f>
        <v>8</v>
      </c>
      <c r="G23" s="326">
        <f t="shared" si="0"/>
        <v>0</v>
      </c>
      <c r="H23" s="183" t="s">
        <v>301</v>
      </c>
      <c r="I23" s="179"/>
    </row>
    <row r="24" spans="1:9" ht="18" x14ac:dyDescent="0.35">
      <c r="A24" s="25">
        <v>183111213</v>
      </c>
      <c r="B24" s="378" t="s">
        <v>36</v>
      </c>
      <c r="C24" s="392"/>
      <c r="D24" s="26" t="s">
        <v>32</v>
      </c>
      <c r="E24" s="319">
        <v>0</v>
      </c>
      <c r="F24" s="28">
        <f>SUM(F127,-F22)</f>
        <v>300</v>
      </c>
      <c r="G24" s="323">
        <f t="shared" si="0"/>
        <v>0</v>
      </c>
      <c r="H24" s="30" t="s">
        <v>37</v>
      </c>
      <c r="I24" s="179"/>
    </row>
    <row r="25" spans="1:9" ht="25.5" customHeight="1" x14ac:dyDescent="0.35">
      <c r="A25" s="25">
        <v>183101214</v>
      </c>
      <c r="B25" s="378" t="s">
        <v>38</v>
      </c>
      <c r="C25" s="392"/>
      <c r="D25" s="26" t="s">
        <v>32</v>
      </c>
      <c r="E25" s="319">
        <v>0</v>
      </c>
      <c r="F25" s="28">
        <f>SUM(F87,F88,F89)</f>
        <v>6</v>
      </c>
      <c r="G25" s="323">
        <f t="shared" si="0"/>
        <v>0</v>
      </c>
      <c r="H25" s="30" t="s">
        <v>39</v>
      </c>
      <c r="I25" s="179"/>
    </row>
    <row r="26" spans="1:9" ht="22.5" customHeight="1" x14ac:dyDescent="0.35">
      <c r="A26" s="25">
        <v>183101215</v>
      </c>
      <c r="B26" s="378" t="s">
        <v>40</v>
      </c>
      <c r="C26" s="392"/>
      <c r="D26" s="26" t="s">
        <v>32</v>
      </c>
      <c r="E26" s="319">
        <v>0</v>
      </c>
      <c r="F26" s="28">
        <f>SUM(F92,-F25)</f>
        <v>4</v>
      </c>
      <c r="G26" s="323">
        <f t="shared" si="0"/>
        <v>0</v>
      </c>
      <c r="H26" s="30" t="s">
        <v>41</v>
      </c>
      <c r="I26" s="179"/>
    </row>
    <row r="27" spans="1:9" x14ac:dyDescent="0.35">
      <c r="A27" s="25">
        <v>183211322</v>
      </c>
      <c r="B27" s="378" t="s">
        <v>42</v>
      </c>
      <c r="C27" s="378"/>
      <c r="D27" s="26" t="s">
        <v>32</v>
      </c>
      <c r="E27" s="319">
        <v>0</v>
      </c>
      <c r="F27" s="28">
        <f>SUM(F21)</f>
        <v>284</v>
      </c>
      <c r="G27" s="323">
        <f t="shared" si="0"/>
        <v>0</v>
      </c>
      <c r="H27" s="30" t="s">
        <v>33</v>
      </c>
      <c r="I27" s="179"/>
    </row>
    <row r="28" spans="1:9" ht="24.5" customHeight="1" x14ac:dyDescent="0.35">
      <c r="A28" s="25">
        <v>184102110</v>
      </c>
      <c r="B28" s="378" t="s">
        <v>43</v>
      </c>
      <c r="C28" s="378"/>
      <c r="D28" s="26" t="s">
        <v>32</v>
      </c>
      <c r="E28" s="319">
        <v>0</v>
      </c>
      <c r="F28" s="28">
        <f>SUM(F127)</f>
        <v>303</v>
      </c>
      <c r="G28" s="323">
        <f t="shared" si="0"/>
        <v>0</v>
      </c>
      <c r="H28" s="30" t="s">
        <v>44</v>
      </c>
      <c r="I28" s="179"/>
    </row>
    <row r="29" spans="1:9" ht="25" customHeight="1" x14ac:dyDescent="0.35">
      <c r="A29" s="25">
        <v>184201111</v>
      </c>
      <c r="B29" s="378" t="s">
        <v>45</v>
      </c>
      <c r="C29" s="392"/>
      <c r="D29" s="26" t="s">
        <v>32</v>
      </c>
      <c r="E29" s="319">
        <v>0</v>
      </c>
      <c r="F29" s="28">
        <f>SUM(F25)</f>
        <v>6</v>
      </c>
      <c r="G29" s="323">
        <f t="shared" si="0"/>
        <v>0</v>
      </c>
      <c r="H29" s="30" t="s">
        <v>39</v>
      </c>
      <c r="I29" s="179"/>
    </row>
    <row r="30" spans="1:9" ht="25" customHeight="1" x14ac:dyDescent="0.35">
      <c r="A30" s="25">
        <v>184102115</v>
      </c>
      <c r="B30" s="378" t="s">
        <v>46</v>
      </c>
      <c r="C30" s="392"/>
      <c r="D30" s="26" t="s">
        <v>32</v>
      </c>
      <c r="E30" s="319">
        <v>0</v>
      </c>
      <c r="F30" s="28">
        <f>SUM(F26)</f>
        <v>4</v>
      </c>
      <c r="G30" s="323">
        <f t="shared" si="0"/>
        <v>0</v>
      </c>
      <c r="H30" s="30" t="s">
        <v>41</v>
      </c>
      <c r="I30" s="179"/>
    </row>
    <row r="31" spans="1:9" ht="34.5" customHeight="1" x14ac:dyDescent="0.35">
      <c r="A31" s="25">
        <v>185802114</v>
      </c>
      <c r="B31" s="378" t="s">
        <v>47</v>
      </c>
      <c r="C31" s="392"/>
      <c r="D31" s="26" t="s">
        <v>48</v>
      </c>
      <c r="E31" s="319">
        <v>0</v>
      </c>
      <c r="F31" s="51">
        <f>PRODUCT(F58,0.01/1000)</f>
        <v>1.2430000000000002E-2</v>
      </c>
      <c r="G31" s="323">
        <f t="shared" si="0"/>
        <v>0</v>
      </c>
      <c r="H31" s="30" t="s">
        <v>49</v>
      </c>
      <c r="I31" s="179"/>
    </row>
    <row r="32" spans="1:9" ht="26" customHeight="1" x14ac:dyDescent="0.35">
      <c r="A32" s="25"/>
      <c r="B32" s="378" t="s">
        <v>50</v>
      </c>
      <c r="C32" s="392"/>
      <c r="D32" s="26" t="s">
        <v>51</v>
      </c>
      <c r="E32" s="319">
        <v>0</v>
      </c>
      <c r="F32" s="28">
        <f>SUM(F91)</f>
        <v>8</v>
      </c>
      <c r="G32" s="323">
        <f t="shared" si="0"/>
        <v>0</v>
      </c>
      <c r="H32" s="30" t="s">
        <v>52</v>
      </c>
      <c r="I32" s="179"/>
    </row>
    <row r="33" spans="1:9" ht="31" customHeight="1" x14ac:dyDescent="0.35">
      <c r="A33" s="25">
        <v>184215132</v>
      </c>
      <c r="B33" s="378" t="s">
        <v>53</v>
      </c>
      <c r="C33" s="392"/>
      <c r="D33" s="26" t="s">
        <v>32</v>
      </c>
      <c r="E33" s="319">
        <v>0</v>
      </c>
      <c r="F33" s="28">
        <f>SUM(F32,-F34)</f>
        <v>2</v>
      </c>
      <c r="G33" s="323">
        <f t="shared" si="0"/>
        <v>0</v>
      </c>
      <c r="H33" s="30" t="s">
        <v>54</v>
      </c>
      <c r="I33" s="179"/>
    </row>
    <row r="34" spans="1:9" ht="26.5" customHeight="1" x14ac:dyDescent="0.35">
      <c r="A34" s="172">
        <v>184215112</v>
      </c>
      <c r="B34" s="422" t="s">
        <v>55</v>
      </c>
      <c r="C34" s="423"/>
      <c r="D34" s="173" t="s">
        <v>32</v>
      </c>
      <c r="E34" s="319">
        <v>0</v>
      </c>
      <c r="F34" s="174">
        <f>SUM(F25)</f>
        <v>6</v>
      </c>
      <c r="G34" s="354">
        <f t="shared" si="0"/>
        <v>0</v>
      </c>
      <c r="H34" s="176" t="s">
        <v>39</v>
      </c>
      <c r="I34" s="179"/>
    </row>
    <row r="35" spans="1:9" ht="27.5" customHeight="1" x14ac:dyDescent="0.35">
      <c r="A35" s="25">
        <v>184215111</v>
      </c>
      <c r="B35" s="378" t="s">
        <v>56</v>
      </c>
      <c r="C35" s="392"/>
      <c r="D35" s="26" t="s">
        <v>32</v>
      </c>
      <c r="E35" s="319">
        <v>0</v>
      </c>
      <c r="F35" s="28">
        <f>SUM(F81)</f>
        <v>2</v>
      </c>
      <c r="G35" s="323">
        <f t="shared" si="0"/>
        <v>0</v>
      </c>
      <c r="H35" s="30" t="s">
        <v>57</v>
      </c>
      <c r="I35" s="179"/>
    </row>
    <row r="36" spans="1:9" ht="41" customHeight="1" x14ac:dyDescent="0.35">
      <c r="A36" s="25">
        <v>183117111</v>
      </c>
      <c r="B36" s="378" t="s">
        <v>58</v>
      </c>
      <c r="C36" s="392"/>
      <c r="D36" s="26" t="s">
        <v>23</v>
      </c>
      <c r="E36" s="319">
        <v>0</v>
      </c>
      <c r="F36" s="28">
        <v>11</v>
      </c>
      <c r="G36" s="323">
        <f t="shared" si="0"/>
        <v>0</v>
      </c>
      <c r="H36" s="30" t="s">
        <v>59</v>
      </c>
      <c r="I36" s="179"/>
    </row>
    <row r="37" spans="1:9" ht="27" customHeight="1" x14ac:dyDescent="0.35">
      <c r="A37" s="172">
        <v>183106611</v>
      </c>
      <c r="B37" s="422" t="s">
        <v>60</v>
      </c>
      <c r="C37" s="423"/>
      <c r="D37" s="173" t="s">
        <v>23</v>
      </c>
      <c r="E37" s="319">
        <v>0</v>
      </c>
      <c r="F37" s="174">
        <f>SUM(F36)</f>
        <v>11</v>
      </c>
      <c r="G37" s="354">
        <f t="shared" si="0"/>
        <v>0</v>
      </c>
      <c r="H37" s="176" t="s">
        <v>61</v>
      </c>
      <c r="I37" s="179"/>
    </row>
    <row r="38" spans="1:9" ht="28.5" customHeight="1" x14ac:dyDescent="0.35">
      <c r="A38" s="25">
        <v>182111111</v>
      </c>
      <c r="B38" s="378" t="s">
        <v>62</v>
      </c>
      <c r="C38" s="392"/>
      <c r="D38" s="26" t="s">
        <v>10</v>
      </c>
      <c r="E38" s="319">
        <v>0</v>
      </c>
      <c r="F38" s="28">
        <v>20</v>
      </c>
      <c r="G38" s="323">
        <f t="shared" si="0"/>
        <v>0</v>
      </c>
      <c r="H38" s="30" t="s">
        <v>63</v>
      </c>
      <c r="I38" s="179"/>
    </row>
    <row r="39" spans="1:9" ht="28.5" customHeight="1" x14ac:dyDescent="0.35">
      <c r="A39" s="25">
        <v>184911431</v>
      </c>
      <c r="B39" s="378" t="s">
        <v>66</v>
      </c>
      <c r="C39" s="392"/>
      <c r="D39" s="26" t="s">
        <v>10</v>
      </c>
      <c r="E39" s="319">
        <v>0</v>
      </c>
      <c r="F39" s="28">
        <f>SUM(F20,-F40)</f>
        <v>124</v>
      </c>
      <c r="G39" s="323">
        <f t="shared" si="0"/>
        <v>0</v>
      </c>
      <c r="H39" s="30" t="s">
        <v>67</v>
      </c>
      <c r="I39" s="179"/>
    </row>
    <row r="40" spans="1:9" ht="28" customHeight="1" x14ac:dyDescent="0.35">
      <c r="A40" s="25">
        <v>184911151</v>
      </c>
      <c r="B40" s="378" t="s">
        <v>68</v>
      </c>
      <c r="C40" s="392"/>
      <c r="D40" s="26" t="s">
        <v>10</v>
      </c>
      <c r="E40" s="319">
        <v>0</v>
      </c>
      <c r="F40" s="28">
        <v>11</v>
      </c>
      <c r="G40" s="323">
        <f t="shared" si="0"/>
        <v>0</v>
      </c>
      <c r="H40" s="30" t="s">
        <v>69</v>
      </c>
      <c r="I40" s="184"/>
    </row>
    <row r="41" spans="1:9" ht="32.5" customHeight="1" x14ac:dyDescent="0.35">
      <c r="A41" s="25"/>
      <c r="B41" s="378" t="s">
        <v>70</v>
      </c>
      <c r="C41" s="379"/>
      <c r="D41" s="53" t="s">
        <v>51</v>
      </c>
      <c r="E41" s="319">
        <v>0</v>
      </c>
      <c r="F41" s="28">
        <v>4</v>
      </c>
      <c r="G41" s="323">
        <f t="shared" si="0"/>
        <v>0</v>
      </c>
      <c r="H41" s="54" t="s">
        <v>71</v>
      </c>
    </row>
    <row r="42" spans="1:9" x14ac:dyDescent="0.35">
      <c r="A42" s="25">
        <v>185851111</v>
      </c>
      <c r="B42" s="378" t="s">
        <v>72</v>
      </c>
      <c r="C42" s="379"/>
      <c r="D42" s="53" t="s">
        <v>73</v>
      </c>
      <c r="E42" s="319">
        <v>0</v>
      </c>
      <c r="F42" s="28">
        <v>3</v>
      </c>
      <c r="G42" s="323">
        <f t="shared" si="0"/>
        <v>0</v>
      </c>
      <c r="H42" s="30"/>
    </row>
    <row r="43" spans="1:9" x14ac:dyDescent="0.35">
      <c r="A43" s="25">
        <v>185804312</v>
      </c>
      <c r="B43" s="378" t="s">
        <v>74</v>
      </c>
      <c r="C43" s="379"/>
      <c r="D43" s="53" t="s">
        <v>73</v>
      </c>
      <c r="E43" s="319">
        <v>0</v>
      </c>
      <c r="F43" s="28">
        <v>5</v>
      </c>
      <c r="G43" s="323">
        <f t="shared" si="0"/>
        <v>0</v>
      </c>
      <c r="H43" s="55"/>
    </row>
    <row r="44" spans="1:9" x14ac:dyDescent="0.35">
      <c r="A44" s="25">
        <v>998231311</v>
      </c>
      <c r="B44" s="378" t="s">
        <v>75</v>
      </c>
      <c r="C44" s="379"/>
      <c r="D44" s="53" t="s">
        <v>48</v>
      </c>
      <c r="E44" s="319">
        <v>0</v>
      </c>
      <c r="F44" s="28">
        <v>3</v>
      </c>
      <c r="G44" s="323">
        <f t="shared" si="0"/>
        <v>0</v>
      </c>
      <c r="H44" s="55"/>
    </row>
    <row r="45" spans="1:9" x14ac:dyDescent="0.35">
      <c r="A45" s="56"/>
      <c r="B45" s="378"/>
      <c r="C45" s="379"/>
      <c r="D45" s="57"/>
      <c r="E45" s="58"/>
      <c r="F45" s="59"/>
      <c r="G45" s="327"/>
      <c r="H45" s="61"/>
    </row>
    <row r="46" spans="1:9" ht="15" thickBot="1" x14ac:dyDescent="0.4">
      <c r="A46" s="185"/>
      <c r="B46" s="420" t="s">
        <v>76</v>
      </c>
      <c r="C46" s="421"/>
      <c r="D46" s="163"/>
      <c r="E46" s="186"/>
      <c r="F46" s="187"/>
      <c r="G46" s="350">
        <f>SUM(G9:G45)</f>
        <v>0</v>
      </c>
      <c r="H46" s="167"/>
    </row>
    <row r="47" spans="1:9" x14ac:dyDescent="0.35">
      <c r="A47" s="188"/>
      <c r="B47" s="416" t="s">
        <v>77</v>
      </c>
      <c r="C47" s="417"/>
      <c r="D47" s="189"/>
      <c r="E47" s="190"/>
      <c r="F47" s="191"/>
      <c r="G47" s="192"/>
      <c r="H47" s="193"/>
    </row>
    <row r="48" spans="1:9" x14ac:dyDescent="0.35">
      <c r="A48" s="69"/>
      <c r="B48" s="378"/>
      <c r="C48" s="379"/>
      <c r="D48" s="53"/>
      <c r="E48" s="70"/>
      <c r="F48" s="28"/>
      <c r="G48" s="71"/>
      <c r="H48" s="72"/>
    </row>
    <row r="49" spans="1:9" x14ac:dyDescent="0.35">
      <c r="A49" s="73"/>
      <c r="B49" s="380" t="s">
        <v>78</v>
      </c>
      <c r="C49" s="381"/>
      <c r="D49" s="74"/>
      <c r="E49" s="75"/>
      <c r="F49" s="76"/>
      <c r="G49" s="77"/>
      <c r="H49" s="78"/>
    </row>
    <row r="50" spans="1:9" x14ac:dyDescent="0.35">
      <c r="A50" s="69"/>
      <c r="B50" s="378"/>
      <c r="C50" s="379"/>
      <c r="D50" s="53"/>
      <c r="E50" s="70"/>
      <c r="F50" s="28"/>
      <c r="G50" s="71"/>
      <c r="H50" s="72"/>
    </row>
    <row r="51" spans="1:9" x14ac:dyDescent="0.35">
      <c r="A51" s="332"/>
      <c r="B51" s="382" t="s">
        <v>79</v>
      </c>
      <c r="C51" s="383"/>
      <c r="D51" s="333" t="s">
        <v>80</v>
      </c>
      <c r="E51" s="319">
        <v>0</v>
      </c>
      <c r="F51" s="335">
        <v>19</v>
      </c>
      <c r="G51" s="343">
        <f t="shared" ref="G51:G74" si="1">PRODUCT(E51,F51)</f>
        <v>0</v>
      </c>
      <c r="H51" s="336" t="s">
        <v>81</v>
      </c>
      <c r="I51" s="419" t="s">
        <v>17</v>
      </c>
    </row>
    <row r="52" spans="1:9" x14ac:dyDescent="0.35">
      <c r="A52" s="332"/>
      <c r="B52" s="382" t="s">
        <v>82</v>
      </c>
      <c r="C52" s="383"/>
      <c r="D52" s="333" t="s">
        <v>73</v>
      </c>
      <c r="E52" s="319">
        <v>0</v>
      </c>
      <c r="F52" s="337">
        <v>1.9</v>
      </c>
      <c r="G52" s="343">
        <f t="shared" si="1"/>
        <v>0</v>
      </c>
      <c r="H52" s="336" t="s">
        <v>81</v>
      </c>
      <c r="I52" s="419"/>
    </row>
    <row r="53" spans="1:9" x14ac:dyDescent="0.35">
      <c r="A53" s="332"/>
      <c r="B53" s="382" t="s">
        <v>83</v>
      </c>
      <c r="C53" s="383"/>
      <c r="D53" s="333" t="s">
        <v>73</v>
      </c>
      <c r="E53" s="319">
        <v>0</v>
      </c>
      <c r="F53" s="338">
        <v>0.95</v>
      </c>
      <c r="G53" s="343">
        <f t="shared" si="1"/>
        <v>0</v>
      </c>
      <c r="H53" s="336" t="s">
        <v>81</v>
      </c>
      <c r="I53" s="419"/>
    </row>
    <row r="54" spans="1:9" x14ac:dyDescent="0.35">
      <c r="A54" s="332"/>
      <c r="B54" s="382" t="s">
        <v>84</v>
      </c>
      <c r="C54" s="383"/>
      <c r="D54" s="333" t="s">
        <v>85</v>
      </c>
      <c r="E54" s="319">
        <v>0</v>
      </c>
      <c r="F54" s="338">
        <v>50</v>
      </c>
      <c r="G54" s="343">
        <f t="shared" si="1"/>
        <v>0</v>
      </c>
      <c r="H54" s="336"/>
      <c r="I54" s="419"/>
    </row>
    <row r="55" spans="1:9" ht="18" x14ac:dyDescent="0.35">
      <c r="A55" s="69"/>
      <c r="B55" s="378" t="s">
        <v>86</v>
      </c>
      <c r="C55" s="418"/>
      <c r="D55" s="53" t="s">
        <v>73</v>
      </c>
      <c r="E55" s="319">
        <v>0</v>
      </c>
      <c r="F55" s="28">
        <v>11</v>
      </c>
      <c r="G55" s="343">
        <f t="shared" si="1"/>
        <v>0</v>
      </c>
      <c r="H55" s="194" t="s">
        <v>87</v>
      </c>
    </row>
    <row r="56" spans="1:9" ht="34.5" customHeight="1" x14ac:dyDescent="0.35">
      <c r="A56" s="69"/>
      <c r="B56" s="378" t="s">
        <v>302</v>
      </c>
      <c r="C56" s="418"/>
      <c r="D56" s="53" t="s">
        <v>48</v>
      </c>
      <c r="E56" s="319">
        <v>0</v>
      </c>
      <c r="F56" s="28">
        <v>2</v>
      </c>
      <c r="G56" s="343">
        <f t="shared" si="1"/>
        <v>0</v>
      </c>
      <c r="H56" s="30"/>
    </row>
    <row r="57" spans="1:9" ht="36" x14ac:dyDescent="0.35">
      <c r="A57" s="69"/>
      <c r="B57" s="369" t="s">
        <v>88</v>
      </c>
      <c r="C57" s="368"/>
      <c r="D57" s="53" t="s">
        <v>73</v>
      </c>
      <c r="E57" s="319">
        <v>0</v>
      </c>
      <c r="F57" s="84">
        <v>4</v>
      </c>
      <c r="G57" s="343">
        <f t="shared" si="1"/>
        <v>0</v>
      </c>
      <c r="H57" s="30" t="s">
        <v>89</v>
      </c>
    </row>
    <row r="58" spans="1:9" ht="31.5" customHeight="1" x14ac:dyDescent="0.35">
      <c r="A58" s="69"/>
      <c r="B58" s="369" t="s">
        <v>90</v>
      </c>
      <c r="C58" s="368"/>
      <c r="D58" s="53" t="s">
        <v>51</v>
      </c>
      <c r="E58" s="319">
        <v>0</v>
      </c>
      <c r="F58" s="28">
        <v>1243</v>
      </c>
      <c r="G58" s="343">
        <f t="shared" si="1"/>
        <v>0</v>
      </c>
      <c r="H58" s="30" t="s">
        <v>91</v>
      </c>
    </row>
    <row r="59" spans="1:9" x14ac:dyDescent="0.35">
      <c r="A59" s="69"/>
      <c r="B59" s="369" t="s">
        <v>92</v>
      </c>
      <c r="C59" s="368"/>
      <c r="D59" s="53" t="s">
        <v>93</v>
      </c>
      <c r="E59" s="319">
        <v>0</v>
      </c>
      <c r="F59" s="28">
        <v>4</v>
      </c>
      <c r="G59" s="343">
        <f t="shared" si="1"/>
        <v>0</v>
      </c>
      <c r="H59" s="85"/>
    </row>
    <row r="60" spans="1:9" x14ac:dyDescent="0.35">
      <c r="A60" s="69"/>
      <c r="B60" s="369" t="s">
        <v>94</v>
      </c>
      <c r="C60" s="368"/>
      <c r="D60" s="53" t="s">
        <v>51</v>
      </c>
      <c r="E60" s="319">
        <v>0</v>
      </c>
      <c r="F60" s="28">
        <f>PRODUCT(F33,3)</f>
        <v>6</v>
      </c>
      <c r="G60" s="343">
        <f t="shared" si="1"/>
        <v>0</v>
      </c>
      <c r="H60" s="30" t="s">
        <v>95</v>
      </c>
    </row>
    <row r="61" spans="1:9" ht="31.5" customHeight="1" x14ac:dyDescent="0.35">
      <c r="A61" s="69"/>
      <c r="B61" s="369" t="s">
        <v>96</v>
      </c>
      <c r="C61" s="368"/>
      <c r="D61" s="53" t="s">
        <v>51</v>
      </c>
      <c r="E61" s="319">
        <v>0</v>
      </c>
      <c r="F61" s="28">
        <f>SUM(F60)</f>
        <v>6</v>
      </c>
      <c r="G61" s="343">
        <f t="shared" si="1"/>
        <v>0</v>
      </c>
      <c r="H61" s="30" t="s">
        <v>97</v>
      </c>
    </row>
    <row r="62" spans="1:9" ht="33" customHeight="1" x14ac:dyDescent="0.35">
      <c r="A62" s="69"/>
      <c r="B62" s="369" t="s">
        <v>98</v>
      </c>
      <c r="C62" s="368"/>
      <c r="D62" s="53" t="s">
        <v>51</v>
      </c>
      <c r="E62" s="319">
        <v>0</v>
      </c>
      <c r="F62" s="28">
        <f>SUM(F34,F35)</f>
        <v>8</v>
      </c>
      <c r="G62" s="343">
        <f t="shared" si="1"/>
        <v>0</v>
      </c>
      <c r="H62" s="30" t="s">
        <v>99</v>
      </c>
    </row>
    <row r="63" spans="1:9" x14ac:dyDescent="0.35">
      <c r="A63" s="69"/>
      <c r="B63" s="369" t="s">
        <v>100</v>
      </c>
      <c r="C63" s="368"/>
      <c r="D63" s="53" t="s">
        <v>23</v>
      </c>
      <c r="E63" s="319">
        <v>0</v>
      </c>
      <c r="F63" s="28">
        <v>10</v>
      </c>
      <c r="G63" s="343">
        <f t="shared" si="1"/>
        <v>0</v>
      </c>
      <c r="H63" s="30"/>
    </row>
    <row r="64" spans="1:9" x14ac:dyDescent="0.35">
      <c r="A64" s="195"/>
      <c r="B64" s="409" t="s">
        <v>101</v>
      </c>
      <c r="C64" s="410"/>
      <c r="D64" s="124" t="s">
        <v>85</v>
      </c>
      <c r="E64" s="319">
        <v>0</v>
      </c>
      <c r="F64" s="174">
        <v>1</v>
      </c>
      <c r="G64" s="355">
        <f t="shared" si="1"/>
        <v>0</v>
      </c>
      <c r="H64" s="176" t="s">
        <v>102</v>
      </c>
    </row>
    <row r="65" spans="1:9" x14ac:dyDescent="0.35">
      <c r="A65" s="69"/>
      <c r="B65" s="367" t="s">
        <v>103</v>
      </c>
      <c r="C65" s="368"/>
      <c r="D65" s="53" t="s">
        <v>80</v>
      </c>
      <c r="E65" s="319">
        <v>0</v>
      </c>
      <c r="F65" s="28">
        <v>0</v>
      </c>
      <c r="G65" s="343">
        <f t="shared" si="1"/>
        <v>0</v>
      </c>
      <c r="H65" s="30" t="s">
        <v>104</v>
      </c>
    </row>
    <row r="66" spans="1:9" x14ac:dyDescent="0.35">
      <c r="A66" s="69"/>
      <c r="B66" s="369" t="s">
        <v>303</v>
      </c>
      <c r="C66" s="368"/>
      <c r="D66" s="53" t="s">
        <v>80</v>
      </c>
      <c r="E66" s="319">
        <v>0</v>
      </c>
      <c r="F66" s="28">
        <f>SUM(F38)</f>
        <v>20</v>
      </c>
      <c r="G66" s="343">
        <f t="shared" si="1"/>
        <v>0</v>
      </c>
      <c r="H66" s="30"/>
    </row>
    <row r="67" spans="1:9" x14ac:dyDescent="0.35">
      <c r="A67" s="69"/>
      <c r="B67" s="369" t="s">
        <v>304</v>
      </c>
      <c r="C67" s="368"/>
      <c r="D67" s="53" t="s">
        <v>51</v>
      </c>
      <c r="E67" s="319">
        <v>0</v>
      </c>
      <c r="F67" s="28">
        <v>80</v>
      </c>
      <c r="G67" s="343">
        <f t="shared" si="1"/>
        <v>0</v>
      </c>
      <c r="H67" s="30"/>
    </row>
    <row r="68" spans="1:9" x14ac:dyDescent="0.35">
      <c r="A68" s="69"/>
      <c r="B68" s="369" t="s">
        <v>110</v>
      </c>
      <c r="C68" s="368"/>
      <c r="D68" s="53" t="s">
        <v>51</v>
      </c>
      <c r="E68" s="319">
        <v>0</v>
      </c>
      <c r="F68" s="84">
        <v>2.5</v>
      </c>
      <c r="G68" s="343">
        <f t="shared" si="1"/>
        <v>0</v>
      </c>
      <c r="H68" s="30" t="s">
        <v>305</v>
      </c>
    </row>
    <row r="69" spans="1:9" ht="46" customHeight="1" thickBot="1" x14ac:dyDescent="0.4">
      <c r="A69" s="89"/>
      <c r="B69" s="411" t="s">
        <v>111</v>
      </c>
      <c r="C69" s="412"/>
      <c r="D69" s="90" t="s">
        <v>112</v>
      </c>
      <c r="E69" s="320">
        <v>0</v>
      </c>
      <c r="F69" s="42">
        <f>PRODUCT(F39,0.165)</f>
        <v>20.46</v>
      </c>
      <c r="G69" s="344">
        <f t="shared" si="1"/>
        <v>0</v>
      </c>
      <c r="H69" s="44"/>
    </row>
    <row r="70" spans="1:9" x14ac:dyDescent="0.35">
      <c r="A70" s="197"/>
      <c r="B70" s="407" t="s">
        <v>113</v>
      </c>
      <c r="C70" s="413"/>
      <c r="D70" s="138" t="s">
        <v>73</v>
      </c>
      <c r="E70" s="321">
        <v>0</v>
      </c>
      <c r="F70" s="198">
        <f>PRODUCT(F40,0.05)</f>
        <v>0.55000000000000004</v>
      </c>
      <c r="G70" s="348">
        <f>PRODUCT(E70,F70)</f>
        <v>0</v>
      </c>
      <c r="H70" s="50"/>
    </row>
    <row r="71" spans="1:9" x14ac:dyDescent="0.35">
      <c r="A71" s="69"/>
      <c r="B71" s="414" t="s">
        <v>114</v>
      </c>
      <c r="C71" s="415"/>
      <c r="D71" s="57" t="s">
        <v>51</v>
      </c>
      <c r="E71" s="319">
        <v>0</v>
      </c>
      <c r="F71" s="156">
        <v>2</v>
      </c>
      <c r="G71" s="343">
        <f t="shared" si="1"/>
        <v>0</v>
      </c>
      <c r="H71" s="194"/>
      <c r="I71" s="179"/>
    </row>
    <row r="72" spans="1:9" ht="18" x14ac:dyDescent="0.35">
      <c r="A72" s="69"/>
      <c r="B72" s="367" t="s">
        <v>306</v>
      </c>
      <c r="C72" s="368"/>
      <c r="D72" s="53" t="s">
        <v>51</v>
      </c>
      <c r="E72" s="319">
        <v>0</v>
      </c>
      <c r="F72" s="28">
        <v>1</v>
      </c>
      <c r="G72" s="343">
        <f t="shared" si="1"/>
        <v>0</v>
      </c>
      <c r="H72" s="30" t="s">
        <v>307</v>
      </c>
      <c r="I72" s="179"/>
    </row>
    <row r="73" spans="1:9" ht="18" x14ac:dyDescent="0.35">
      <c r="A73" s="69"/>
      <c r="B73" s="367" t="s">
        <v>308</v>
      </c>
      <c r="C73" s="368"/>
      <c r="D73" s="53" t="s">
        <v>51</v>
      </c>
      <c r="E73" s="319">
        <v>0</v>
      </c>
      <c r="F73" s="28">
        <v>3</v>
      </c>
      <c r="G73" s="343">
        <f t="shared" si="1"/>
        <v>0</v>
      </c>
      <c r="H73" s="30" t="s">
        <v>307</v>
      </c>
      <c r="I73" s="179"/>
    </row>
    <row r="74" spans="1:9" x14ac:dyDescent="0.35">
      <c r="A74" s="69"/>
      <c r="B74" s="369" t="s">
        <v>116</v>
      </c>
      <c r="C74" s="368"/>
      <c r="D74" s="53" t="s">
        <v>85</v>
      </c>
      <c r="E74" s="319">
        <v>0</v>
      </c>
      <c r="F74" s="28">
        <v>9</v>
      </c>
      <c r="G74" s="343">
        <f t="shared" si="1"/>
        <v>0</v>
      </c>
      <c r="H74" s="30"/>
    </row>
    <row r="75" spans="1:9" x14ac:dyDescent="0.35">
      <c r="A75" s="69"/>
      <c r="B75" s="370" t="s">
        <v>117</v>
      </c>
      <c r="C75" s="371"/>
      <c r="D75" s="53"/>
      <c r="E75" s="86"/>
      <c r="F75" s="28"/>
      <c r="G75" s="328">
        <f>SUM(G51:G74)</f>
        <v>0</v>
      </c>
      <c r="H75" s="88"/>
    </row>
    <row r="76" spans="1:9" x14ac:dyDescent="0.35">
      <c r="A76" s="197"/>
      <c r="B76" s="407"/>
      <c r="C76" s="408"/>
      <c r="D76" s="138"/>
      <c r="E76" s="199"/>
      <c r="F76" s="48"/>
      <c r="G76" s="200"/>
      <c r="H76" s="201"/>
    </row>
    <row r="77" spans="1:9" x14ac:dyDescent="0.35">
      <c r="A77" s="73"/>
      <c r="B77" s="380" t="s">
        <v>118</v>
      </c>
      <c r="C77" s="381"/>
      <c r="D77" s="74"/>
      <c r="E77" s="75"/>
      <c r="F77" s="76"/>
      <c r="G77" s="77"/>
      <c r="H77" s="78"/>
    </row>
    <row r="78" spans="1:9" ht="24" x14ac:dyDescent="0.35">
      <c r="A78" s="100"/>
      <c r="B78" s="101" t="s">
        <v>119</v>
      </c>
      <c r="C78" s="102"/>
      <c r="D78" s="103"/>
      <c r="E78" s="104"/>
      <c r="F78" s="104"/>
      <c r="G78" s="105"/>
      <c r="H78" s="106"/>
    </row>
    <row r="79" spans="1:9" x14ac:dyDescent="0.35">
      <c r="A79" s="107">
        <v>1</v>
      </c>
      <c r="B79" s="108" t="s">
        <v>120</v>
      </c>
      <c r="C79" s="108" t="s">
        <v>121</v>
      </c>
      <c r="D79" s="53" t="s">
        <v>51</v>
      </c>
      <c r="E79" s="319">
        <v>0</v>
      </c>
      <c r="F79" s="109">
        <v>2</v>
      </c>
      <c r="G79" s="343">
        <f t="shared" ref="G79" si="2">PRODUCT(F79,E79)</f>
        <v>0</v>
      </c>
      <c r="H79" s="110" t="s">
        <v>122</v>
      </c>
    </row>
    <row r="80" spans="1:9" x14ac:dyDescent="0.35">
      <c r="A80" s="107"/>
      <c r="B80" s="108"/>
      <c r="C80" s="108"/>
      <c r="D80" s="53"/>
      <c r="E80" s="27"/>
      <c r="F80" s="109"/>
      <c r="G80" s="343"/>
      <c r="H80" s="110"/>
    </row>
    <row r="81" spans="1:8" x14ac:dyDescent="0.35">
      <c r="A81" s="107"/>
      <c r="B81" s="108"/>
      <c r="C81" s="111" t="s">
        <v>123</v>
      </c>
      <c r="D81" s="112"/>
      <c r="E81" s="27"/>
      <c r="F81" s="113">
        <f>SUM(F79:F80)</f>
        <v>2</v>
      </c>
      <c r="G81" s="346">
        <f>SUM(G79:G80)</f>
        <v>0</v>
      </c>
      <c r="H81" s="115"/>
    </row>
    <row r="82" spans="1:8" ht="24" x14ac:dyDescent="0.35">
      <c r="A82" s="100"/>
      <c r="B82" s="101" t="s">
        <v>124</v>
      </c>
      <c r="C82" s="102"/>
      <c r="D82" s="103"/>
      <c r="E82" s="103"/>
      <c r="F82" s="104"/>
      <c r="G82" s="116"/>
      <c r="H82" s="117"/>
    </row>
    <row r="83" spans="1:8" ht="36" x14ac:dyDescent="0.35">
      <c r="A83" s="202">
        <v>2</v>
      </c>
      <c r="B83" s="108" t="s">
        <v>309</v>
      </c>
      <c r="C83" s="108" t="s">
        <v>310</v>
      </c>
      <c r="D83" s="53" t="s">
        <v>51</v>
      </c>
      <c r="E83" s="319">
        <v>0</v>
      </c>
      <c r="F83" s="109">
        <v>9</v>
      </c>
      <c r="G83" s="343">
        <f t="shared" ref="G83" si="3">PRODUCT(F83,E83)</f>
        <v>0</v>
      </c>
      <c r="H83" s="110" t="s">
        <v>311</v>
      </c>
    </row>
    <row r="84" spans="1:8" x14ac:dyDescent="0.35">
      <c r="A84" s="107"/>
      <c r="B84" s="119"/>
      <c r="C84" s="111" t="s">
        <v>132</v>
      </c>
      <c r="D84" s="53"/>
      <c r="E84" s="112"/>
      <c r="F84" s="113">
        <f>SUM(F83:F83)</f>
        <v>9</v>
      </c>
      <c r="G84" s="346">
        <f>SUM(G83:G83)</f>
        <v>0</v>
      </c>
      <c r="H84" s="115"/>
    </row>
    <row r="85" spans="1:8" ht="24" x14ac:dyDescent="0.35">
      <c r="A85" s="100"/>
      <c r="B85" s="101" t="s">
        <v>133</v>
      </c>
      <c r="C85" s="102"/>
      <c r="D85" s="103"/>
      <c r="E85" s="103"/>
      <c r="F85" s="104"/>
      <c r="G85" s="116"/>
      <c r="H85" s="117"/>
    </row>
    <row r="86" spans="1:8" ht="24" x14ac:dyDescent="0.35">
      <c r="A86" s="202">
        <v>3</v>
      </c>
      <c r="B86" s="108" t="s">
        <v>312</v>
      </c>
      <c r="C86" s="108" t="s">
        <v>313</v>
      </c>
      <c r="D86" s="53" t="s">
        <v>51</v>
      </c>
      <c r="E86" s="319">
        <v>0</v>
      </c>
      <c r="F86" s="203">
        <v>1</v>
      </c>
      <c r="G86" s="343">
        <f t="shared" ref="G86:G89" si="4">PRODUCT(F86,E86)</f>
        <v>0</v>
      </c>
      <c r="H86" s="110" t="s">
        <v>152</v>
      </c>
    </row>
    <row r="87" spans="1:8" ht="36" x14ac:dyDescent="0.35">
      <c r="A87" s="202">
        <v>4</v>
      </c>
      <c r="B87" s="108" t="s">
        <v>134</v>
      </c>
      <c r="C87" s="108" t="s">
        <v>135</v>
      </c>
      <c r="D87" s="53" t="s">
        <v>51</v>
      </c>
      <c r="E87" s="319">
        <v>0</v>
      </c>
      <c r="F87" s="203">
        <v>4</v>
      </c>
      <c r="G87" s="343">
        <f t="shared" si="4"/>
        <v>0</v>
      </c>
      <c r="H87" s="110" t="s">
        <v>136</v>
      </c>
    </row>
    <row r="88" spans="1:8" ht="24" x14ac:dyDescent="0.35">
      <c r="A88" s="202">
        <v>5</v>
      </c>
      <c r="B88" s="108" t="s">
        <v>314</v>
      </c>
      <c r="C88" s="108" t="s">
        <v>315</v>
      </c>
      <c r="D88" s="53" t="s">
        <v>51</v>
      </c>
      <c r="E88" s="319">
        <v>0</v>
      </c>
      <c r="F88" s="203">
        <v>1</v>
      </c>
      <c r="G88" s="343">
        <f t="shared" si="4"/>
        <v>0</v>
      </c>
      <c r="H88" s="120" t="s">
        <v>139</v>
      </c>
    </row>
    <row r="89" spans="1:8" ht="19" x14ac:dyDescent="0.35">
      <c r="A89" s="202">
        <v>6</v>
      </c>
      <c r="B89" s="108" t="s">
        <v>316</v>
      </c>
      <c r="C89" s="108" t="s">
        <v>317</v>
      </c>
      <c r="D89" s="53" t="s">
        <v>51</v>
      </c>
      <c r="E89" s="319">
        <v>0</v>
      </c>
      <c r="F89" s="203">
        <v>1</v>
      </c>
      <c r="G89" s="343">
        <f t="shared" si="4"/>
        <v>0</v>
      </c>
      <c r="H89" s="120" t="s">
        <v>139</v>
      </c>
    </row>
    <row r="90" spans="1:8" ht="24" x14ac:dyDescent="0.35">
      <c r="A90" s="202">
        <v>7</v>
      </c>
      <c r="B90" s="108" t="s">
        <v>318</v>
      </c>
      <c r="C90" s="108" t="s">
        <v>319</v>
      </c>
      <c r="D90" s="53" t="s">
        <v>51</v>
      </c>
      <c r="E90" s="319">
        <v>0</v>
      </c>
      <c r="F90" s="203">
        <v>1</v>
      </c>
      <c r="G90" s="343">
        <f>PRODUCT(F90,E90)</f>
        <v>0</v>
      </c>
      <c r="H90" s="110" t="s">
        <v>142</v>
      </c>
    </row>
    <row r="91" spans="1:8" x14ac:dyDescent="0.35">
      <c r="A91" s="107"/>
      <c r="B91" s="119"/>
      <c r="C91" s="111" t="s">
        <v>153</v>
      </c>
      <c r="D91" s="53" t="s">
        <v>51</v>
      </c>
      <c r="E91" s="27"/>
      <c r="F91" s="113">
        <f>SUM(F86:F90)</f>
        <v>8</v>
      </c>
      <c r="G91" s="346">
        <f>SUM(G86:G90)</f>
        <v>0</v>
      </c>
      <c r="H91" s="115"/>
    </row>
    <row r="92" spans="1:8" x14ac:dyDescent="0.35">
      <c r="A92" s="121"/>
      <c r="B92" s="122"/>
      <c r="C92" s="123" t="s">
        <v>154</v>
      </c>
      <c r="D92" s="124" t="s">
        <v>51</v>
      </c>
      <c r="E92" s="125"/>
      <c r="F92" s="126">
        <f>SUM(F81,F91)</f>
        <v>10</v>
      </c>
      <c r="G92" s="347">
        <f>SUM(G81,G91)</f>
        <v>0</v>
      </c>
      <c r="H92" s="128"/>
    </row>
    <row r="93" spans="1:8" x14ac:dyDescent="0.35">
      <c r="A93" s="107"/>
      <c r="B93" s="119"/>
      <c r="C93" s="129"/>
      <c r="D93" s="112"/>
      <c r="E93" s="112"/>
      <c r="F93" s="109"/>
      <c r="G93" s="71"/>
      <c r="H93" s="115"/>
    </row>
    <row r="94" spans="1:8" ht="36" x14ac:dyDescent="0.35">
      <c r="A94" s="100"/>
      <c r="B94" s="101" t="s">
        <v>155</v>
      </c>
      <c r="C94" s="102"/>
      <c r="D94" s="103"/>
      <c r="E94" s="103"/>
      <c r="F94" s="104"/>
      <c r="G94" s="116"/>
      <c r="H94" s="117"/>
    </row>
    <row r="95" spans="1:8" ht="24" x14ac:dyDescent="0.35">
      <c r="A95" s="202">
        <v>8</v>
      </c>
      <c r="B95" s="108" t="s">
        <v>320</v>
      </c>
      <c r="C95" s="108" t="s">
        <v>321</v>
      </c>
      <c r="D95" s="53" t="s">
        <v>51</v>
      </c>
      <c r="E95" s="319">
        <v>0</v>
      </c>
      <c r="F95" s="203">
        <v>1</v>
      </c>
      <c r="G95" s="343">
        <f t="shared" ref="G95:G125" si="5">PRODUCT(F95,E95)</f>
        <v>0</v>
      </c>
      <c r="H95" s="204" t="s">
        <v>322</v>
      </c>
    </row>
    <row r="96" spans="1:8" ht="24" x14ac:dyDescent="0.35">
      <c r="A96" s="202">
        <v>9</v>
      </c>
      <c r="B96" s="108" t="s">
        <v>323</v>
      </c>
      <c r="C96" s="108" t="s">
        <v>324</v>
      </c>
      <c r="D96" s="53" t="s">
        <v>51</v>
      </c>
      <c r="E96" s="319">
        <v>0</v>
      </c>
      <c r="F96" s="203">
        <v>1</v>
      </c>
      <c r="G96" s="343">
        <f t="shared" si="5"/>
        <v>0</v>
      </c>
      <c r="H96" s="130" t="s">
        <v>158</v>
      </c>
    </row>
    <row r="97" spans="1:8" x14ac:dyDescent="0.35">
      <c r="A97" s="202">
        <v>10</v>
      </c>
      <c r="B97" s="108" t="s">
        <v>159</v>
      </c>
      <c r="C97" s="108" t="s">
        <v>325</v>
      </c>
      <c r="D97" s="53" t="s">
        <v>51</v>
      </c>
      <c r="E97" s="319">
        <v>0</v>
      </c>
      <c r="F97" s="203">
        <v>1</v>
      </c>
      <c r="G97" s="343">
        <f t="shared" si="5"/>
        <v>0</v>
      </c>
      <c r="H97" s="204" t="s">
        <v>161</v>
      </c>
    </row>
    <row r="98" spans="1:8" x14ac:dyDescent="0.35">
      <c r="A98" s="202">
        <v>11</v>
      </c>
      <c r="B98" s="108" t="s">
        <v>159</v>
      </c>
      <c r="C98" s="108" t="s">
        <v>326</v>
      </c>
      <c r="D98" s="53" t="s">
        <v>51</v>
      </c>
      <c r="E98" s="319">
        <v>0</v>
      </c>
      <c r="F98" s="203">
        <v>1</v>
      </c>
      <c r="G98" s="343">
        <f t="shared" si="5"/>
        <v>0</v>
      </c>
      <c r="H98" s="204" t="s">
        <v>161</v>
      </c>
    </row>
    <row r="99" spans="1:8" x14ac:dyDescent="0.35">
      <c r="A99" s="202">
        <v>12</v>
      </c>
      <c r="B99" s="108" t="s">
        <v>159</v>
      </c>
      <c r="C99" s="108" t="s">
        <v>327</v>
      </c>
      <c r="D99" s="53" t="s">
        <v>51</v>
      </c>
      <c r="E99" s="319">
        <v>0</v>
      </c>
      <c r="F99" s="203">
        <v>3</v>
      </c>
      <c r="G99" s="343">
        <f t="shared" si="5"/>
        <v>0</v>
      </c>
      <c r="H99" s="204" t="s">
        <v>161</v>
      </c>
    </row>
    <row r="100" spans="1:8" ht="24.5" thickBot="1" x14ac:dyDescent="0.4">
      <c r="A100" s="205">
        <v>13</v>
      </c>
      <c r="B100" s="132" t="s">
        <v>328</v>
      </c>
      <c r="C100" s="132" t="s">
        <v>329</v>
      </c>
      <c r="D100" s="90" t="s">
        <v>51</v>
      </c>
      <c r="E100" s="320">
        <v>0</v>
      </c>
      <c r="F100" s="206">
        <v>7</v>
      </c>
      <c r="G100" s="344">
        <f t="shared" si="5"/>
        <v>0</v>
      </c>
      <c r="H100" s="207" t="s">
        <v>330</v>
      </c>
    </row>
    <row r="101" spans="1:8" ht="36" x14ac:dyDescent="0.35">
      <c r="A101" s="208">
        <v>14</v>
      </c>
      <c r="B101" s="137" t="s">
        <v>177</v>
      </c>
      <c r="C101" s="137" t="s">
        <v>178</v>
      </c>
      <c r="D101" s="138" t="s">
        <v>51</v>
      </c>
      <c r="E101" s="321">
        <v>0</v>
      </c>
      <c r="F101" s="209">
        <v>64</v>
      </c>
      <c r="G101" s="348">
        <f t="shared" si="5"/>
        <v>0</v>
      </c>
      <c r="H101" s="141" t="s">
        <v>179</v>
      </c>
    </row>
    <row r="102" spans="1:8" ht="24" x14ac:dyDescent="0.35">
      <c r="A102" s="202">
        <v>15</v>
      </c>
      <c r="B102" s="108" t="s">
        <v>331</v>
      </c>
      <c r="C102" s="108" t="s">
        <v>332</v>
      </c>
      <c r="D102" s="53" t="s">
        <v>51</v>
      </c>
      <c r="E102" s="319">
        <v>0</v>
      </c>
      <c r="F102" s="203">
        <v>2</v>
      </c>
      <c r="G102" s="343">
        <f t="shared" si="5"/>
        <v>0</v>
      </c>
      <c r="H102" s="110" t="s">
        <v>172</v>
      </c>
    </row>
    <row r="103" spans="1:8" ht="24" x14ac:dyDescent="0.35">
      <c r="A103" s="202">
        <v>16</v>
      </c>
      <c r="B103" s="108" t="s">
        <v>180</v>
      </c>
      <c r="C103" s="108" t="s">
        <v>181</v>
      </c>
      <c r="D103" s="53" t="s">
        <v>51</v>
      </c>
      <c r="E103" s="319">
        <v>0</v>
      </c>
      <c r="F103" s="203">
        <v>1</v>
      </c>
      <c r="G103" s="343">
        <f t="shared" si="5"/>
        <v>0</v>
      </c>
      <c r="H103" s="110" t="s">
        <v>172</v>
      </c>
    </row>
    <row r="104" spans="1:8" ht="36" x14ac:dyDescent="0.35">
      <c r="A104" s="202">
        <v>17</v>
      </c>
      <c r="B104" s="108" t="s">
        <v>333</v>
      </c>
      <c r="C104" s="108" t="s">
        <v>334</v>
      </c>
      <c r="D104" s="53" t="s">
        <v>51</v>
      </c>
      <c r="E104" s="319">
        <v>0</v>
      </c>
      <c r="F104" s="203">
        <v>3</v>
      </c>
      <c r="G104" s="343">
        <f t="shared" si="5"/>
        <v>0</v>
      </c>
      <c r="H104" s="110" t="s">
        <v>127</v>
      </c>
    </row>
    <row r="105" spans="1:8" x14ac:dyDescent="0.35">
      <c r="A105" s="202">
        <v>18</v>
      </c>
      <c r="B105" s="108" t="s">
        <v>182</v>
      </c>
      <c r="C105" s="108" t="s">
        <v>335</v>
      </c>
      <c r="D105" s="53" t="s">
        <v>51</v>
      </c>
      <c r="E105" s="319">
        <v>0</v>
      </c>
      <c r="F105" s="203">
        <v>1</v>
      </c>
      <c r="G105" s="343">
        <f t="shared" si="5"/>
        <v>0</v>
      </c>
      <c r="H105" s="110" t="s">
        <v>172</v>
      </c>
    </row>
    <row r="106" spans="1:8" x14ac:dyDescent="0.35">
      <c r="A106" s="202">
        <v>19</v>
      </c>
      <c r="B106" s="108" t="s">
        <v>182</v>
      </c>
      <c r="C106" s="108" t="s">
        <v>183</v>
      </c>
      <c r="D106" s="53" t="s">
        <v>51</v>
      </c>
      <c r="E106" s="319">
        <v>0</v>
      </c>
      <c r="F106" s="203">
        <v>1</v>
      </c>
      <c r="G106" s="343">
        <f t="shared" si="5"/>
        <v>0</v>
      </c>
      <c r="H106" s="110" t="s">
        <v>172</v>
      </c>
    </row>
    <row r="107" spans="1:8" ht="24" x14ac:dyDescent="0.35">
      <c r="A107" s="202">
        <v>20</v>
      </c>
      <c r="B107" s="108" t="s">
        <v>185</v>
      </c>
      <c r="C107" s="108" t="s">
        <v>186</v>
      </c>
      <c r="D107" s="53" t="s">
        <v>51</v>
      </c>
      <c r="E107" s="319">
        <v>0</v>
      </c>
      <c r="F107" s="203">
        <v>8</v>
      </c>
      <c r="G107" s="343">
        <f t="shared" si="5"/>
        <v>0</v>
      </c>
      <c r="H107" s="110" t="s">
        <v>172</v>
      </c>
    </row>
    <row r="108" spans="1:8" ht="24" x14ac:dyDescent="0.35">
      <c r="A108" s="202">
        <v>21</v>
      </c>
      <c r="B108" s="108" t="s">
        <v>191</v>
      </c>
      <c r="C108" s="108" t="s">
        <v>192</v>
      </c>
      <c r="D108" s="53" t="s">
        <v>51</v>
      </c>
      <c r="E108" s="319">
        <v>0</v>
      </c>
      <c r="F108" s="203">
        <v>3</v>
      </c>
      <c r="G108" s="343">
        <f t="shared" si="5"/>
        <v>0</v>
      </c>
      <c r="H108" s="110" t="s">
        <v>172</v>
      </c>
    </row>
    <row r="109" spans="1:8" ht="24" x14ac:dyDescent="0.35">
      <c r="A109" s="202">
        <v>22</v>
      </c>
      <c r="B109" s="108" t="s">
        <v>336</v>
      </c>
      <c r="C109" s="108" t="s">
        <v>337</v>
      </c>
      <c r="D109" s="53" t="s">
        <v>51</v>
      </c>
      <c r="E109" s="319">
        <v>0</v>
      </c>
      <c r="F109" s="203">
        <v>2</v>
      </c>
      <c r="G109" s="343">
        <f t="shared" si="5"/>
        <v>0</v>
      </c>
      <c r="H109" s="110" t="s">
        <v>172</v>
      </c>
    </row>
    <row r="110" spans="1:8" ht="48" x14ac:dyDescent="0.35">
      <c r="A110" s="202">
        <v>23</v>
      </c>
      <c r="B110" s="108" t="s">
        <v>338</v>
      </c>
      <c r="C110" s="108" t="s">
        <v>200</v>
      </c>
      <c r="D110" s="53" t="s">
        <v>51</v>
      </c>
      <c r="E110" s="319">
        <v>0</v>
      </c>
      <c r="F110" s="203">
        <v>52</v>
      </c>
      <c r="G110" s="343">
        <f t="shared" si="5"/>
        <v>0</v>
      </c>
      <c r="H110" s="110" t="s">
        <v>172</v>
      </c>
    </row>
    <row r="111" spans="1:8" x14ac:dyDescent="0.35">
      <c r="A111" s="202">
        <v>24</v>
      </c>
      <c r="B111" s="108" t="s">
        <v>205</v>
      </c>
      <c r="C111" s="108" t="s">
        <v>206</v>
      </c>
      <c r="D111" s="53" t="s">
        <v>51</v>
      </c>
      <c r="E111" s="319">
        <v>0</v>
      </c>
      <c r="F111" s="203">
        <v>3</v>
      </c>
      <c r="G111" s="343">
        <f t="shared" si="5"/>
        <v>0</v>
      </c>
      <c r="H111" s="110" t="s">
        <v>207</v>
      </c>
    </row>
    <row r="112" spans="1:8" x14ac:dyDescent="0.35">
      <c r="A112" s="202">
        <v>25</v>
      </c>
      <c r="B112" s="108" t="s">
        <v>208</v>
      </c>
      <c r="C112" s="108" t="s">
        <v>209</v>
      </c>
      <c r="D112" s="53" t="s">
        <v>51</v>
      </c>
      <c r="E112" s="319">
        <v>0</v>
      </c>
      <c r="F112" s="203">
        <v>1</v>
      </c>
      <c r="G112" s="343">
        <f t="shared" si="5"/>
        <v>0</v>
      </c>
      <c r="H112" s="110" t="s">
        <v>207</v>
      </c>
    </row>
    <row r="113" spans="1:8" x14ac:dyDescent="0.35">
      <c r="A113" s="202">
        <v>26</v>
      </c>
      <c r="B113" s="108" t="s">
        <v>210</v>
      </c>
      <c r="C113" s="108" t="s">
        <v>211</v>
      </c>
      <c r="D113" s="53" t="s">
        <v>51</v>
      </c>
      <c r="E113" s="319">
        <v>0</v>
      </c>
      <c r="F113" s="203">
        <v>1</v>
      </c>
      <c r="G113" s="343">
        <f t="shared" si="5"/>
        <v>0</v>
      </c>
      <c r="H113" s="110" t="s">
        <v>207</v>
      </c>
    </row>
    <row r="114" spans="1:8" x14ac:dyDescent="0.35">
      <c r="A114" s="202">
        <v>27</v>
      </c>
      <c r="B114" s="108" t="s">
        <v>216</v>
      </c>
      <c r="C114" s="108" t="s">
        <v>339</v>
      </c>
      <c r="D114" s="53" t="s">
        <v>51</v>
      </c>
      <c r="E114" s="319">
        <v>0</v>
      </c>
      <c r="F114" s="203">
        <v>7</v>
      </c>
      <c r="G114" s="343">
        <f t="shared" si="5"/>
        <v>0</v>
      </c>
      <c r="H114" s="110" t="s">
        <v>172</v>
      </c>
    </row>
    <row r="115" spans="1:8" x14ac:dyDescent="0.35">
      <c r="A115" s="202">
        <v>28</v>
      </c>
      <c r="B115" s="108" t="s">
        <v>340</v>
      </c>
      <c r="C115" s="108" t="s">
        <v>341</v>
      </c>
      <c r="D115" s="53" t="s">
        <v>51</v>
      </c>
      <c r="E115" s="319">
        <v>0</v>
      </c>
      <c r="F115" s="203">
        <v>1</v>
      </c>
      <c r="G115" s="343">
        <f t="shared" si="5"/>
        <v>0</v>
      </c>
      <c r="H115" s="110" t="s">
        <v>172</v>
      </c>
    </row>
    <row r="116" spans="1:8" ht="24" x14ac:dyDescent="0.35">
      <c r="A116" s="202">
        <v>29</v>
      </c>
      <c r="B116" s="108" t="s">
        <v>342</v>
      </c>
      <c r="C116" s="108" t="s">
        <v>343</v>
      </c>
      <c r="D116" s="53" t="s">
        <v>51</v>
      </c>
      <c r="E116" s="319">
        <v>0</v>
      </c>
      <c r="F116" s="203">
        <v>12</v>
      </c>
      <c r="G116" s="343">
        <f t="shared" si="5"/>
        <v>0</v>
      </c>
      <c r="H116" s="110" t="s">
        <v>172</v>
      </c>
    </row>
    <row r="117" spans="1:8" ht="24" x14ac:dyDescent="0.35">
      <c r="A117" s="202">
        <v>30</v>
      </c>
      <c r="B117" s="108" t="s">
        <v>344</v>
      </c>
      <c r="C117" s="108" t="s">
        <v>345</v>
      </c>
      <c r="D117" s="53" t="s">
        <v>51</v>
      </c>
      <c r="E117" s="319">
        <v>0</v>
      </c>
      <c r="F117" s="203">
        <v>71</v>
      </c>
      <c r="G117" s="343">
        <f t="shared" si="5"/>
        <v>0</v>
      </c>
      <c r="H117" s="110" t="s">
        <v>172</v>
      </c>
    </row>
    <row r="118" spans="1:8" ht="24" x14ac:dyDescent="0.35">
      <c r="A118" s="202">
        <v>31</v>
      </c>
      <c r="B118" s="108" t="s">
        <v>346</v>
      </c>
      <c r="C118" s="108" t="s">
        <v>347</v>
      </c>
      <c r="D118" s="53" t="s">
        <v>51</v>
      </c>
      <c r="E118" s="319">
        <v>0</v>
      </c>
      <c r="F118" s="203">
        <v>4</v>
      </c>
      <c r="G118" s="343">
        <f t="shared" si="5"/>
        <v>0</v>
      </c>
      <c r="H118" s="110" t="s">
        <v>172</v>
      </c>
    </row>
    <row r="119" spans="1:8" ht="24" x14ac:dyDescent="0.35">
      <c r="A119" s="202">
        <v>32</v>
      </c>
      <c r="B119" s="108" t="s">
        <v>228</v>
      </c>
      <c r="C119" s="108" t="s">
        <v>229</v>
      </c>
      <c r="D119" s="53" t="s">
        <v>51</v>
      </c>
      <c r="E119" s="319">
        <v>0</v>
      </c>
      <c r="F119" s="203">
        <v>3</v>
      </c>
      <c r="G119" s="343">
        <f t="shared" si="5"/>
        <v>0</v>
      </c>
      <c r="H119" s="110" t="s">
        <v>172</v>
      </c>
    </row>
    <row r="120" spans="1:8" ht="24" x14ac:dyDescent="0.35">
      <c r="A120" s="202">
        <v>33</v>
      </c>
      <c r="B120" s="108" t="s">
        <v>230</v>
      </c>
      <c r="C120" s="108" t="s">
        <v>231</v>
      </c>
      <c r="D120" s="53" t="s">
        <v>51</v>
      </c>
      <c r="E120" s="319">
        <v>0</v>
      </c>
      <c r="F120" s="203">
        <v>22</v>
      </c>
      <c r="G120" s="343">
        <f t="shared" si="5"/>
        <v>0</v>
      </c>
      <c r="H120" s="115" t="s">
        <v>179</v>
      </c>
    </row>
    <row r="121" spans="1:8" x14ac:dyDescent="0.35">
      <c r="A121" s="202">
        <v>34</v>
      </c>
      <c r="B121" s="108" t="s">
        <v>348</v>
      </c>
      <c r="C121" s="108" t="s">
        <v>349</v>
      </c>
      <c r="D121" s="53" t="s">
        <v>51</v>
      </c>
      <c r="E121" s="319">
        <v>0</v>
      </c>
      <c r="F121" s="203">
        <v>1</v>
      </c>
      <c r="G121" s="343">
        <f t="shared" si="5"/>
        <v>0</v>
      </c>
      <c r="H121" s="115" t="s">
        <v>172</v>
      </c>
    </row>
    <row r="122" spans="1:8" ht="36" x14ac:dyDescent="0.35">
      <c r="A122" s="202">
        <v>35</v>
      </c>
      <c r="B122" s="108" t="s">
        <v>350</v>
      </c>
      <c r="C122" s="108" t="s">
        <v>351</v>
      </c>
      <c r="D122" s="53" t="s">
        <v>51</v>
      </c>
      <c r="E122" s="319">
        <v>0</v>
      </c>
      <c r="F122" s="203">
        <v>2</v>
      </c>
      <c r="G122" s="343">
        <f t="shared" si="5"/>
        <v>0</v>
      </c>
      <c r="H122" s="115" t="s">
        <v>172</v>
      </c>
    </row>
    <row r="123" spans="1:8" x14ac:dyDescent="0.35">
      <c r="A123" s="208">
        <v>36</v>
      </c>
      <c r="B123" s="137" t="s">
        <v>244</v>
      </c>
      <c r="C123" s="137" t="s">
        <v>245</v>
      </c>
      <c r="D123" s="53" t="s">
        <v>51</v>
      </c>
      <c r="E123" s="319">
        <v>0</v>
      </c>
      <c r="F123" s="209">
        <v>6</v>
      </c>
      <c r="G123" s="343">
        <f t="shared" si="5"/>
        <v>0</v>
      </c>
      <c r="H123" s="115" t="s">
        <v>172</v>
      </c>
    </row>
    <row r="124" spans="1:8" ht="24" x14ac:dyDescent="0.35">
      <c r="A124" s="202">
        <v>37</v>
      </c>
      <c r="B124" s="108" t="s">
        <v>246</v>
      </c>
      <c r="C124" s="108" t="s">
        <v>245</v>
      </c>
      <c r="D124" s="53" t="s">
        <v>51</v>
      </c>
      <c r="E124" s="319">
        <v>0</v>
      </c>
      <c r="F124" s="203">
        <v>5</v>
      </c>
      <c r="G124" s="343">
        <f t="shared" si="5"/>
        <v>0</v>
      </c>
      <c r="H124" s="110" t="s">
        <v>127</v>
      </c>
    </row>
    <row r="125" spans="1:8" x14ac:dyDescent="0.35">
      <c r="A125" s="202">
        <v>38</v>
      </c>
      <c r="B125" s="108" t="s">
        <v>352</v>
      </c>
      <c r="C125" s="108" t="s">
        <v>353</v>
      </c>
      <c r="D125" s="53" t="s">
        <v>51</v>
      </c>
      <c r="E125" s="319">
        <v>0</v>
      </c>
      <c r="F125" s="203">
        <v>4</v>
      </c>
      <c r="G125" s="343">
        <f t="shared" si="5"/>
        <v>0</v>
      </c>
      <c r="H125" s="210" t="s">
        <v>354</v>
      </c>
    </row>
    <row r="126" spans="1:8" x14ac:dyDescent="0.35">
      <c r="A126" s="107"/>
      <c r="B126" s="119"/>
      <c r="C126" s="111" t="s">
        <v>247</v>
      </c>
      <c r="D126" s="53" t="s">
        <v>51</v>
      </c>
      <c r="E126" s="27"/>
      <c r="F126" s="143">
        <f>SUM(F95:F125)</f>
        <v>294</v>
      </c>
      <c r="G126" s="346">
        <f>SUM(G95:G125)</f>
        <v>0</v>
      </c>
      <c r="H126" s="115"/>
    </row>
    <row r="127" spans="1:8" x14ac:dyDescent="0.35">
      <c r="A127" s="107"/>
      <c r="B127" s="119"/>
      <c r="C127" s="144" t="s">
        <v>248</v>
      </c>
      <c r="D127" s="112"/>
      <c r="E127" s="112"/>
      <c r="F127" s="145">
        <f>SUM(F84,F126)</f>
        <v>303</v>
      </c>
      <c r="G127" s="349">
        <f>SUM(G84,G126)</f>
        <v>0</v>
      </c>
      <c r="H127" s="115"/>
    </row>
    <row r="128" spans="1:8" x14ac:dyDescent="0.35">
      <c r="A128" s="121"/>
      <c r="B128" s="122"/>
      <c r="C128" s="123"/>
      <c r="D128" s="211"/>
      <c r="E128" s="211"/>
      <c r="F128" s="212"/>
      <c r="G128" s="127"/>
      <c r="H128" s="128"/>
    </row>
    <row r="129" spans="1:8" x14ac:dyDescent="0.35">
      <c r="A129" s="121"/>
      <c r="B129" s="122"/>
      <c r="C129" s="123"/>
      <c r="D129" s="211"/>
      <c r="E129" s="211"/>
      <c r="F129" s="212"/>
      <c r="G129" s="127"/>
      <c r="H129" s="128"/>
    </row>
    <row r="130" spans="1:8" ht="15" thickBot="1" x14ac:dyDescent="0.4">
      <c r="A130" s="131"/>
      <c r="B130" s="213"/>
      <c r="C130" s="214"/>
      <c r="D130" s="149"/>
      <c r="E130" s="149"/>
      <c r="F130" s="215"/>
      <c r="G130" s="216"/>
      <c r="H130" s="207"/>
    </row>
    <row r="131" spans="1:8" x14ac:dyDescent="0.35">
      <c r="A131" s="121"/>
      <c r="B131" s="122"/>
      <c r="C131" s="123"/>
      <c r="D131" s="211"/>
      <c r="E131" s="211"/>
      <c r="F131" s="212"/>
      <c r="G131" s="127"/>
      <c r="H131" s="128"/>
    </row>
    <row r="132" spans="1:8" ht="29" x14ac:dyDescent="0.35">
      <c r="A132" s="100"/>
      <c r="B132" s="147" t="s">
        <v>249</v>
      </c>
      <c r="C132" s="102"/>
      <c r="D132" s="103"/>
      <c r="E132" s="103"/>
      <c r="F132" s="104"/>
      <c r="G132" s="116"/>
      <c r="H132" s="117"/>
    </row>
    <row r="133" spans="1:8" ht="24" x14ac:dyDescent="0.35">
      <c r="A133" s="202">
        <v>39</v>
      </c>
      <c r="B133" s="108" t="s">
        <v>253</v>
      </c>
      <c r="C133" s="108" t="s">
        <v>254</v>
      </c>
      <c r="D133" s="53" t="s">
        <v>51</v>
      </c>
      <c r="E133" s="319">
        <v>0</v>
      </c>
      <c r="F133" s="203">
        <v>6</v>
      </c>
      <c r="G133" s="343">
        <f t="shared" ref="G133:G154" si="6">PRODUCT(F133,E133)</f>
        <v>0</v>
      </c>
      <c r="H133" s="115" t="s">
        <v>252</v>
      </c>
    </row>
    <row r="134" spans="1:8" ht="24" x14ac:dyDescent="0.35">
      <c r="A134" s="202">
        <v>40</v>
      </c>
      <c r="B134" s="108" t="s">
        <v>355</v>
      </c>
      <c r="C134" s="108" t="s">
        <v>356</v>
      </c>
      <c r="D134" s="53" t="s">
        <v>51</v>
      </c>
      <c r="E134" s="319">
        <v>0</v>
      </c>
      <c r="F134" s="203">
        <v>37</v>
      </c>
      <c r="G134" s="343">
        <f t="shared" si="6"/>
        <v>0</v>
      </c>
      <c r="H134" s="115" t="s">
        <v>252</v>
      </c>
    </row>
    <row r="135" spans="1:8" ht="60" x14ac:dyDescent="0.35">
      <c r="A135" s="202">
        <v>41</v>
      </c>
      <c r="B135" s="108" t="s">
        <v>357</v>
      </c>
      <c r="C135" s="108" t="s">
        <v>358</v>
      </c>
      <c r="D135" s="53" t="s">
        <v>51</v>
      </c>
      <c r="E135" s="319">
        <v>0</v>
      </c>
      <c r="F135" s="203">
        <v>5</v>
      </c>
      <c r="G135" s="343">
        <f t="shared" si="6"/>
        <v>0</v>
      </c>
      <c r="H135" s="115" t="s">
        <v>252</v>
      </c>
    </row>
    <row r="136" spans="1:8" x14ac:dyDescent="0.35">
      <c r="A136" s="202">
        <v>42</v>
      </c>
      <c r="B136" s="108" t="s">
        <v>257</v>
      </c>
      <c r="C136" s="108" t="s">
        <v>258</v>
      </c>
      <c r="D136" s="53" t="s">
        <v>51</v>
      </c>
      <c r="E136" s="319">
        <v>0</v>
      </c>
      <c r="F136" s="203">
        <v>26</v>
      </c>
      <c r="G136" s="343">
        <f t="shared" si="6"/>
        <v>0</v>
      </c>
      <c r="H136" s="115" t="s">
        <v>252</v>
      </c>
    </row>
    <row r="137" spans="1:8" x14ac:dyDescent="0.35">
      <c r="A137" s="202">
        <v>43</v>
      </c>
      <c r="B137" s="108" t="s">
        <v>359</v>
      </c>
      <c r="C137" s="108" t="s">
        <v>360</v>
      </c>
      <c r="D137" s="53" t="s">
        <v>51</v>
      </c>
      <c r="E137" s="319">
        <v>0</v>
      </c>
      <c r="F137" s="203">
        <v>8</v>
      </c>
      <c r="G137" s="343">
        <f t="shared" si="6"/>
        <v>0</v>
      </c>
      <c r="H137" s="115" t="s">
        <v>252</v>
      </c>
    </row>
    <row r="138" spans="1:8" ht="24" x14ac:dyDescent="0.35">
      <c r="A138" s="202">
        <v>44</v>
      </c>
      <c r="B138" s="108" t="s">
        <v>361</v>
      </c>
      <c r="C138" s="108" t="s">
        <v>362</v>
      </c>
      <c r="D138" s="53" t="s">
        <v>51</v>
      </c>
      <c r="E138" s="319">
        <v>0</v>
      </c>
      <c r="F138" s="203">
        <v>5</v>
      </c>
      <c r="G138" s="343">
        <f t="shared" si="6"/>
        <v>0</v>
      </c>
      <c r="H138" s="115" t="s">
        <v>252</v>
      </c>
    </row>
    <row r="139" spans="1:8" ht="36" x14ac:dyDescent="0.35">
      <c r="A139" s="202">
        <v>45</v>
      </c>
      <c r="B139" s="108" t="s">
        <v>363</v>
      </c>
      <c r="C139" s="108" t="s">
        <v>364</v>
      </c>
      <c r="D139" s="53" t="s">
        <v>51</v>
      </c>
      <c r="E139" s="319">
        <v>0</v>
      </c>
      <c r="F139" s="203">
        <v>19</v>
      </c>
      <c r="G139" s="343">
        <f t="shared" si="6"/>
        <v>0</v>
      </c>
      <c r="H139" s="115" t="s">
        <v>252</v>
      </c>
    </row>
    <row r="140" spans="1:8" ht="36" x14ac:dyDescent="0.35">
      <c r="A140" s="202">
        <v>46</v>
      </c>
      <c r="B140" s="108" t="s">
        <v>261</v>
      </c>
      <c r="C140" s="108" t="s">
        <v>262</v>
      </c>
      <c r="D140" s="53" t="s">
        <v>51</v>
      </c>
      <c r="E140" s="319">
        <v>0</v>
      </c>
      <c r="F140" s="203">
        <v>34</v>
      </c>
      <c r="G140" s="343">
        <f t="shared" si="6"/>
        <v>0</v>
      </c>
      <c r="H140" s="115" t="s">
        <v>252</v>
      </c>
    </row>
    <row r="141" spans="1:8" ht="36" x14ac:dyDescent="0.35">
      <c r="A141" s="202">
        <v>47</v>
      </c>
      <c r="B141" s="108" t="s">
        <v>365</v>
      </c>
      <c r="C141" s="108" t="s">
        <v>366</v>
      </c>
      <c r="D141" s="53" t="s">
        <v>51</v>
      </c>
      <c r="E141" s="319">
        <v>0</v>
      </c>
      <c r="F141" s="203">
        <v>33</v>
      </c>
      <c r="G141" s="343">
        <f t="shared" si="6"/>
        <v>0</v>
      </c>
      <c r="H141" s="115" t="s">
        <v>252</v>
      </c>
    </row>
    <row r="142" spans="1:8" ht="24" x14ac:dyDescent="0.35">
      <c r="A142" s="202">
        <v>48</v>
      </c>
      <c r="B142" s="108" t="s">
        <v>263</v>
      </c>
      <c r="C142" s="108" t="s">
        <v>264</v>
      </c>
      <c r="D142" s="53" t="s">
        <v>51</v>
      </c>
      <c r="E142" s="319">
        <v>0</v>
      </c>
      <c r="F142" s="203">
        <v>14</v>
      </c>
      <c r="G142" s="343">
        <f t="shared" si="6"/>
        <v>0</v>
      </c>
      <c r="H142" s="115" t="s">
        <v>252</v>
      </c>
    </row>
    <row r="143" spans="1:8" ht="24" x14ac:dyDescent="0.35">
      <c r="A143" s="202">
        <v>49</v>
      </c>
      <c r="B143" s="108" t="s">
        <v>367</v>
      </c>
      <c r="C143" s="108" t="s">
        <v>368</v>
      </c>
      <c r="D143" s="53" t="s">
        <v>51</v>
      </c>
      <c r="E143" s="319">
        <v>0</v>
      </c>
      <c r="F143" s="203">
        <v>5</v>
      </c>
      <c r="G143" s="343">
        <f t="shared" si="6"/>
        <v>0</v>
      </c>
      <c r="H143" s="115" t="s">
        <v>252</v>
      </c>
    </row>
    <row r="144" spans="1:8" x14ac:dyDescent="0.35">
      <c r="A144" s="202">
        <v>50</v>
      </c>
      <c r="B144" s="108" t="s">
        <v>265</v>
      </c>
      <c r="C144" s="108" t="s">
        <v>266</v>
      </c>
      <c r="D144" s="53" t="s">
        <v>51</v>
      </c>
      <c r="E144" s="319">
        <v>0</v>
      </c>
      <c r="F144" s="203">
        <v>3</v>
      </c>
      <c r="G144" s="343">
        <f t="shared" si="6"/>
        <v>0</v>
      </c>
      <c r="H144" s="115" t="s">
        <v>252</v>
      </c>
    </row>
    <row r="145" spans="1:8" ht="24" x14ac:dyDescent="0.35">
      <c r="A145" s="202">
        <v>51</v>
      </c>
      <c r="B145" s="108" t="s">
        <v>369</v>
      </c>
      <c r="C145" s="108" t="s">
        <v>370</v>
      </c>
      <c r="D145" s="53" t="s">
        <v>51</v>
      </c>
      <c r="E145" s="319">
        <v>0</v>
      </c>
      <c r="F145" s="203">
        <v>5</v>
      </c>
      <c r="G145" s="343">
        <f t="shared" si="6"/>
        <v>0</v>
      </c>
      <c r="H145" s="115" t="s">
        <v>252</v>
      </c>
    </row>
    <row r="146" spans="1:8" ht="24" x14ac:dyDescent="0.35">
      <c r="A146" s="202">
        <v>52</v>
      </c>
      <c r="B146" s="108" t="s">
        <v>371</v>
      </c>
      <c r="C146" s="108" t="s">
        <v>372</v>
      </c>
      <c r="D146" s="53" t="s">
        <v>51</v>
      </c>
      <c r="E146" s="319">
        <v>0</v>
      </c>
      <c r="F146" s="203">
        <v>24</v>
      </c>
      <c r="G146" s="343">
        <f t="shared" si="6"/>
        <v>0</v>
      </c>
      <c r="H146" s="115" t="s">
        <v>252</v>
      </c>
    </row>
    <row r="147" spans="1:8" ht="24" x14ac:dyDescent="0.35">
      <c r="A147" s="202">
        <v>53</v>
      </c>
      <c r="B147" s="108" t="s">
        <v>267</v>
      </c>
      <c r="C147" s="108" t="s">
        <v>268</v>
      </c>
      <c r="D147" s="53" t="s">
        <v>51</v>
      </c>
      <c r="E147" s="319">
        <v>0</v>
      </c>
      <c r="F147" s="203">
        <v>6</v>
      </c>
      <c r="G147" s="343">
        <f t="shared" si="6"/>
        <v>0</v>
      </c>
      <c r="H147" s="115" t="s">
        <v>252</v>
      </c>
    </row>
    <row r="148" spans="1:8" ht="36" x14ac:dyDescent="0.35">
      <c r="A148" s="202">
        <v>54</v>
      </c>
      <c r="B148" s="108" t="s">
        <v>373</v>
      </c>
      <c r="C148" s="108" t="s">
        <v>374</v>
      </c>
      <c r="D148" s="53" t="s">
        <v>51</v>
      </c>
      <c r="E148" s="319">
        <v>0</v>
      </c>
      <c r="F148" s="203">
        <v>5</v>
      </c>
      <c r="G148" s="343">
        <f t="shared" si="6"/>
        <v>0</v>
      </c>
      <c r="H148" s="115" t="s">
        <v>252</v>
      </c>
    </row>
    <row r="149" spans="1:8" ht="48" x14ac:dyDescent="0.35">
      <c r="A149" s="202">
        <v>55</v>
      </c>
      <c r="B149" s="108" t="s">
        <v>375</v>
      </c>
      <c r="C149" s="108" t="s">
        <v>376</v>
      </c>
      <c r="D149" s="53" t="s">
        <v>51</v>
      </c>
      <c r="E149" s="319">
        <v>0</v>
      </c>
      <c r="F149" s="203">
        <v>21</v>
      </c>
      <c r="G149" s="343">
        <f t="shared" si="6"/>
        <v>0</v>
      </c>
      <c r="H149" s="115" t="s">
        <v>252</v>
      </c>
    </row>
    <row r="150" spans="1:8" ht="36" x14ac:dyDescent="0.35">
      <c r="A150" s="202">
        <v>56</v>
      </c>
      <c r="B150" s="108" t="s">
        <v>269</v>
      </c>
      <c r="C150" s="108" t="s">
        <v>270</v>
      </c>
      <c r="D150" s="53" t="s">
        <v>51</v>
      </c>
      <c r="E150" s="319">
        <v>0</v>
      </c>
      <c r="F150" s="203">
        <v>6</v>
      </c>
      <c r="G150" s="343">
        <f t="shared" si="6"/>
        <v>0</v>
      </c>
      <c r="H150" s="115" t="s">
        <v>252</v>
      </c>
    </row>
    <row r="151" spans="1:8" ht="36" x14ac:dyDescent="0.35">
      <c r="A151" s="202">
        <v>57</v>
      </c>
      <c r="B151" s="108" t="s">
        <v>377</v>
      </c>
      <c r="C151" s="108" t="s">
        <v>378</v>
      </c>
      <c r="D151" s="53" t="s">
        <v>51</v>
      </c>
      <c r="E151" s="319">
        <v>0</v>
      </c>
      <c r="F151" s="203">
        <v>5</v>
      </c>
      <c r="G151" s="343">
        <f t="shared" si="6"/>
        <v>0</v>
      </c>
      <c r="H151" s="115" t="s">
        <v>252</v>
      </c>
    </row>
    <row r="152" spans="1:8" ht="36" x14ac:dyDescent="0.35">
      <c r="A152" s="202">
        <v>58</v>
      </c>
      <c r="B152" s="108" t="s">
        <v>273</v>
      </c>
      <c r="C152" s="108" t="s">
        <v>274</v>
      </c>
      <c r="D152" s="53" t="s">
        <v>51</v>
      </c>
      <c r="E152" s="319">
        <v>0</v>
      </c>
      <c r="F152" s="203">
        <v>6</v>
      </c>
      <c r="G152" s="343">
        <f t="shared" si="6"/>
        <v>0</v>
      </c>
      <c r="H152" s="115" t="s">
        <v>252</v>
      </c>
    </row>
    <row r="153" spans="1:8" ht="24" x14ac:dyDescent="0.35">
      <c r="A153" s="202">
        <v>59</v>
      </c>
      <c r="B153" s="108" t="s">
        <v>379</v>
      </c>
      <c r="C153" s="108" t="s">
        <v>380</v>
      </c>
      <c r="D153" s="53" t="s">
        <v>51</v>
      </c>
      <c r="E153" s="319">
        <v>0</v>
      </c>
      <c r="F153" s="203">
        <v>5</v>
      </c>
      <c r="G153" s="343">
        <f t="shared" si="6"/>
        <v>0</v>
      </c>
      <c r="H153" s="115" t="s">
        <v>252</v>
      </c>
    </row>
    <row r="154" spans="1:8" x14ac:dyDescent="0.35">
      <c r="A154" s="202">
        <v>60</v>
      </c>
      <c r="B154" s="108" t="s">
        <v>381</v>
      </c>
      <c r="C154" s="108" t="s">
        <v>382</v>
      </c>
      <c r="D154" s="53" t="s">
        <v>51</v>
      </c>
      <c r="E154" s="319">
        <v>0</v>
      </c>
      <c r="F154" s="203">
        <v>6</v>
      </c>
      <c r="G154" s="343">
        <f t="shared" si="6"/>
        <v>0</v>
      </c>
      <c r="H154" s="115" t="s">
        <v>252</v>
      </c>
    </row>
    <row r="155" spans="1:8" x14ac:dyDescent="0.35">
      <c r="A155" s="107"/>
      <c r="B155" s="108"/>
      <c r="C155" s="111" t="s">
        <v>279</v>
      </c>
      <c r="D155" s="112"/>
      <c r="E155" s="112"/>
      <c r="F155" s="113">
        <f>SUM(F133:F154)</f>
        <v>284</v>
      </c>
      <c r="G155" s="346">
        <f>SUM(G133:G154)</f>
        <v>0</v>
      </c>
      <c r="H155" s="115"/>
    </row>
    <row r="156" spans="1:8" x14ac:dyDescent="0.35">
      <c r="A156" s="100"/>
      <c r="B156" s="147" t="s">
        <v>280</v>
      </c>
      <c r="C156" s="102"/>
      <c r="D156" s="103"/>
      <c r="E156" s="103"/>
      <c r="F156" s="104"/>
      <c r="G156" s="116"/>
      <c r="H156" s="117"/>
    </row>
    <row r="157" spans="1:8" x14ac:dyDescent="0.35">
      <c r="A157" s="107"/>
      <c r="B157" s="108"/>
      <c r="C157" s="111" t="s">
        <v>281</v>
      </c>
      <c r="D157" s="112"/>
      <c r="E157" s="112"/>
      <c r="F157" s="113">
        <v>0</v>
      </c>
      <c r="G157" s="114"/>
      <c r="H157" s="115"/>
    </row>
    <row r="158" spans="1:8" ht="15" thickBot="1" x14ac:dyDescent="0.4">
      <c r="A158" s="148"/>
      <c r="B158" s="149"/>
      <c r="C158" s="150" t="s">
        <v>282</v>
      </c>
      <c r="D158" s="151"/>
      <c r="E158" s="152"/>
      <c r="F158" s="152"/>
      <c r="G158" s="153">
        <f>SUM(G75,G92,G127,G155)</f>
        <v>0</v>
      </c>
      <c r="H158" s="154"/>
    </row>
    <row r="159" spans="1:8" x14ac:dyDescent="0.35">
      <c r="A159" s="7"/>
      <c r="B159" s="376" t="s">
        <v>283</v>
      </c>
      <c r="C159" s="377"/>
      <c r="D159" s="57" t="s">
        <v>284</v>
      </c>
      <c r="E159" s="155"/>
      <c r="F159" s="156"/>
      <c r="G159" s="351">
        <f>SUM(G46)</f>
        <v>0</v>
      </c>
      <c r="H159" s="61"/>
    </row>
    <row r="160" spans="1:8" x14ac:dyDescent="0.35">
      <c r="A160" s="7"/>
      <c r="B160" s="376" t="s">
        <v>285</v>
      </c>
      <c r="C160" s="377"/>
      <c r="D160" s="57" t="s">
        <v>284</v>
      </c>
      <c r="E160" s="155"/>
      <c r="F160" s="156"/>
      <c r="G160" s="351">
        <f>SUM(G158)</f>
        <v>0</v>
      </c>
      <c r="H160" s="61"/>
    </row>
    <row r="161" spans="1:8" x14ac:dyDescent="0.35">
      <c r="A161" s="7"/>
      <c r="B161" s="359"/>
      <c r="C161" s="360"/>
      <c r="D161" s="57"/>
      <c r="E161" s="155"/>
      <c r="F161" s="156"/>
      <c r="G161" s="343"/>
      <c r="H161" s="61"/>
    </row>
    <row r="162" spans="1:8" x14ac:dyDescent="0.35">
      <c r="A162" s="7"/>
      <c r="B162" s="359" t="s">
        <v>286</v>
      </c>
      <c r="C162" s="360"/>
      <c r="D162" s="57" t="s">
        <v>284</v>
      </c>
      <c r="E162" s="155"/>
      <c r="F162" s="156"/>
      <c r="G162" s="343">
        <f>SUM(G159,G160)</f>
        <v>0</v>
      </c>
      <c r="H162" s="61"/>
    </row>
    <row r="163" spans="1:8" x14ac:dyDescent="0.35">
      <c r="A163" s="7"/>
      <c r="B163" s="359" t="s">
        <v>287</v>
      </c>
      <c r="C163" s="360"/>
      <c r="D163" s="57" t="s">
        <v>284</v>
      </c>
      <c r="E163" s="155"/>
      <c r="F163" s="156"/>
      <c r="G163" s="343">
        <f>PRODUCT(G162,0.21)</f>
        <v>0</v>
      </c>
      <c r="H163" s="61"/>
    </row>
    <row r="164" spans="1:8" x14ac:dyDescent="0.35">
      <c r="A164" s="7"/>
      <c r="B164" s="359"/>
      <c r="C164" s="360"/>
      <c r="D164" s="57"/>
      <c r="E164" s="155"/>
      <c r="F164" s="156"/>
      <c r="G164" s="343"/>
      <c r="H164" s="61"/>
    </row>
    <row r="165" spans="1:8" x14ac:dyDescent="0.35">
      <c r="A165" s="7"/>
      <c r="B165" s="359"/>
      <c r="C165" s="360"/>
      <c r="D165" s="57" t="s">
        <v>284</v>
      </c>
      <c r="E165" s="155"/>
      <c r="F165" s="156"/>
      <c r="G165" s="343">
        <f>SUM(G162:G164)</f>
        <v>0</v>
      </c>
      <c r="H165" s="61"/>
    </row>
    <row r="166" spans="1:8" x14ac:dyDescent="0.35">
      <c r="A166" s="7"/>
      <c r="B166" s="359"/>
      <c r="C166" s="360"/>
      <c r="D166" s="57"/>
      <c r="E166" s="155"/>
      <c r="F166" s="156"/>
      <c r="G166" s="343"/>
      <c r="H166" s="158"/>
    </row>
    <row r="167" spans="1:8" ht="18.5" x14ac:dyDescent="0.45">
      <c r="A167" s="159"/>
      <c r="B167" s="361" t="s">
        <v>288</v>
      </c>
      <c r="C167" s="362"/>
      <c r="D167" s="160" t="s">
        <v>284</v>
      </c>
      <c r="E167" s="155"/>
      <c r="F167" s="156"/>
      <c r="G167" s="352">
        <f>SUM(G165)</f>
        <v>0</v>
      </c>
      <c r="H167" s="158"/>
    </row>
    <row r="168" spans="1:8" ht="15.5" x14ac:dyDescent="0.35">
      <c r="A168" s="159"/>
      <c r="B168" s="359"/>
      <c r="C168" s="360"/>
      <c r="D168" s="160"/>
      <c r="E168" s="155"/>
      <c r="F168" s="156"/>
      <c r="G168" s="161"/>
      <c r="H168" s="158"/>
    </row>
    <row r="169" spans="1:8" ht="15.5" x14ac:dyDescent="0.35">
      <c r="A169" s="159"/>
      <c r="B169" s="363"/>
      <c r="C169" s="364"/>
      <c r="D169" s="160"/>
      <c r="E169" s="155"/>
      <c r="F169" s="156"/>
      <c r="G169" s="161"/>
      <c r="H169" s="158"/>
    </row>
    <row r="170" spans="1:8" ht="15" thickBot="1" x14ac:dyDescent="0.4">
      <c r="A170" s="162"/>
      <c r="B170" s="365"/>
      <c r="C170" s="366"/>
      <c r="D170" s="163"/>
      <c r="E170" s="164"/>
      <c r="F170" s="165"/>
      <c r="G170" s="166"/>
      <c r="H170" s="167"/>
    </row>
    <row r="171" spans="1:8" x14ac:dyDescent="0.35">
      <c r="G171" s="168"/>
      <c r="H171" s="169"/>
    </row>
  </sheetData>
  <mergeCells count="90">
    <mergeCell ref="B7:C7"/>
    <mergeCell ref="B2:C2"/>
    <mergeCell ref="B3:C3"/>
    <mergeCell ref="B4:C4"/>
    <mergeCell ref="B5:C5"/>
    <mergeCell ref="B6:C6"/>
    <mergeCell ref="I12:I17"/>
    <mergeCell ref="B13:C13"/>
    <mergeCell ref="B14:C14"/>
    <mergeCell ref="B15:C15"/>
    <mergeCell ref="B16:C16"/>
    <mergeCell ref="B8:C8"/>
    <mergeCell ref="B9:C9"/>
    <mergeCell ref="B10:C10"/>
    <mergeCell ref="B11:C11"/>
    <mergeCell ref="B12:C12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I51:I54"/>
    <mergeCell ref="B52:C52"/>
    <mergeCell ref="B53:C53"/>
    <mergeCell ref="B54:C54"/>
    <mergeCell ref="B41:C41"/>
    <mergeCell ref="B42:C42"/>
    <mergeCell ref="B43:C43"/>
    <mergeCell ref="B44:C44"/>
    <mergeCell ref="B45:C45"/>
    <mergeCell ref="B46:C46"/>
    <mergeCell ref="B60:C60"/>
    <mergeCell ref="B47:C47"/>
    <mergeCell ref="B48:C48"/>
    <mergeCell ref="B49:C49"/>
    <mergeCell ref="B50:C50"/>
    <mergeCell ref="B51:C51"/>
    <mergeCell ref="B55:C55"/>
    <mergeCell ref="B56:C56"/>
    <mergeCell ref="B57:C57"/>
    <mergeCell ref="B58:C58"/>
    <mergeCell ref="B59:C59"/>
    <mergeCell ref="B72:C72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165:C165"/>
    <mergeCell ref="B73:C73"/>
    <mergeCell ref="B74:C74"/>
    <mergeCell ref="B75:C75"/>
    <mergeCell ref="B76:C76"/>
    <mergeCell ref="B77:C77"/>
    <mergeCell ref="B159:C159"/>
    <mergeCell ref="B160:C160"/>
    <mergeCell ref="B161:C161"/>
    <mergeCell ref="B162:C162"/>
    <mergeCell ref="B163:C163"/>
    <mergeCell ref="B164:C164"/>
    <mergeCell ref="B166:C166"/>
    <mergeCell ref="B167:C167"/>
    <mergeCell ref="B168:C168"/>
    <mergeCell ref="B169:C169"/>
    <mergeCell ref="B170:C17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"/>
  <sheetViews>
    <sheetView topLeftCell="A148" workbookViewId="0">
      <selection activeCell="G151" sqref="G151:G159"/>
    </sheetView>
  </sheetViews>
  <sheetFormatPr defaultRowHeight="14.5" x14ac:dyDescent="0.35"/>
  <cols>
    <col min="2" max="2" width="12.6328125" customWidth="1"/>
    <col min="3" max="3" width="31.08984375" customWidth="1"/>
    <col min="7" max="7" width="20.54296875" customWidth="1"/>
    <col min="8" max="8" width="10.6328125" customWidth="1"/>
  </cols>
  <sheetData>
    <row r="1" spans="1:9" ht="15" thickBot="1" x14ac:dyDescent="0.4"/>
    <row r="2" spans="1:9" ht="27" x14ac:dyDescent="0.35">
      <c r="A2" s="1" t="s">
        <v>0</v>
      </c>
      <c r="B2" s="402" t="s">
        <v>383</v>
      </c>
      <c r="C2" s="403"/>
      <c r="D2" s="2" t="s">
        <v>2</v>
      </c>
      <c r="E2" s="3" t="s">
        <v>3</v>
      </c>
      <c r="F2" s="4" t="s">
        <v>4</v>
      </c>
      <c r="G2" s="5" t="s">
        <v>5</v>
      </c>
      <c r="H2" s="6" t="s">
        <v>6</v>
      </c>
    </row>
    <row r="3" spans="1:9" x14ac:dyDescent="0.35">
      <c r="A3" s="7"/>
      <c r="B3" s="378"/>
      <c r="C3" s="392"/>
      <c r="D3" s="8"/>
      <c r="E3" s="9"/>
      <c r="F3" s="10"/>
      <c r="G3" s="11"/>
      <c r="H3" s="12"/>
    </row>
    <row r="4" spans="1:9" ht="21.5" thickBot="1" x14ac:dyDescent="0.4">
      <c r="A4" s="13" t="s">
        <v>7</v>
      </c>
      <c r="B4" s="404" t="s">
        <v>8</v>
      </c>
      <c r="C4" s="405"/>
      <c r="D4" s="14"/>
      <c r="E4" s="15"/>
      <c r="F4" s="16"/>
      <c r="G4" s="17"/>
      <c r="H4" s="18"/>
    </row>
    <row r="5" spans="1:9" ht="32" x14ac:dyDescent="0.35">
      <c r="A5" s="19">
        <v>181111111</v>
      </c>
      <c r="B5" s="384" t="s">
        <v>9</v>
      </c>
      <c r="C5" s="406"/>
      <c r="D5" s="20" t="s">
        <v>10</v>
      </c>
      <c r="E5" s="21">
        <v>0</v>
      </c>
      <c r="F5" s="22">
        <v>520</v>
      </c>
      <c r="G5" s="23">
        <f t="shared" ref="G5:G37" si="0">PRODUCT(E5,F5)</f>
        <v>0</v>
      </c>
      <c r="H5" s="24" t="s">
        <v>11</v>
      </c>
    </row>
    <row r="6" spans="1:9" ht="31" x14ac:dyDescent="0.35">
      <c r="A6" s="25">
        <v>184802111</v>
      </c>
      <c r="B6" s="378" t="s">
        <v>12</v>
      </c>
      <c r="C6" s="392"/>
      <c r="D6" s="26" t="s">
        <v>10</v>
      </c>
      <c r="E6" s="27">
        <v>0</v>
      </c>
      <c r="F6" s="28">
        <v>1040</v>
      </c>
      <c r="G6" s="29">
        <f t="shared" si="0"/>
        <v>0</v>
      </c>
      <c r="H6" s="30" t="s">
        <v>384</v>
      </c>
    </row>
    <row r="7" spans="1:9" ht="18" x14ac:dyDescent="0.35">
      <c r="A7" s="31">
        <v>121112004</v>
      </c>
      <c r="B7" s="439" t="s">
        <v>14</v>
      </c>
      <c r="C7" s="440"/>
      <c r="D7" s="32" t="s">
        <v>15</v>
      </c>
      <c r="E7" s="33">
        <v>0</v>
      </c>
      <c r="F7" s="32">
        <v>19</v>
      </c>
      <c r="G7" s="34">
        <f t="shared" si="0"/>
        <v>0</v>
      </c>
      <c r="H7" s="35" t="s">
        <v>16</v>
      </c>
      <c r="I7" s="438" t="s">
        <v>17</v>
      </c>
    </row>
    <row r="8" spans="1:9" ht="27" x14ac:dyDescent="0.35">
      <c r="A8" s="31">
        <v>564732111</v>
      </c>
      <c r="B8" s="439" t="s">
        <v>18</v>
      </c>
      <c r="C8" s="440"/>
      <c r="D8" s="32" t="s">
        <v>15</v>
      </c>
      <c r="E8" s="33">
        <v>0</v>
      </c>
      <c r="F8" s="32">
        <v>19</v>
      </c>
      <c r="G8" s="34">
        <f t="shared" si="0"/>
        <v>0</v>
      </c>
      <c r="H8" s="35" t="s">
        <v>19</v>
      </c>
      <c r="I8" s="438"/>
    </row>
    <row r="9" spans="1:9" ht="27" x14ac:dyDescent="0.35">
      <c r="A9" s="31">
        <v>564732111</v>
      </c>
      <c r="B9" s="439" t="s">
        <v>18</v>
      </c>
      <c r="C9" s="440"/>
      <c r="D9" s="32" t="s">
        <v>15</v>
      </c>
      <c r="E9" s="33">
        <v>0</v>
      </c>
      <c r="F9" s="32">
        <v>19</v>
      </c>
      <c r="G9" s="34">
        <f t="shared" si="0"/>
        <v>0</v>
      </c>
      <c r="H9" s="35" t="s">
        <v>20</v>
      </c>
      <c r="I9" s="438"/>
    </row>
    <row r="10" spans="1:9" ht="18" x14ac:dyDescent="0.35">
      <c r="A10" s="31"/>
      <c r="B10" s="441" t="s">
        <v>21</v>
      </c>
      <c r="C10" s="442"/>
      <c r="D10" s="32" t="s">
        <v>15</v>
      </c>
      <c r="E10" s="33">
        <v>0</v>
      </c>
      <c r="F10" s="32">
        <v>19</v>
      </c>
      <c r="G10" s="34">
        <f t="shared" si="0"/>
        <v>0</v>
      </c>
      <c r="H10" s="35" t="s">
        <v>22</v>
      </c>
      <c r="I10" s="438"/>
    </row>
    <row r="11" spans="1:9" ht="72" x14ac:dyDescent="0.35">
      <c r="A11" s="31">
        <v>916331112</v>
      </c>
      <c r="B11" s="441" t="s">
        <v>385</v>
      </c>
      <c r="C11" s="442"/>
      <c r="D11" s="32" t="s">
        <v>23</v>
      </c>
      <c r="E11" s="33">
        <v>0</v>
      </c>
      <c r="F11" s="32">
        <v>15.7</v>
      </c>
      <c r="G11" s="34">
        <f t="shared" si="0"/>
        <v>0</v>
      </c>
      <c r="H11" s="35" t="s">
        <v>24</v>
      </c>
      <c r="I11" s="438"/>
    </row>
    <row r="12" spans="1:9" ht="27" x14ac:dyDescent="0.35">
      <c r="A12" s="31">
        <v>327213112</v>
      </c>
      <c r="B12" s="443" t="s">
        <v>386</v>
      </c>
      <c r="C12" s="444"/>
      <c r="D12" s="32" t="s">
        <v>25</v>
      </c>
      <c r="E12" s="33">
        <v>0</v>
      </c>
      <c r="F12" s="32">
        <v>0.5</v>
      </c>
      <c r="G12" s="34">
        <f t="shared" si="0"/>
        <v>0</v>
      </c>
      <c r="H12" s="35" t="s">
        <v>26</v>
      </c>
      <c r="I12" s="438"/>
    </row>
    <row r="13" spans="1:9" ht="27" x14ac:dyDescent="0.35">
      <c r="A13" s="25">
        <v>181411131</v>
      </c>
      <c r="B13" s="378" t="s">
        <v>27</v>
      </c>
      <c r="C13" s="392"/>
      <c r="D13" s="26" t="s">
        <v>10</v>
      </c>
      <c r="E13" s="27">
        <v>0</v>
      </c>
      <c r="F13" s="28">
        <f>SUM(F5,-F15,-F7)</f>
        <v>399</v>
      </c>
      <c r="G13" s="29">
        <f t="shared" si="0"/>
        <v>0</v>
      </c>
      <c r="H13" s="30" t="s">
        <v>387</v>
      </c>
    </row>
    <row r="14" spans="1:9" x14ac:dyDescent="0.35">
      <c r="A14" s="36">
        <v>185803211</v>
      </c>
      <c r="B14" s="363" t="s">
        <v>29</v>
      </c>
      <c r="C14" s="364"/>
      <c r="D14" s="37" t="s">
        <v>10</v>
      </c>
      <c r="E14" s="27">
        <v>0</v>
      </c>
      <c r="F14" s="28">
        <f>SUM(F13)</f>
        <v>399</v>
      </c>
      <c r="G14" s="29">
        <f t="shared" si="0"/>
        <v>0</v>
      </c>
      <c r="H14" s="30"/>
    </row>
    <row r="15" spans="1:9" x14ac:dyDescent="0.35">
      <c r="A15" s="25">
        <v>183205111</v>
      </c>
      <c r="B15" s="378" t="s">
        <v>30</v>
      </c>
      <c r="C15" s="392"/>
      <c r="D15" s="26" t="s">
        <v>10</v>
      </c>
      <c r="E15" s="27">
        <v>0</v>
      </c>
      <c r="F15" s="28">
        <v>102</v>
      </c>
      <c r="G15" s="29">
        <f t="shared" si="0"/>
        <v>0</v>
      </c>
      <c r="H15" s="30"/>
    </row>
    <row r="16" spans="1:9" x14ac:dyDescent="0.35">
      <c r="A16" s="217">
        <v>183111212</v>
      </c>
      <c r="B16" s="378" t="s">
        <v>31</v>
      </c>
      <c r="C16" s="392"/>
      <c r="D16" s="218" t="s">
        <v>32</v>
      </c>
      <c r="E16" s="27">
        <v>0</v>
      </c>
      <c r="F16" s="28">
        <f>SUM(F143)</f>
        <v>204</v>
      </c>
      <c r="G16" s="29">
        <f t="shared" si="0"/>
        <v>0</v>
      </c>
      <c r="H16" s="30" t="s">
        <v>33</v>
      </c>
    </row>
    <row r="17" spans="1:8" ht="18" x14ac:dyDescent="0.35">
      <c r="A17" s="25">
        <v>183101315</v>
      </c>
      <c r="B17" s="378" t="s">
        <v>34</v>
      </c>
      <c r="C17" s="392"/>
      <c r="D17" s="26" t="s">
        <v>32</v>
      </c>
      <c r="E17" s="27">
        <v>0</v>
      </c>
      <c r="F17" s="28">
        <v>3</v>
      </c>
      <c r="G17" s="29">
        <f t="shared" si="0"/>
        <v>0</v>
      </c>
      <c r="H17" s="30" t="s">
        <v>299</v>
      </c>
    </row>
    <row r="18" spans="1:8" ht="18" x14ac:dyDescent="0.35">
      <c r="A18" s="25">
        <v>183111213</v>
      </c>
      <c r="B18" s="378" t="s">
        <v>36</v>
      </c>
      <c r="C18" s="392"/>
      <c r="D18" s="26" t="s">
        <v>32</v>
      </c>
      <c r="E18" s="27">
        <v>0</v>
      </c>
      <c r="F18" s="28">
        <f>SUM(F120,-F17)</f>
        <v>178</v>
      </c>
      <c r="G18" s="29">
        <f t="shared" si="0"/>
        <v>0</v>
      </c>
      <c r="H18" s="30" t="s">
        <v>388</v>
      </c>
    </row>
    <row r="19" spans="1:8" x14ac:dyDescent="0.35">
      <c r="A19" s="25">
        <v>183101214</v>
      </c>
      <c r="B19" s="378" t="s">
        <v>38</v>
      </c>
      <c r="C19" s="392"/>
      <c r="D19" s="26" t="s">
        <v>32</v>
      </c>
      <c r="E19" s="27">
        <v>0</v>
      </c>
      <c r="F19" s="28">
        <v>2</v>
      </c>
      <c r="G19" s="29">
        <f t="shared" si="0"/>
        <v>0</v>
      </c>
      <c r="H19" s="30" t="s">
        <v>39</v>
      </c>
    </row>
    <row r="20" spans="1:8" x14ac:dyDescent="0.35">
      <c r="A20" s="25">
        <v>183101215</v>
      </c>
      <c r="B20" s="378" t="s">
        <v>40</v>
      </c>
      <c r="C20" s="392"/>
      <c r="D20" s="26"/>
      <c r="E20" s="27">
        <v>0</v>
      </c>
      <c r="F20" s="28">
        <f>SUM(F86,-F19)</f>
        <v>9</v>
      </c>
      <c r="G20" s="29">
        <f t="shared" si="0"/>
        <v>0</v>
      </c>
      <c r="H20" s="30" t="s">
        <v>41</v>
      </c>
    </row>
    <row r="21" spans="1:8" x14ac:dyDescent="0.35">
      <c r="A21" s="25">
        <v>183211322</v>
      </c>
      <c r="B21" s="378" t="s">
        <v>42</v>
      </c>
      <c r="C21" s="378"/>
      <c r="D21" s="26" t="s">
        <v>32</v>
      </c>
      <c r="E21" s="27">
        <v>0</v>
      </c>
      <c r="F21" s="28">
        <f>SUM(F16)</f>
        <v>204</v>
      </c>
      <c r="G21" s="29">
        <f t="shared" si="0"/>
        <v>0</v>
      </c>
      <c r="H21" s="30" t="s">
        <v>33</v>
      </c>
    </row>
    <row r="22" spans="1:8" x14ac:dyDescent="0.35">
      <c r="A22" s="25">
        <v>184102110</v>
      </c>
      <c r="B22" s="378" t="s">
        <v>43</v>
      </c>
      <c r="C22" s="378"/>
      <c r="D22" s="26" t="s">
        <v>32</v>
      </c>
      <c r="E22" s="27">
        <v>0</v>
      </c>
      <c r="F22" s="28">
        <f>SUM(F120)</f>
        <v>181</v>
      </c>
      <c r="G22" s="29">
        <f t="shared" si="0"/>
        <v>0</v>
      </c>
      <c r="H22" s="30" t="s">
        <v>44</v>
      </c>
    </row>
    <row r="23" spans="1:8" ht="15" thickBot="1" x14ac:dyDescent="0.4">
      <c r="A23" s="39">
        <v>184201111</v>
      </c>
      <c r="B23" s="395" t="s">
        <v>45</v>
      </c>
      <c r="C23" s="396"/>
      <c r="D23" s="40" t="s">
        <v>32</v>
      </c>
      <c r="E23" s="41">
        <v>0</v>
      </c>
      <c r="F23" s="42">
        <f>SUM(F19)</f>
        <v>2</v>
      </c>
      <c r="G23" s="43">
        <f t="shared" si="0"/>
        <v>0</v>
      </c>
      <c r="H23" s="44" t="s">
        <v>39</v>
      </c>
    </row>
    <row r="24" spans="1:8" x14ac:dyDescent="0.35">
      <c r="A24" s="45">
        <v>184102115</v>
      </c>
      <c r="B24" s="393" t="s">
        <v>46</v>
      </c>
      <c r="C24" s="394"/>
      <c r="D24" s="46" t="s">
        <v>32</v>
      </c>
      <c r="E24" s="47">
        <v>0</v>
      </c>
      <c r="F24" s="48">
        <f>SUM(F20)</f>
        <v>9</v>
      </c>
      <c r="G24" s="49">
        <f t="shared" si="0"/>
        <v>0</v>
      </c>
      <c r="H24" s="50" t="s">
        <v>41</v>
      </c>
    </row>
    <row r="25" spans="1:8" ht="27" x14ac:dyDescent="0.35">
      <c r="A25" s="25">
        <v>185802114</v>
      </c>
      <c r="B25" s="378" t="s">
        <v>47</v>
      </c>
      <c r="C25" s="392"/>
      <c r="D25" s="26" t="s">
        <v>48</v>
      </c>
      <c r="E25" s="27">
        <v>0</v>
      </c>
      <c r="F25" s="51">
        <v>5.0000000000000001E-3</v>
      </c>
      <c r="G25" s="29">
        <f t="shared" si="0"/>
        <v>0</v>
      </c>
      <c r="H25" s="30" t="s">
        <v>49</v>
      </c>
    </row>
    <row r="26" spans="1:8" ht="18" x14ac:dyDescent="0.35">
      <c r="A26" s="25"/>
      <c r="B26" s="378" t="s">
        <v>50</v>
      </c>
      <c r="C26" s="392"/>
      <c r="D26" s="26" t="s">
        <v>51</v>
      </c>
      <c r="E26" s="27">
        <v>0</v>
      </c>
      <c r="F26" s="28">
        <f>SUM(F85,-F23)</f>
        <v>5</v>
      </c>
      <c r="G26" s="29">
        <f t="shared" si="0"/>
        <v>0</v>
      </c>
      <c r="H26" s="30" t="s">
        <v>52</v>
      </c>
    </row>
    <row r="27" spans="1:8" ht="18" x14ac:dyDescent="0.35">
      <c r="A27" s="25">
        <v>184215132</v>
      </c>
      <c r="B27" s="378" t="s">
        <v>389</v>
      </c>
      <c r="C27" s="392"/>
      <c r="D27" s="26" t="s">
        <v>32</v>
      </c>
      <c r="E27" s="27">
        <v>0</v>
      </c>
      <c r="F27" s="28">
        <f>SUM(F26)</f>
        <v>5</v>
      </c>
      <c r="G27" s="29">
        <f t="shared" si="0"/>
        <v>0</v>
      </c>
      <c r="H27" s="30" t="s">
        <v>54</v>
      </c>
    </row>
    <row r="28" spans="1:8" x14ac:dyDescent="0.35">
      <c r="A28" s="172">
        <v>184215112</v>
      </c>
      <c r="B28" s="422" t="s">
        <v>55</v>
      </c>
      <c r="C28" s="423"/>
      <c r="D28" s="173" t="s">
        <v>32</v>
      </c>
      <c r="E28" s="27">
        <v>0</v>
      </c>
      <c r="F28" s="174">
        <f>SUM(F19)</f>
        <v>2</v>
      </c>
      <c r="G28" s="175">
        <f t="shared" si="0"/>
        <v>0</v>
      </c>
      <c r="H28" s="176" t="s">
        <v>39</v>
      </c>
    </row>
    <row r="29" spans="1:8" ht="18" x14ac:dyDescent="0.35">
      <c r="A29" s="25">
        <v>184215111</v>
      </c>
      <c r="B29" s="378" t="s">
        <v>56</v>
      </c>
      <c r="C29" s="392"/>
      <c r="D29" s="26" t="s">
        <v>32</v>
      </c>
      <c r="E29" s="27">
        <v>0</v>
      </c>
      <c r="F29" s="28">
        <f>SUM(F71)</f>
        <v>4</v>
      </c>
      <c r="G29" s="29">
        <f t="shared" si="0"/>
        <v>0</v>
      </c>
      <c r="H29" s="30" t="s">
        <v>57</v>
      </c>
    </row>
    <row r="30" spans="1:8" ht="27" x14ac:dyDescent="0.35">
      <c r="A30" s="25">
        <v>183117111</v>
      </c>
      <c r="B30" s="378" t="s">
        <v>390</v>
      </c>
      <c r="C30" s="392"/>
      <c r="D30" s="26" t="s">
        <v>23</v>
      </c>
      <c r="E30" s="27">
        <v>0</v>
      </c>
      <c r="F30" s="28">
        <v>15</v>
      </c>
      <c r="G30" s="29">
        <f t="shared" si="0"/>
        <v>0</v>
      </c>
      <c r="H30" s="30" t="s">
        <v>59</v>
      </c>
    </row>
    <row r="31" spans="1:8" ht="27" x14ac:dyDescent="0.35">
      <c r="A31" s="219">
        <v>183106611</v>
      </c>
      <c r="B31" s="435" t="s">
        <v>60</v>
      </c>
      <c r="C31" s="436"/>
      <c r="D31" s="220" t="s">
        <v>23</v>
      </c>
      <c r="E31" s="27">
        <v>0</v>
      </c>
      <c r="F31" s="221">
        <f>SUM(F30)</f>
        <v>15</v>
      </c>
      <c r="G31" s="222">
        <f t="shared" si="0"/>
        <v>0</v>
      </c>
      <c r="H31" s="223" t="s">
        <v>61</v>
      </c>
    </row>
    <row r="32" spans="1:8" x14ac:dyDescent="0.35">
      <c r="A32" s="25">
        <v>184911431</v>
      </c>
      <c r="B32" s="378" t="s">
        <v>66</v>
      </c>
      <c r="C32" s="392"/>
      <c r="D32" s="26" t="s">
        <v>10</v>
      </c>
      <c r="E32" s="27">
        <v>0</v>
      </c>
      <c r="F32" s="28">
        <f>SUM(F15,-F33)</f>
        <v>83</v>
      </c>
      <c r="G32" s="29">
        <f t="shared" si="0"/>
        <v>0</v>
      </c>
      <c r="H32" s="30" t="s">
        <v>67</v>
      </c>
    </row>
    <row r="33" spans="1:9" x14ac:dyDescent="0.35">
      <c r="A33" s="25">
        <v>184911151</v>
      </c>
      <c r="B33" s="378" t="s">
        <v>68</v>
      </c>
      <c r="C33" s="392"/>
      <c r="D33" s="26" t="s">
        <v>10</v>
      </c>
      <c r="E33" s="27">
        <v>0</v>
      </c>
      <c r="F33" s="28">
        <v>19</v>
      </c>
      <c r="G33" s="29">
        <f t="shared" si="0"/>
        <v>0</v>
      </c>
      <c r="H33" s="30" t="s">
        <v>69</v>
      </c>
    </row>
    <row r="34" spans="1:9" ht="24" x14ac:dyDescent="0.35">
      <c r="A34" s="45"/>
      <c r="B34" s="393" t="s">
        <v>70</v>
      </c>
      <c r="C34" s="437"/>
      <c r="D34" s="138" t="s">
        <v>51</v>
      </c>
      <c r="E34" s="27">
        <v>0</v>
      </c>
      <c r="F34" s="48">
        <v>0</v>
      </c>
      <c r="G34" s="49">
        <f t="shared" si="0"/>
        <v>0</v>
      </c>
      <c r="H34" s="183" t="s">
        <v>71</v>
      </c>
    </row>
    <row r="35" spans="1:9" x14ac:dyDescent="0.35">
      <c r="A35" s="25">
        <v>185851111</v>
      </c>
      <c r="B35" s="378" t="s">
        <v>72</v>
      </c>
      <c r="C35" s="379"/>
      <c r="D35" s="53" t="s">
        <v>73</v>
      </c>
      <c r="E35" s="27">
        <v>0</v>
      </c>
      <c r="F35" s="28">
        <v>3</v>
      </c>
      <c r="G35" s="29">
        <f t="shared" si="0"/>
        <v>0</v>
      </c>
      <c r="H35" s="30"/>
    </row>
    <row r="36" spans="1:9" x14ac:dyDescent="0.35">
      <c r="A36" s="45">
        <v>185804312</v>
      </c>
      <c r="B36" s="393" t="s">
        <v>74</v>
      </c>
      <c r="C36" s="437"/>
      <c r="D36" s="138" t="s">
        <v>73</v>
      </c>
      <c r="E36" s="27">
        <v>0</v>
      </c>
      <c r="F36" s="48">
        <v>3</v>
      </c>
      <c r="G36" s="49">
        <f t="shared" si="0"/>
        <v>0</v>
      </c>
      <c r="H36" s="224"/>
    </row>
    <row r="37" spans="1:9" x14ac:dyDescent="0.35">
      <c r="A37" s="25">
        <v>998231311</v>
      </c>
      <c r="B37" s="378" t="s">
        <v>75</v>
      </c>
      <c r="C37" s="379"/>
      <c r="D37" s="53" t="s">
        <v>48</v>
      </c>
      <c r="E37" s="27">
        <v>0</v>
      </c>
      <c r="F37" s="28">
        <v>3</v>
      </c>
      <c r="G37" s="29">
        <f t="shared" si="0"/>
        <v>0</v>
      </c>
      <c r="H37" s="55"/>
    </row>
    <row r="38" spans="1:9" x14ac:dyDescent="0.35">
      <c r="A38" s="56"/>
      <c r="B38" s="378"/>
      <c r="C38" s="379"/>
      <c r="D38" s="57"/>
      <c r="E38" s="58"/>
      <c r="F38" s="59"/>
      <c r="G38" s="60"/>
      <c r="H38" s="61"/>
    </row>
    <row r="39" spans="1:9" x14ac:dyDescent="0.35">
      <c r="A39" s="56"/>
      <c r="B39" s="389" t="s">
        <v>76</v>
      </c>
      <c r="C39" s="390"/>
      <c r="D39" s="57"/>
      <c r="E39" s="58"/>
      <c r="F39" s="59"/>
      <c r="G39" s="62">
        <f>SUM(G5:G38)</f>
        <v>0</v>
      </c>
      <c r="H39" s="61"/>
    </row>
    <row r="40" spans="1:9" x14ac:dyDescent="0.35">
      <c r="A40" s="63"/>
      <c r="B40" s="391" t="s">
        <v>77</v>
      </c>
      <c r="C40" s="377"/>
      <c r="D40" s="64"/>
      <c r="E40" s="65"/>
      <c r="F40" s="66"/>
      <c r="G40" s="67"/>
      <c r="H40" s="68"/>
    </row>
    <row r="41" spans="1:9" x14ac:dyDescent="0.35">
      <c r="A41" s="69"/>
      <c r="B41" s="378"/>
      <c r="C41" s="379"/>
      <c r="D41" s="53"/>
      <c r="E41" s="70"/>
      <c r="F41" s="28"/>
      <c r="G41" s="71"/>
      <c r="H41" s="72"/>
    </row>
    <row r="42" spans="1:9" x14ac:dyDescent="0.35">
      <c r="A42" s="73"/>
      <c r="B42" s="380" t="s">
        <v>78</v>
      </c>
      <c r="C42" s="381"/>
      <c r="D42" s="74"/>
      <c r="E42" s="75"/>
      <c r="F42" s="76"/>
      <c r="G42" s="77"/>
      <c r="H42" s="78"/>
    </row>
    <row r="43" spans="1:9" x14ac:dyDescent="0.35">
      <c r="A43" s="69"/>
      <c r="B43" s="378"/>
      <c r="C43" s="379"/>
      <c r="D43" s="53"/>
      <c r="E43" s="70"/>
      <c r="F43" s="28"/>
      <c r="G43" s="71"/>
      <c r="H43" s="72"/>
    </row>
    <row r="44" spans="1:9" ht="18" x14ac:dyDescent="0.35">
      <c r="A44" s="79"/>
      <c r="B44" s="432" t="s">
        <v>79</v>
      </c>
      <c r="C44" s="433"/>
      <c r="D44" s="225" t="s">
        <v>391</v>
      </c>
      <c r="E44" s="226">
        <v>0</v>
      </c>
      <c r="F44" s="227">
        <v>19</v>
      </c>
      <c r="G44" s="228">
        <f t="shared" ref="G44:G64" si="1">PRODUCT(E44,F44)</f>
        <v>0</v>
      </c>
      <c r="H44" s="229" t="s">
        <v>81</v>
      </c>
      <c r="I44" s="434" t="s">
        <v>17</v>
      </c>
    </row>
    <row r="45" spans="1:9" ht="18" x14ac:dyDescent="0.35">
      <c r="A45" s="79"/>
      <c r="B45" s="432" t="s">
        <v>82</v>
      </c>
      <c r="C45" s="433"/>
      <c r="D45" s="225" t="s">
        <v>392</v>
      </c>
      <c r="E45" s="226">
        <v>0</v>
      </c>
      <c r="F45" s="230">
        <v>1.9</v>
      </c>
      <c r="G45" s="228">
        <f t="shared" si="1"/>
        <v>0</v>
      </c>
      <c r="H45" s="229" t="s">
        <v>81</v>
      </c>
      <c r="I45" s="434"/>
    </row>
    <row r="46" spans="1:9" ht="18" x14ac:dyDescent="0.35">
      <c r="A46" s="79"/>
      <c r="B46" s="432" t="s">
        <v>83</v>
      </c>
      <c r="C46" s="433"/>
      <c r="D46" s="225" t="s">
        <v>392</v>
      </c>
      <c r="E46" s="226">
        <v>0</v>
      </c>
      <c r="F46" s="231">
        <v>0.95</v>
      </c>
      <c r="G46" s="228">
        <f t="shared" si="1"/>
        <v>0</v>
      </c>
      <c r="H46" s="229" t="s">
        <v>81</v>
      </c>
      <c r="I46" s="434"/>
    </row>
    <row r="47" spans="1:9" x14ac:dyDescent="0.35">
      <c r="A47" s="79"/>
      <c r="B47" s="432" t="s">
        <v>84</v>
      </c>
      <c r="C47" s="433"/>
      <c r="D47" s="225" t="s">
        <v>85</v>
      </c>
      <c r="E47" s="226">
        <v>0</v>
      </c>
      <c r="F47" s="231">
        <v>50</v>
      </c>
      <c r="G47" s="228">
        <f t="shared" si="1"/>
        <v>0</v>
      </c>
      <c r="H47" s="229"/>
      <c r="I47" s="434"/>
    </row>
    <row r="48" spans="1:9" ht="18" x14ac:dyDescent="0.35">
      <c r="A48" s="69"/>
      <c r="B48" s="378" t="s">
        <v>86</v>
      </c>
      <c r="C48" s="418"/>
      <c r="D48" s="53" t="s">
        <v>73</v>
      </c>
      <c r="E48" s="27">
        <v>0</v>
      </c>
      <c r="F48" s="84">
        <v>5.5</v>
      </c>
      <c r="G48" s="71">
        <f t="shared" si="1"/>
        <v>0</v>
      </c>
      <c r="H48" s="194" t="s">
        <v>87</v>
      </c>
    </row>
    <row r="49" spans="1:8" ht="27" x14ac:dyDescent="0.35">
      <c r="A49" s="69"/>
      <c r="B49" s="369" t="s">
        <v>393</v>
      </c>
      <c r="C49" s="368"/>
      <c r="D49" s="53" t="s">
        <v>73</v>
      </c>
      <c r="E49" s="27">
        <v>0</v>
      </c>
      <c r="F49" s="84">
        <v>2.4</v>
      </c>
      <c r="G49" s="71">
        <f t="shared" si="1"/>
        <v>0</v>
      </c>
      <c r="H49" s="30" t="s">
        <v>394</v>
      </c>
    </row>
    <row r="50" spans="1:8" ht="15" thickBot="1" x14ac:dyDescent="0.4">
      <c r="A50" s="89"/>
      <c r="B50" s="372" t="s">
        <v>395</v>
      </c>
      <c r="C50" s="412"/>
      <c r="D50" s="90" t="s">
        <v>51</v>
      </c>
      <c r="E50" s="41">
        <v>0</v>
      </c>
      <c r="F50" s="42">
        <v>472</v>
      </c>
      <c r="G50" s="134">
        <f t="shared" si="1"/>
        <v>0</v>
      </c>
      <c r="H50" s="44" t="s">
        <v>396</v>
      </c>
    </row>
    <row r="51" spans="1:8" x14ac:dyDescent="0.35">
      <c r="A51" s="197"/>
      <c r="B51" s="407" t="s">
        <v>92</v>
      </c>
      <c r="C51" s="413"/>
      <c r="D51" s="138" t="s">
        <v>93</v>
      </c>
      <c r="E51" s="47">
        <v>0</v>
      </c>
      <c r="F51" s="48">
        <v>3</v>
      </c>
      <c r="G51" s="140">
        <f t="shared" si="1"/>
        <v>0</v>
      </c>
      <c r="H51" s="232"/>
    </row>
    <row r="52" spans="1:8" ht="27" x14ac:dyDescent="0.35">
      <c r="A52" s="69"/>
      <c r="B52" s="369" t="s">
        <v>94</v>
      </c>
      <c r="C52" s="368"/>
      <c r="D52" s="53" t="s">
        <v>51</v>
      </c>
      <c r="E52" s="27">
        <v>0</v>
      </c>
      <c r="F52" s="28">
        <v>18</v>
      </c>
      <c r="G52" s="71">
        <f t="shared" si="1"/>
        <v>0</v>
      </c>
      <c r="H52" s="30" t="s">
        <v>397</v>
      </c>
    </row>
    <row r="53" spans="1:8" ht="18" x14ac:dyDescent="0.35">
      <c r="A53" s="69"/>
      <c r="B53" s="369" t="s">
        <v>96</v>
      </c>
      <c r="C53" s="368"/>
      <c r="D53" s="53" t="s">
        <v>51</v>
      </c>
      <c r="E53" s="27">
        <v>0</v>
      </c>
      <c r="F53" s="28">
        <v>6</v>
      </c>
      <c r="G53" s="71">
        <f t="shared" si="1"/>
        <v>0</v>
      </c>
      <c r="H53" s="30" t="s">
        <v>97</v>
      </c>
    </row>
    <row r="54" spans="1:8" ht="18" x14ac:dyDescent="0.35">
      <c r="A54" s="69"/>
      <c r="B54" s="369" t="s">
        <v>98</v>
      </c>
      <c r="C54" s="368"/>
      <c r="D54" s="53" t="s">
        <v>51</v>
      </c>
      <c r="E54" s="27">
        <v>0</v>
      </c>
      <c r="F54" s="28">
        <v>10</v>
      </c>
      <c r="G54" s="71">
        <f t="shared" si="1"/>
        <v>0</v>
      </c>
      <c r="H54" s="30" t="s">
        <v>99</v>
      </c>
    </row>
    <row r="55" spans="1:8" x14ac:dyDescent="0.35">
      <c r="A55" s="69"/>
      <c r="B55" s="369" t="s">
        <v>100</v>
      </c>
      <c r="C55" s="368"/>
      <c r="D55" s="53" t="s">
        <v>23</v>
      </c>
      <c r="E55" s="27">
        <v>0</v>
      </c>
      <c r="F55" s="28">
        <v>10</v>
      </c>
      <c r="G55" s="71">
        <f t="shared" si="1"/>
        <v>0</v>
      </c>
      <c r="H55" s="30"/>
    </row>
    <row r="56" spans="1:8" ht="18" x14ac:dyDescent="0.35">
      <c r="A56" s="69"/>
      <c r="B56" s="369" t="s">
        <v>101</v>
      </c>
      <c r="C56" s="368"/>
      <c r="D56" s="53" t="s">
        <v>85</v>
      </c>
      <c r="E56" s="27">
        <v>0</v>
      </c>
      <c r="F56" s="28">
        <v>1</v>
      </c>
      <c r="G56" s="71">
        <f t="shared" si="1"/>
        <v>0</v>
      </c>
      <c r="H56" s="30" t="s">
        <v>102</v>
      </c>
    </row>
    <row r="57" spans="1:8" x14ac:dyDescent="0.35">
      <c r="A57" s="69"/>
      <c r="B57" s="369" t="s">
        <v>103</v>
      </c>
      <c r="C57" s="368"/>
      <c r="D57" s="53" t="s">
        <v>80</v>
      </c>
      <c r="E57" s="27">
        <v>0</v>
      </c>
      <c r="F57" s="28">
        <v>0</v>
      </c>
      <c r="G57" s="71">
        <f t="shared" si="1"/>
        <v>0</v>
      </c>
      <c r="H57" s="30" t="s">
        <v>104</v>
      </c>
    </row>
    <row r="58" spans="1:8" x14ac:dyDescent="0.35">
      <c r="A58" s="69"/>
      <c r="B58" s="369" t="s">
        <v>398</v>
      </c>
      <c r="C58" s="368"/>
      <c r="D58" s="53" t="s">
        <v>51</v>
      </c>
      <c r="E58" s="27">
        <v>0</v>
      </c>
      <c r="F58" s="28">
        <v>0</v>
      </c>
      <c r="G58" s="71">
        <f t="shared" si="1"/>
        <v>0</v>
      </c>
      <c r="H58" s="30"/>
    </row>
    <row r="59" spans="1:8" ht="18" x14ac:dyDescent="0.35">
      <c r="A59" s="195"/>
      <c r="B59" s="409" t="s">
        <v>110</v>
      </c>
      <c r="C59" s="410"/>
      <c r="D59" s="124" t="s">
        <v>51</v>
      </c>
      <c r="E59" s="27">
        <v>0</v>
      </c>
      <c r="F59" s="233">
        <v>3</v>
      </c>
      <c r="G59" s="196">
        <f t="shared" si="1"/>
        <v>0</v>
      </c>
      <c r="H59" s="176" t="s">
        <v>399</v>
      </c>
    </row>
    <row r="60" spans="1:8" x14ac:dyDescent="0.35">
      <c r="A60" s="69"/>
      <c r="B60" s="369" t="s">
        <v>400</v>
      </c>
      <c r="C60" s="368"/>
      <c r="D60" s="53" t="s">
        <v>112</v>
      </c>
      <c r="E60" s="27">
        <v>0</v>
      </c>
      <c r="F60" s="28">
        <f>PRODUCT(F32,0.165)</f>
        <v>13.695</v>
      </c>
      <c r="G60" s="71">
        <f>PRODUCT(E60,F60)</f>
        <v>0</v>
      </c>
      <c r="H60" s="30"/>
    </row>
    <row r="61" spans="1:8" x14ac:dyDescent="0.35">
      <c r="A61" s="69"/>
      <c r="B61" s="369" t="s">
        <v>113</v>
      </c>
      <c r="C61" s="368"/>
      <c r="D61" s="53" t="s">
        <v>73</v>
      </c>
      <c r="E61" s="27">
        <v>0</v>
      </c>
      <c r="F61" s="84">
        <f>PRODUCT(F33,0.05)</f>
        <v>0.95000000000000007</v>
      </c>
      <c r="G61" s="71">
        <f>PRODUCT(E61,F61)</f>
        <v>0</v>
      </c>
      <c r="H61" s="30"/>
    </row>
    <row r="62" spans="1:8" x14ac:dyDescent="0.35">
      <c r="A62" s="69"/>
      <c r="B62" s="414" t="s">
        <v>114</v>
      </c>
      <c r="C62" s="415"/>
      <c r="D62" s="57" t="s">
        <v>51</v>
      </c>
      <c r="E62" s="27">
        <v>0</v>
      </c>
      <c r="F62" s="156">
        <v>2</v>
      </c>
      <c r="G62" s="157">
        <f t="shared" ref="G62:G63" si="2">PRODUCT(E62,F62)</f>
        <v>0</v>
      </c>
      <c r="H62" s="30"/>
    </row>
    <row r="63" spans="1:8" x14ac:dyDescent="0.35">
      <c r="A63" s="69"/>
      <c r="B63" s="367" t="s">
        <v>115</v>
      </c>
      <c r="C63" s="368"/>
      <c r="D63" s="53" t="s">
        <v>51</v>
      </c>
      <c r="E63" s="27">
        <v>0</v>
      </c>
      <c r="F63" s="28">
        <v>1</v>
      </c>
      <c r="G63" s="71">
        <f t="shared" si="2"/>
        <v>0</v>
      </c>
      <c r="H63" s="30"/>
    </row>
    <row r="64" spans="1:8" x14ac:dyDescent="0.35">
      <c r="A64" s="69"/>
      <c r="B64" s="369" t="s">
        <v>401</v>
      </c>
      <c r="C64" s="368"/>
      <c r="D64" s="53" t="s">
        <v>85</v>
      </c>
      <c r="E64" s="27">
        <v>0</v>
      </c>
      <c r="F64" s="28">
        <v>7</v>
      </c>
      <c r="G64" s="71">
        <f t="shared" si="1"/>
        <v>0</v>
      </c>
      <c r="H64" s="30"/>
    </row>
    <row r="65" spans="1:8" x14ac:dyDescent="0.35">
      <c r="A65" s="69"/>
      <c r="B65" s="370" t="s">
        <v>117</v>
      </c>
      <c r="C65" s="371"/>
      <c r="D65" s="53"/>
      <c r="E65" s="86"/>
      <c r="F65" s="28"/>
      <c r="G65" s="87">
        <f>SUM(G48:G64)</f>
        <v>0</v>
      </c>
      <c r="H65" s="88"/>
    </row>
    <row r="66" spans="1:8" x14ac:dyDescent="0.35">
      <c r="A66" s="69"/>
      <c r="B66" s="369"/>
      <c r="C66" s="430"/>
      <c r="D66" s="53"/>
      <c r="E66" s="86"/>
      <c r="F66" s="28"/>
      <c r="G66" s="87"/>
      <c r="H66" s="88"/>
    </row>
    <row r="67" spans="1:8" x14ac:dyDescent="0.35">
      <c r="A67" s="73"/>
      <c r="B67" s="380" t="s">
        <v>118</v>
      </c>
      <c r="C67" s="381"/>
      <c r="D67" s="74"/>
      <c r="E67" s="75"/>
      <c r="F67" s="76"/>
      <c r="G67" s="77"/>
      <c r="H67" s="78"/>
    </row>
    <row r="68" spans="1:8" ht="24" x14ac:dyDescent="0.35">
      <c r="A68" s="100"/>
      <c r="B68" s="101" t="s">
        <v>119</v>
      </c>
      <c r="C68" s="102"/>
      <c r="D68" s="103"/>
      <c r="E68" s="104"/>
      <c r="F68" s="104"/>
      <c r="G68" s="105"/>
      <c r="H68" s="106"/>
    </row>
    <row r="69" spans="1:8" ht="24" x14ac:dyDescent="0.35">
      <c r="A69" s="107">
        <v>1</v>
      </c>
      <c r="B69" s="108" t="s">
        <v>120</v>
      </c>
      <c r="C69" s="108" t="s">
        <v>121</v>
      </c>
      <c r="D69" s="53" t="s">
        <v>51</v>
      </c>
      <c r="E69" s="319">
        <v>0</v>
      </c>
      <c r="F69" s="109">
        <v>2</v>
      </c>
      <c r="G69" s="343">
        <f t="shared" ref="G69:G70" si="3">PRODUCT(F69,E69)</f>
        <v>0</v>
      </c>
      <c r="H69" s="110" t="s">
        <v>122</v>
      </c>
    </row>
    <row r="70" spans="1:8" ht="24" x14ac:dyDescent="0.35">
      <c r="A70" s="107">
        <v>2</v>
      </c>
      <c r="B70" s="108" t="s">
        <v>402</v>
      </c>
      <c r="C70" s="108" t="s">
        <v>403</v>
      </c>
      <c r="D70" s="53" t="s">
        <v>51</v>
      </c>
      <c r="E70" s="319">
        <v>0</v>
      </c>
      <c r="F70" s="109">
        <v>2</v>
      </c>
      <c r="G70" s="343">
        <f t="shared" si="3"/>
        <v>0</v>
      </c>
      <c r="H70" s="110" t="s">
        <v>122</v>
      </c>
    </row>
    <row r="71" spans="1:8" x14ac:dyDescent="0.35">
      <c r="A71" s="107"/>
      <c r="B71" s="108"/>
      <c r="C71" s="111" t="s">
        <v>123</v>
      </c>
      <c r="D71" s="112"/>
      <c r="E71" s="27"/>
      <c r="F71" s="113">
        <f>SUM(F69:F70)</f>
        <v>4</v>
      </c>
      <c r="G71" s="346">
        <f>SUM(G69:G70)</f>
        <v>0</v>
      </c>
      <c r="H71" s="115"/>
    </row>
    <row r="72" spans="1:8" ht="24" x14ac:dyDescent="0.35">
      <c r="A72" s="100"/>
      <c r="B72" s="101" t="s">
        <v>124</v>
      </c>
      <c r="C72" s="102"/>
      <c r="D72" s="103"/>
      <c r="E72" s="103"/>
      <c r="F72" s="104"/>
      <c r="G72" s="116"/>
      <c r="H72" s="117"/>
    </row>
    <row r="73" spans="1:8" ht="48.5" thickBot="1" x14ac:dyDescent="0.4">
      <c r="A73" s="234">
        <v>3</v>
      </c>
      <c r="B73" s="235" t="s">
        <v>404</v>
      </c>
      <c r="C73" s="235" t="s">
        <v>405</v>
      </c>
      <c r="D73" s="90" t="s">
        <v>51</v>
      </c>
      <c r="E73" s="320">
        <v>0</v>
      </c>
      <c r="F73" s="133">
        <v>9</v>
      </c>
      <c r="G73" s="344">
        <f t="shared" ref="G73:G75" si="4">PRODUCT(F73,E73)</f>
        <v>0</v>
      </c>
      <c r="H73" s="135" t="s">
        <v>172</v>
      </c>
    </row>
    <row r="74" spans="1:8" ht="24" x14ac:dyDescent="0.35">
      <c r="A74" s="236">
        <v>4</v>
      </c>
      <c r="B74" s="237" t="s">
        <v>406</v>
      </c>
      <c r="C74" s="237" t="s">
        <v>131</v>
      </c>
      <c r="D74" s="138" t="s">
        <v>51</v>
      </c>
      <c r="E74" s="321">
        <v>0</v>
      </c>
      <c r="F74" s="238">
        <v>1</v>
      </c>
      <c r="G74" s="348">
        <f t="shared" si="4"/>
        <v>0</v>
      </c>
      <c r="H74" s="141" t="s">
        <v>127</v>
      </c>
    </row>
    <row r="75" spans="1:8" ht="24" x14ac:dyDescent="0.35">
      <c r="A75" s="239">
        <v>5</v>
      </c>
      <c r="B75" s="240" t="s">
        <v>130</v>
      </c>
      <c r="C75" s="240" t="s">
        <v>131</v>
      </c>
      <c r="D75" s="138" t="s">
        <v>51</v>
      </c>
      <c r="E75" s="321">
        <v>0</v>
      </c>
      <c r="F75" s="139">
        <v>2</v>
      </c>
      <c r="G75" s="348">
        <f t="shared" si="4"/>
        <v>0</v>
      </c>
      <c r="H75" s="141" t="s">
        <v>179</v>
      </c>
    </row>
    <row r="76" spans="1:8" x14ac:dyDescent="0.35">
      <c r="A76" s="136"/>
      <c r="B76" s="241"/>
      <c r="C76" s="242" t="s">
        <v>132</v>
      </c>
      <c r="D76" s="53"/>
      <c r="E76" s="112"/>
      <c r="F76" s="113">
        <f>SUM(F73:F75)</f>
        <v>12</v>
      </c>
      <c r="G76" s="346">
        <f>SUM(G73:G75)</f>
        <v>0</v>
      </c>
      <c r="H76" s="115"/>
    </row>
    <row r="77" spans="1:8" ht="24" x14ac:dyDescent="0.35">
      <c r="A77" s="100"/>
      <c r="B77" s="101" t="s">
        <v>133</v>
      </c>
      <c r="C77" s="102"/>
      <c r="D77" s="103"/>
      <c r="E77" s="103"/>
      <c r="F77" s="104"/>
      <c r="G77" s="116"/>
      <c r="H77" s="117"/>
    </row>
    <row r="78" spans="1:8" ht="24" x14ac:dyDescent="0.35">
      <c r="A78" s="202">
        <f>SUM(A75,1)</f>
        <v>6</v>
      </c>
      <c r="B78" s="240" t="s">
        <v>407</v>
      </c>
      <c r="C78" s="240" t="s">
        <v>408</v>
      </c>
      <c r="D78" s="53" t="s">
        <v>51</v>
      </c>
      <c r="E78" s="319">
        <v>0</v>
      </c>
      <c r="F78" s="109">
        <v>1</v>
      </c>
      <c r="G78" s="343">
        <f t="shared" ref="G78:G79" si="5">PRODUCT(F78,E78)</f>
        <v>0</v>
      </c>
      <c r="H78" s="110" t="s">
        <v>409</v>
      </c>
    </row>
    <row r="79" spans="1:8" x14ac:dyDescent="0.35">
      <c r="A79" s="202">
        <f>SUM(A78,1)</f>
        <v>7</v>
      </c>
      <c r="B79" s="240" t="s">
        <v>410</v>
      </c>
      <c r="C79" s="240" t="s">
        <v>411</v>
      </c>
      <c r="D79" s="53" t="s">
        <v>51</v>
      </c>
      <c r="E79" s="319">
        <v>0</v>
      </c>
      <c r="F79" s="109">
        <v>1</v>
      </c>
      <c r="G79" s="343">
        <f t="shared" si="5"/>
        <v>0</v>
      </c>
      <c r="H79" s="110" t="s">
        <v>409</v>
      </c>
    </row>
    <row r="80" spans="1:8" ht="24" x14ac:dyDescent="0.35">
      <c r="A80" s="202">
        <f t="shared" ref="A80:A84" si="6">SUM(A79,1)</f>
        <v>8</v>
      </c>
      <c r="B80" s="240" t="s">
        <v>137</v>
      </c>
      <c r="C80" s="240" t="s">
        <v>138</v>
      </c>
      <c r="D80" s="53" t="s">
        <v>51</v>
      </c>
      <c r="E80" s="319">
        <v>0</v>
      </c>
      <c r="F80" s="109">
        <v>1</v>
      </c>
      <c r="G80" s="343">
        <f>PRODUCT(F80,E80)</f>
        <v>0</v>
      </c>
      <c r="H80" s="120" t="s">
        <v>139</v>
      </c>
    </row>
    <row r="81" spans="1:8" ht="19" x14ac:dyDescent="0.35">
      <c r="A81" s="202">
        <f t="shared" si="6"/>
        <v>9</v>
      </c>
      <c r="B81" s="108" t="s">
        <v>314</v>
      </c>
      <c r="C81" s="108" t="s">
        <v>412</v>
      </c>
      <c r="D81" s="53" t="s">
        <v>51</v>
      </c>
      <c r="E81" s="319">
        <v>0</v>
      </c>
      <c r="F81" s="109">
        <v>1</v>
      </c>
      <c r="G81" s="343">
        <f>PRODUCT(F81,E81)</f>
        <v>0</v>
      </c>
      <c r="H81" s="120" t="s">
        <v>139</v>
      </c>
    </row>
    <row r="82" spans="1:8" ht="24" x14ac:dyDescent="0.35">
      <c r="A82" s="202">
        <f t="shared" si="6"/>
        <v>10</v>
      </c>
      <c r="B82" s="108" t="s">
        <v>148</v>
      </c>
      <c r="C82" s="108" t="s">
        <v>149</v>
      </c>
      <c r="D82" s="53" t="s">
        <v>51</v>
      </c>
      <c r="E82" s="319">
        <v>0</v>
      </c>
      <c r="F82" s="109">
        <v>1</v>
      </c>
      <c r="G82" s="343">
        <f>PRODUCT(F82,E82)</f>
        <v>0</v>
      </c>
      <c r="H82" s="120" t="s">
        <v>139</v>
      </c>
    </row>
    <row r="83" spans="1:8" ht="24" x14ac:dyDescent="0.35">
      <c r="A83" s="202">
        <f t="shared" si="6"/>
        <v>11</v>
      </c>
      <c r="B83" s="240" t="s">
        <v>318</v>
      </c>
      <c r="C83" s="240" t="s">
        <v>319</v>
      </c>
      <c r="D83" s="53" t="s">
        <v>51</v>
      </c>
      <c r="E83" s="319">
        <v>0</v>
      </c>
      <c r="F83" s="109">
        <v>1</v>
      </c>
      <c r="G83" s="343">
        <f>PRODUCT(F83,E83)</f>
        <v>0</v>
      </c>
      <c r="H83" s="110" t="s">
        <v>413</v>
      </c>
    </row>
    <row r="84" spans="1:8" ht="24" x14ac:dyDescent="0.35">
      <c r="A84" s="202">
        <f t="shared" si="6"/>
        <v>12</v>
      </c>
      <c r="B84" s="240" t="s">
        <v>414</v>
      </c>
      <c r="C84" s="240" t="s">
        <v>415</v>
      </c>
      <c r="D84" s="53" t="s">
        <v>51</v>
      </c>
      <c r="E84" s="319">
        <v>0</v>
      </c>
      <c r="F84" s="109">
        <v>1</v>
      </c>
      <c r="G84" s="343">
        <f>PRODUCT(F84,E84)</f>
        <v>0</v>
      </c>
      <c r="H84" s="110" t="s">
        <v>409</v>
      </c>
    </row>
    <row r="85" spans="1:8" x14ac:dyDescent="0.35">
      <c r="A85" s="243"/>
      <c r="B85" s="119"/>
      <c r="C85" s="111" t="s">
        <v>153</v>
      </c>
      <c r="D85" s="53" t="s">
        <v>51</v>
      </c>
      <c r="E85" s="27"/>
      <c r="F85" s="113">
        <f>SUM(F78:F84)</f>
        <v>7</v>
      </c>
      <c r="G85" s="346">
        <f>SUM(G78:G84)</f>
        <v>0</v>
      </c>
      <c r="H85" s="115"/>
    </row>
    <row r="86" spans="1:8" x14ac:dyDescent="0.35">
      <c r="A86" s="107"/>
      <c r="B86" s="119"/>
      <c r="C86" s="144" t="s">
        <v>154</v>
      </c>
      <c r="D86" s="53" t="s">
        <v>51</v>
      </c>
      <c r="E86" s="27"/>
      <c r="F86" s="109">
        <f>SUM(F71,F85)</f>
        <v>11</v>
      </c>
      <c r="G86" s="349">
        <f>SUM(G71,G85)</f>
        <v>0</v>
      </c>
      <c r="H86" s="115"/>
    </row>
    <row r="87" spans="1:8" x14ac:dyDescent="0.35">
      <c r="A87" s="107"/>
      <c r="B87" s="119"/>
      <c r="C87" s="129"/>
      <c r="D87" s="112"/>
      <c r="E87" s="112"/>
      <c r="F87" s="109"/>
      <c r="G87" s="71"/>
      <c r="H87" s="115"/>
    </row>
    <row r="88" spans="1:8" ht="36" x14ac:dyDescent="0.35">
      <c r="A88" s="100"/>
      <c r="B88" s="101" t="s">
        <v>155</v>
      </c>
      <c r="C88" s="102"/>
      <c r="D88" s="103"/>
      <c r="E88" s="103"/>
      <c r="F88" s="104"/>
      <c r="G88" s="116"/>
      <c r="H88" s="117"/>
    </row>
    <row r="89" spans="1:8" ht="24" x14ac:dyDescent="0.35">
      <c r="A89" s="202">
        <v>13</v>
      </c>
      <c r="B89" s="108" t="s">
        <v>320</v>
      </c>
      <c r="C89" s="108" t="s">
        <v>321</v>
      </c>
      <c r="D89" s="53" t="s">
        <v>51</v>
      </c>
      <c r="E89" s="319">
        <v>0</v>
      </c>
      <c r="F89" s="203">
        <v>1</v>
      </c>
      <c r="G89" s="343">
        <f t="shared" ref="G89:G118" si="7">PRODUCT(F89,E89)</f>
        <v>0</v>
      </c>
      <c r="H89" s="130" t="s">
        <v>322</v>
      </c>
    </row>
    <row r="90" spans="1:8" x14ac:dyDescent="0.35">
      <c r="A90" s="202">
        <f>SUM(A89,1)</f>
        <v>14</v>
      </c>
      <c r="B90" s="108" t="s">
        <v>159</v>
      </c>
      <c r="C90" s="108" t="s">
        <v>327</v>
      </c>
      <c r="D90" s="53" t="s">
        <v>51</v>
      </c>
      <c r="E90" s="319">
        <v>0</v>
      </c>
      <c r="F90" s="203">
        <v>2</v>
      </c>
      <c r="G90" s="343">
        <f t="shared" si="7"/>
        <v>0</v>
      </c>
      <c r="H90" s="130" t="s">
        <v>161</v>
      </c>
    </row>
    <row r="91" spans="1:8" x14ac:dyDescent="0.35">
      <c r="A91" s="202">
        <f t="shared" ref="A91:A118" si="8">SUM(A90,1)</f>
        <v>15</v>
      </c>
      <c r="B91" s="108" t="s">
        <v>159</v>
      </c>
      <c r="C91" s="108" t="s">
        <v>325</v>
      </c>
      <c r="D91" s="53" t="s">
        <v>51</v>
      </c>
      <c r="E91" s="319">
        <v>0</v>
      </c>
      <c r="F91" s="203">
        <v>2</v>
      </c>
      <c r="G91" s="343">
        <f t="shared" si="7"/>
        <v>0</v>
      </c>
      <c r="H91" s="130" t="s">
        <v>161</v>
      </c>
    </row>
    <row r="92" spans="1:8" ht="36" x14ac:dyDescent="0.35">
      <c r="A92" s="202">
        <f t="shared" si="8"/>
        <v>16</v>
      </c>
      <c r="B92" s="108" t="s">
        <v>177</v>
      </c>
      <c r="C92" s="108" t="s">
        <v>178</v>
      </c>
      <c r="D92" s="53" t="s">
        <v>51</v>
      </c>
      <c r="E92" s="319">
        <v>0</v>
      </c>
      <c r="F92" s="203">
        <v>6</v>
      </c>
      <c r="G92" s="343">
        <f t="shared" si="7"/>
        <v>0</v>
      </c>
      <c r="H92" s="110" t="s">
        <v>179</v>
      </c>
    </row>
    <row r="93" spans="1:8" ht="36" x14ac:dyDescent="0.35">
      <c r="A93" s="202">
        <f t="shared" si="8"/>
        <v>17</v>
      </c>
      <c r="B93" s="108" t="s">
        <v>333</v>
      </c>
      <c r="C93" s="108" t="s">
        <v>334</v>
      </c>
      <c r="D93" s="53" t="s">
        <v>51</v>
      </c>
      <c r="E93" s="319">
        <v>0</v>
      </c>
      <c r="F93" s="203">
        <v>3</v>
      </c>
      <c r="G93" s="343">
        <f t="shared" si="7"/>
        <v>0</v>
      </c>
      <c r="H93" s="110" t="s">
        <v>172</v>
      </c>
    </row>
    <row r="94" spans="1:8" x14ac:dyDescent="0.35">
      <c r="A94" s="202">
        <f t="shared" si="8"/>
        <v>18</v>
      </c>
      <c r="B94" s="108" t="s">
        <v>182</v>
      </c>
      <c r="C94" s="108" t="s">
        <v>335</v>
      </c>
      <c r="D94" s="53" t="s">
        <v>51</v>
      </c>
      <c r="E94" s="319">
        <v>0</v>
      </c>
      <c r="F94" s="203">
        <v>1</v>
      </c>
      <c r="G94" s="343">
        <f t="shared" si="7"/>
        <v>0</v>
      </c>
      <c r="H94" s="110" t="s">
        <v>172</v>
      </c>
    </row>
    <row r="95" spans="1:8" x14ac:dyDescent="0.35">
      <c r="A95" s="202">
        <f t="shared" si="8"/>
        <v>19</v>
      </c>
      <c r="B95" s="108" t="s">
        <v>182</v>
      </c>
      <c r="C95" s="108" t="s">
        <v>183</v>
      </c>
      <c r="D95" s="53" t="s">
        <v>51</v>
      </c>
      <c r="E95" s="319">
        <v>0</v>
      </c>
      <c r="F95" s="203">
        <v>1</v>
      </c>
      <c r="G95" s="343">
        <f>PRODUCT(F95,E95)</f>
        <v>0</v>
      </c>
      <c r="H95" s="110" t="s">
        <v>172</v>
      </c>
    </row>
    <row r="96" spans="1:8" ht="24" x14ac:dyDescent="0.35">
      <c r="A96" s="202">
        <f t="shared" si="8"/>
        <v>20</v>
      </c>
      <c r="B96" s="108" t="s">
        <v>189</v>
      </c>
      <c r="C96" s="108" t="s">
        <v>190</v>
      </c>
      <c r="D96" s="53" t="s">
        <v>51</v>
      </c>
      <c r="E96" s="319">
        <v>0</v>
      </c>
      <c r="F96" s="203">
        <v>1</v>
      </c>
      <c r="G96" s="343">
        <f t="shared" si="7"/>
        <v>0</v>
      </c>
      <c r="H96" s="110" t="s">
        <v>172</v>
      </c>
    </row>
    <row r="97" spans="1:8" ht="24" x14ac:dyDescent="0.35">
      <c r="A97" s="202">
        <f t="shared" si="8"/>
        <v>21</v>
      </c>
      <c r="B97" s="108" t="s">
        <v>416</v>
      </c>
      <c r="C97" s="108" t="s">
        <v>417</v>
      </c>
      <c r="D97" s="53" t="s">
        <v>51</v>
      </c>
      <c r="E97" s="319">
        <v>0</v>
      </c>
      <c r="F97" s="203">
        <v>35</v>
      </c>
      <c r="G97" s="343">
        <f t="shared" si="7"/>
        <v>0</v>
      </c>
      <c r="H97" s="110" t="s">
        <v>330</v>
      </c>
    </row>
    <row r="98" spans="1:8" ht="24" x14ac:dyDescent="0.35">
      <c r="A98" s="202">
        <f t="shared" si="8"/>
        <v>22</v>
      </c>
      <c r="B98" s="108" t="s">
        <v>191</v>
      </c>
      <c r="C98" s="108" t="s">
        <v>192</v>
      </c>
      <c r="D98" s="53" t="s">
        <v>51</v>
      </c>
      <c r="E98" s="319">
        <v>0</v>
      </c>
      <c r="F98" s="203">
        <v>2</v>
      </c>
      <c r="G98" s="343">
        <f t="shared" si="7"/>
        <v>0</v>
      </c>
      <c r="H98" s="110" t="s">
        <v>172</v>
      </c>
    </row>
    <row r="99" spans="1:8" ht="36" x14ac:dyDescent="0.35">
      <c r="A99" s="202">
        <f t="shared" si="8"/>
        <v>23</v>
      </c>
      <c r="B99" s="108" t="s">
        <v>195</v>
      </c>
      <c r="C99" s="108" t="s">
        <v>418</v>
      </c>
      <c r="D99" s="53" t="s">
        <v>51</v>
      </c>
      <c r="E99" s="319">
        <v>0</v>
      </c>
      <c r="F99" s="203">
        <v>1</v>
      </c>
      <c r="G99" s="343">
        <f t="shared" si="7"/>
        <v>0</v>
      </c>
      <c r="H99" s="110" t="s">
        <v>419</v>
      </c>
    </row>
    <row r="100" spans="1:8" ht="24" x14ac:dyDescent="0.35">
      <c r="A100" s="202">
        <f t="shared" si="8"/>
        <v>24</v>
      </c>
      <c r="B100" s="108" t="s">
        <v>336</v>
      </c>
      <c r="C100" s="108" t="s">
        <v>337</v>
      </c>
      <c r="D100" s="53" t="s">
        <v>51</v>
      </c>
      <c r="E100" s="319">
        <v>0</v>
      </c>
      <c r="F100" s="203">
        <v>1</v>
      </c>
      <c r="G100" s="343">
        <f t="shared" si="7"/>
        <v>0</v>
      </c>
      <c r="H100" s="244" t="s">
        <v>420</v>
      </c>
    </row>
    <row r="101" spans="1:8" ht="48" x14ac:dyDescent="0.35">
      <c r="A101" s="202">
        <f t="shared" si="8"/>
        <v>25</v>
      </c>
      <c r="B101" s="108" t="s">
        <v>338</v>
      </c>
      <c r="C101" s="108" t="s">
        <v>200</v>
      </c>
      <c r="D101" s="53" t="s">
        <v>51</v>
      </c>
      <c r="E101" s="319">
        <v>0</v>
      </c>
      <c r="F101" s="203">
        <v>37</v>
      </c>
      <c r="G101" s="343">
        <f t="shared" si="7"/>
        <v>0</v>
      </c>
      <c r="H101" s="110" t="s">
        <v>172</v>
      </c>
    </row>
    <row r="102" spans="1:8" ht="36" x14ac:dyDescent="0.35">
      <c r="A102" s="202">
        <f t="shared" si="8"/>
        <v>26</v>
      </c>
      <c r="B102" s="108" t="s">
        <v>203</v>
      </c>
      <c r="C102" s="108" t="s">
        <v>204</v>
      </c>
      <c r="D102" s="53" t="s">
        <v>51</v>
      </c>
      <c r="E102" s="319">
        <v>0</v>
      </c>
      <c r="F102" s="203">
        <v>6</v>
      </c>
      <c r="G102" s="343">
        <f t="shared" si="7"/>
        <v>0</v>
      </c>
      <c r="H102" s="110" t="s">
        <v>172</v>
      </c>
    </row>
    <row r="103" spans="1:8" ht="15" thickBot="1" x14ac:dyDescent="0.4">
      <c r="A103" s="205">
        <f t="shared" si="8"/>
        <v>27</v>
      </c>
      <c r="B103" s="132" t="s">
        <v>205</v>
      </c>
      <c r="C103" s="132" t="s">
        <v>206</v>
      </c>
      <c r="D103" s="90" t="s">
        <v>51</v>
      </c>
      <c r="E103" s="320">
        <v>0</v>
      </c>
      <c r="F103" s="206">
        <v>2</v>
      </c>
      <c r="G103" s="344">
        <f t="shared" si="7"/>
        <v>0</v>
      </c>
      <c r="H103" s="135" t="s">
        <v>207</v>
      </c>
    </row>
    <row r="104" spans="1:8" x14ac:dyDescent="0.35">
      <c r="A104" s="208">
        <f t="shared" si="8"/>
        <v>28</v>
      </c>
      <c r="B104" s="137" t="s">
        <v>208</v>
      </c>
      <c r="C104" s="137" t="s">
        <v>209</v>
      </c>
      <c r="D104" s="138" t="s">
        <v>51</v>
      </c>
      <c r="E104" s="321">
        <v>0</v>
      </c>
      <c r="F104" s="209">
        <v>1</v>
      </c>
      <c r="G104" s="348">
        <f t="shared" si="7"/>
        <v>0</v>
      </c>
      <c r="H104" s="141" t="s">
        <v>207</v>
      </c>
    </row>
    <row r="105" spans="1:8" x14ac:dyDescent="0.35">
      <c r="A105" s="202">
        <f t="shared" si="8"/>
        <v>29</v>
      </c>
      <c r="B105" s="108" t="s">
        <v>210</v>
      </c>
      <c r="C105" s="108" t="s">
        <v>211</v>
      </c>
      <c r="D105" s="53" t="s">
        <v>51</v>
      </c>
      <c r="E105" s="319">
        <v>0</v>
      </c>
      <c r="F105" s="203">
        <v>1</v>
      </c>
      <c r="G105" s="343">
        <f t="shared" si="7"/>
        <v>0</v>
      </c>
      <c r="H105" s="110" t="s">
        <v>207</v>
      </c>
    </row>
    <row r="106" spans="1:8" x14ac:dyDescent="0.35">
      <c r="A106" s="208">
        <f t="shared" si="8"/>
        <v>30</v>
      </c>
      <c r="B106" s="137" t="s">
        <v>421</v>
      </c>
      <c r="C106" s="137" t="s">
        <v>422</v>
      </c>
      <c r="D106" s="138" t="s">
        <v>51</v>
      </c>
      <c r="E106" s="319">
        <v>0</v>
      </c>
      <c r="F106" s="209">
        <v>2</v>
      </c>
      <c r="G106" s="348">
        <f t="shared" si="7"/>
        <v>0</v>
      </c>
      <c r="H106" s="141" t="s">
        <v>207</v>
      </c>
    </row>
    <row r="107" spans="1:8" x14ac:dyDescent="0.35">
      <c r="A107" s="202">
        <f t="shared" si="8"/>
        <v>31</v>
      </c>
      <c r="B107" s="108" t="s">
        <v>216</v>
      </c>
      <c r="C107" s="108" t="s">
        <v>339</v>
      </c>
      <c r="D107" s="53" t="s">
        <v>51</v>
      </c>
      <c r="E107" s="319">
        <v>0</v>
      </c>
      <c r="F107" s="203">
        <v>7</v>
      </c>
      <c r="G107" s="343">
        <f t="shared" si="7"/>
        <v>0</v>
      </c>
      <c r="H107" s="110" t="s">
        <v>172</v>
      </c>
    </row>
    <row r="108" spans="1:8" ht="36" x14ac:dyDescent="0.35">
      <c r="A108" s="202">
        <f t="shared" si="8"/>
        <v>32</v>
      </c>
      <c r="B108" s="108" t="s">
        <v>220</v>
      </c>
      <c r="C108" s="108" t="s">
        <v>221</v>
      </c>
      <c r="D108" s="53" t="s">
        <v>51</v>
      </c>
      <c r="E108" s="319">
        <v>0</v>
      </c>
      <c r="F108" s="203">
        <v>22</v>
      </c>
      <c r="G108" s="343">
        <f t="shared" si="7"/>
        <v>0</v>
      </c>
      <c r="H108" s="110" t="s">
        <v>172</v>
      </c>
    </row>
    <row r="109" spans="1:8" x14ac:dyDescent="0.35">
      <c r="A109" s="202">
        <f t="shared" si="8"/>
        <v>33</v>
      </c>
      <c r="B109" s="108" t="s">
        <v>423</v>
      </c>
      <c r="C109" s="108" t="s">
        <v>424</v>
      </c>
      <c r="D109" s="53" t="s">
        <v>51</v>
      </c>
      <c r="E109" s="319">
        <v>0</v>
      </c>
      <c r="F109" s="203">
        <v>1</v>
      </c>
      <c r="G109" s="343">
        <f t="shared" si="7"/>
        <v>0</v>
      </c>
      <c r="H109" s="130" t="s">
        <v>161</v>
      </c>
    </row>
    <row r="110" spans="1:8" ht="24" x14ac:dyDescent="0.35">
      <c r="A110" s="202">
        <f t="shared" si="8"/>
        <v>34</v>
      </c>
      <c r="B110" s="108" t="s">
        <v>226</v>
      </c>
      <c r="C110" s="108" t="s">
        <v>227</v>
      </c>
      <c r="D110" s="53" t="s">
        <v>51</v>
      </c>
      <c r="E110" s="319">
        <v>0</v>
      </c>
      <c r="F110" s="203">
        <v>1</v>
      </c>
      <c r="G110" s="343">
        <f t="shared" si="7"/>
        <v>0</v>
      </c>
      <c r="H110" s="130" t="s">
        <v>161</v>
      </c>
    </row>
    <row r="111" spans="1:8" ht="24" x14ac:dyDescent="0.35">
      <c r="A111" s="202">
        <f t="shared" si="8"/>
        <v>35</v>
      </c>
      <c r="B111" s="108" t="s">
        <v>228</v>
      </c>
      <c r="C111" s="108" t="s">
        <v>229</v>
      </c>
      <c r="D111" s="53" t="s">
        <v>51</v>
      </c>
      <c r="E111" s="319">
        <v>0</v>
      </c>
      <c r="F111" s="203">
        <v>2</v>
      </c>
      <c r="G111" s="343">
        <f t="shared" si="7"/>
        <v>0</v>
      </c>
      <c r="H111" s="110" t="s">
        <v>172</v>
      </c>
    </row>
    <row r="112" spans="1:8" ht="24" x14ac:dyDescent="0.35">
      <c r="A112" s="202">
        <f t="shared" si="8"/>
        <v>36</v>
      </c>
      <c r="B112" s="108" t="s">
        <v>425</v>
      </c>
      <c r="C112" s="108" t="s">
        <v>231</v>
      </c>
      <c r="D112" s="53" t="s">
        <v>51</v>
      </c>
      <c r="E112" s="319">
        <v>0</v>
      </c>
      <c r="F112" s="245">
        <v>14</v>
      </c>
      <c r="G112" s="343">
        <f t="shared" si="7"/>
        <v>0</v>
      </c>
      <c r="H112" s="110" t="s">
        <v>179</v>
      </c>
    </row>
    <row r="113" spans="1:8" ht="24" x14ac:dyDescent="0.35">
      <c r="A113" s="202">
        <f t="shared" si="8"/>
        <v>37</v>
      </c>
      <c r="B113" s="108" t="s">
        <v>238</v>
      </c>
      <c r="C113" s="108" t="s">
        <v>426</v>
      </c>
      <c r="D113" s="53" t="s">
        <v>51</v>
      </c>
      <c r="E113" s="319">
        <v>0</v>
      </c>
      <c r="F113" s="245">
        <v>1</v>
      </c>
      <c r="G113" s="343">
        <f t="shared" si="7"/>
        <v>0</v>
      </c>
      <c r="H113" s="110" t="s">
        <v>172</v>
      </c>
    </row>
    <row r="114" spans="1:8" ht="24" x14ac:dyDescent="0.35">
      <c r="A114" s="202">
        <f t="shared" si="8"/>
        <v>38</v>
      </c>
      <c r="B114" s="108" t="s">
        <v>427</v>
      </c>
      <c r="C114" s="108" t="s">
        <v>428</v>
      </c>
      <c r="D114" s="53" t="s">
        <v>51</v>
      </c>
      <c r="E114" s="319">
        <v>0</v>
      </c>
      <c r="F114" s="245">
        <v>1</v>
      </c>
      <c r="G114" s="343">
        <f t="shared" si="7"/>
        <v>0</v>
      </c>
      <c r="H114" s="110" t="s">
        <v>172</v>
      </c>
    </row>
    <row r="115" spans="1:8" ht="24" x14ac:dyDescent="0.35">
      <c r="A115" s="202">
        <f t="shared" si="8"/>
        <v>39</v>
      </c>
      <c r="B115" s="108" t="s">
        <v>242</v>
      </c>
      <c r="C115" s="108" t="s">
        <v>243</v>
      </c>
      <c r="D115" s="53" t="s">
        <v>51</v>
      </c>
      <c r="E115" s="319">
        <v>0</v>
      </c>
      <c r="F115" s="203">
        <v>5</v>
      </c>
      <c r="G115" s="343">
        <f t="shared" si="7"/>
        <v>0</v>
      </c>
      <c r="H115" s="110" t="s">
        <v>172</v>
      </c>
    </row>
    <row r="116" spans="1:8" x14ac:dyDescent="0.35">
      <c r="A116" s="202">
        <f t="shared" si="8"/>
        <v>40</v>
      </c>
      <c r="B116" s="108" t="s">
        <v>244</v>
      </c>
      <c r="C116" s="108" t="s">
        <v>245</v>
      </c>
      <c r="D116" s="53" t="s">
        <v>51</v>
      </c>
      <c r="E116" s="319">
        <v>0</v>
      </c>
      <c r="F116" s="203">
        <v>5</v>
      </c>
      <c r="G116" s="343">
        <f t="shared" si="7"/>
        <v>0</v>
      </c>
      <c r="H116" s="110" t="s">
        <v>172</v>
      </c>
    </row>
    <row r="117" spans="1:8" ht="36" x14ac:dyDescent="0.35">
      <c r="A117" s="202">
        <f t="shared" si="8"/>
        <v>41</v>
      </c>
      <c r="B117" s="108" t="s">
        <v>429</v>
      </c>
      <c r="C117" s="108" t="s">
        <v>430</v>
      </c>
      <c r="D117" s="53" t="s">
        <v>51</v>
      </c>
      <c r="E117" s="319">
        <v>0</v>
      </c>
      <c r="F117" s="203">
        <v>3</v>
      </c>
      <c r="G117" s="343">
        <f t="shared" si="7"/>
        <v>0</v>
      </c>
      <c r="H117" s="110" t="s">
        <v>172</v>
      </c>
    </row>
    <row r="118" spans="1:8" ht="24" x14ac:dyDescent="0.35">
      <c r="A118" s="202">
        <f t="shared" si="8"/>
        <v>42</v>
      </c>
      <c r="B118" s="108" t="s">
        <v>352</v>
      </c>
      <c r="C118" s="108" t="s">
        <v>353</v>
      </c>
      <c r="D118" s="53" t="s">
        <v>51</v>
      </c>
      <c r="E118" s="319">
        <v>0</v>
      </c>
      <c r="F118" s="203">
        <v>2</v>
      </c>
      <c r="G118" s="343">
        <f t="shared" si="7"/>
        <v>0</v>
      </c>
      <c r="H118" s="141" t="s">
        <v>354</v>
      </c>
    </row>
    <row r="119" spans="1:8" x14ac:dyDescent="0.35">
      <c r="A119" s="107"/>
      <c r="B119" s="119"/>
      <c r="C119" s="111" t="s">
        <v>247</v>
      </c>
      <c r="D119" s="53" t="s">
        <v>51</v>
      </c>
      <c r="E119" s="334"/>
      <c r="F119" s="113">
        <f>SUM(F89:F118)</f>
        <v>169</v>
      </c>
      <c r="G119" s="346">
        <f>SUM(G89:G118)</f>
        <v>0</v>
      </c>
      <c r="H119" s="115"/>
    </row>
    <row r="120" spans="1:8" x14ac:dyDescent="0.35">
      <c r="A120" s="107"/>
      <c r="B120" s="119"/>
      <c r="C120" s="144" t="s">
        <v>248</v>
      </c>
      <c r="D120" s="112"/>
      <c r="E120" s="356"/>
      <c r="F120" s="145">
        <f>SUM(F76,F119)</f>
        <v>181</v>
      </c>
      <c r="G120" s="349">
        <f>SUM(G76,G119)</f>
        <v>0</v>
      </c>
      <c r="H120" s="115"/>
    </row>
    <row r="121" spans="1:8" ht="29" x14ac:dyDescent="0.35">
      <c r="A121" s="100"/>
      <c r="B121" s="147" t="s">
        <v>249</v>
      </c>
      <c r="C121" s="102"/>
      <c r="D121" s="103"/>
      <c r="E121" s="103"/>
      <c r="F121" s="104"/>
      <c r="G121" s="116"/>
      <c r="H121" s="117"/>
    </row>
    <row r="122" spans="1:8" ht="36" x14ac:dyDescent="0.35">
      <c r="A122" s="202">
        <v>43</v>
      </c>
      <c r="B122" s="108" t="s">
        <v>431</v>
      </c>
      <c r="C122" s="108" t="s">
        <v>432</v>
      </c>
      <c r="D122" s="53" t="s">
        <v>51</v>
      </c>
      <c r="E122" s="319">
        <v>0</v>
      </c>
      <c r="F122" s="203">
        <v>2</v>
      </c>
      <c r="G122" s="343">
        <f t="shared" ref="G122:G142" si="9">PRODUCT(F122,E122)</f>
        <v>0</v>
      </c>
      <c r="H122" s="115" t="s">
        <v>252</v>
      </c>
    </row>
    <row r="123" spans="1:8" ht="60" x14ac:dyDescent="0.35">
      <c r="A123" s="202">
        <f>SUM(A122,1)</f>
        <v>44</v>
      </c>
      <c r="B123" s="108" t="s">
        <v>357</v>
      </c>
      <c r="C123" s="108" t="s">
        <v>358</v>
      </c>
      <c r="D123" s="53" t="s">
        <v>51</v>
      </c>
      <c r="E123" s="319">
        <v>0</v>
      </c>
      <c r="F123" s="203">
        <v>17</v>
      </c>
      <c r="G123" s="343">
        <f t="shared" si="9"/>
        <v>0</v>
      </c>
      <c r="H123" s="115" t="s">
        <v>252</v>
      </c>
    </row>
    <row r="124" spans="1:8" x14ac:dyDescent="0.35">
      <c r="A124" s="202">
        <f t="shared" ref="A124:A142" si="10">SUM(A123,1)</f>
        <v>45</v>
      </c>
      <c r="B124" s="108" t="s">
        <v>257</v>
      </c>
      <c r="C124" s="108" t="s">
        <v>258</v>
      </c>
      <c r="D124" s="53" t="s">
        <v>51</v>
      </c>
      <c r="E124" s="319">
        <v>0</v>
      </c>
      <c r="F124" s="203">
        <v>52</v>
      </c>
      <c r="G124" s="343">
        <f t="shared" si="9"/>
        <v>0</v>
      </c>
      <c r="H124" s="115" t="s">
        <v>252</v>
      </c>
    </row>
    <row r="125" spans="1:8" ht="24" x14ac:dyDescent="0.35">
      <c r="A125" s="202">
        <f t="shared" si="10"/>
        <v>46</v>
      </c>
      <c r="B125" s="108" t="s">
        <v>433</v>
      </c>
      <c r="C125" s="108" t="s">
        <v>434</v>
      </c>
      <c r="D125" s="53" t="s">
        <v>51</v>
      </c>
      <c r="E125" s="319">
        <v>0</v>
      </c>
      <c r="F125" s="203">
        <v>3</v>
      </c>
      <c r="G125" s="343"/>
      <c r="H125" s="115"/>
    </row>
    <row r="126" spans="1:8" ht="24" x14ac:dyDescent="0.35">
      <c r="A126" s="202">
        <f t="shared" si="10"/>
        <v>47</v>
      </c>
      <c r="B126" s="108" t="s">
        <v>433</v>
      </c>
      <c r="C126" s="108" t="s">
        <v>435</v>
      </c>
      <c r="D126" s="53" t="s">
        <v>51</v>
      </c>
      <c r="E126" s="319">
        <v>0</v>
      </c>
      <c r="F126" s="203">
        <v>1</v>
      </c>
      <c r="G126" s="343">
        <f t="shared" si="9"/>
        <v>0</v>
      </c>
      <c r="H126" s="115" t="s">
        <v>252</v>
      </c>
    </row>
    <row r="127" spans="1:8" ht="24" x14ac:dyDescent="0.35">
      <c r="A127" s="202">
        <f t="shared" si="10"/>
        <v>48</v>
      </c>
      <c r="B127" s="108" t="s">
        <v>361</v>
      </c>
      <c r="C127" s="108" t="s">
        <v>362</v>
      </c>
      <c r="D127" s="53" t="s">
        <v>51</v>
      </c>
      <c r="E127" s="319">
        <v>0</v>
      </c>
      <c r="F127" s="203">
        <v>4</v>
      </c>
      <c r="G127" s="343">
        <f t="shared" si="9"/>
        <v>0</v>
      </c>
      <c r="H127" s="115" t="s">
        <v>252</v>
      </c>
    </row>
    <row r="128" spans="1:8" ht="24" x14ac:dyDescent="0.35">
      <c r="A128" s="202">
        <f t="shared" si="10"/>
        <v>49</v>
      </c>
      <c r="B128" s="108" t="s">
        <v>436</v>
      </c>
      <c r="C128" s="108" t="s">
        <v>437</v>
      </c>
      <c r="D128" s="53" t="s">
        <v>51</v>
      </c>
      <c r="E128" s="319">
        <v>0</v>
      </c>
      <c r="F128" s="203">
        <v>4</v>
      </c>
      <c r="G128" s="343">
        <f t="shared" si="9"/>
        <v>0</v>
      </c>
      <c r="H128" s="115" t="s">
        <v>252</v>
      </c>
    </row>
    <row r="129" spans="1:8" ht="36" x14ac:dyDescent="0.35">
      <c r="A129" s="202">
        <f t="shared" si="10"/>
        <v>50</v>
      </c>
      <c r="B129" s="108" t="s">
        <v>363</v>
      </c>
      <c r="C129" s="108" t="s">
        <v>364</v>
      </c>
      <c r="D129" s="53" t="s">
        <v>51</v>
      </c>
      <c r="E129" s="319">
        <v>0</v>
      </c>
      <c r="F129" s="203">
        <v>12</v>
      </c>
      <c r="G129" s="343">
        <f t="shared" si="9"/>
        <v>0</v>
      </c>
      <c r="H129" s="115" t="s">
        <v>252</v>
      </c>
    </row>
    <row r="130" spans="1:8" ht="36" x14ac:dyDescent="0.35">
      <c r="A130" s="202">
        <f t="shared" si="10"/>
        <v>51</v>
      </c>
      <c r="B130" s="108" t="s">
        <v>261</v>
      </c>
      <c r="C130" s="108" t="s">
        <v>262</v>
      </c>
      <c r="D130" s="53" t="s">
        <v>51</v>
      </c>
      <c r="E130" s="319">
        <v>0</v>
      </c>
      <c r="F130" s="203">
        <v>32</v>
      </c>
      <c r="G130" s="343">
        <f t="shared" si="9"/>
        <v>0</v>
      </c>
      <c r="H130" s="115" t="s">
        <v>252</v>
      </c>
    </row>
    <row r="131" spans="1:8" x14ac:dyDescent="0.35">
      <c r="A131" s="202">
        <f t="shared" si="10"/>
        <v>52</v>
      </c>
      <c r="B131" s="108" t="s">
        <v>367</v>
      </c>
      <c r="C131" s="108" t="s">
        <v>368</v>
      </c>
      <c r="D131" s="53" t="s">
        <v>51</v>
      </c>
      <c r="E131" s="319">
        <v>0</v>
      </c>
      <c r="F131" s="203">
        <v>4</v>
      </c>
      <c r="G131" s="343">
        <f t="shared" si="9"/>
        <v>0</v>
      </c>
      <c r="H131" s="115" t="s">
        <v>252</v>
      </c>
    </row>
    <row r="132" spans="1:8" x14ac:dyDescent="0.35">
      <c r="A132" s="202">
        <f t="shared" si="10"/>
        <v>53</v>
      </c>
      <c r="B132" s="108" t="s">
        <v>265</v>
      </c>
      <c r="C132" s="108" t="s">
        <v>438</v>
      </c>
      <c r="D132" s="53" t="s">
        <v>51</v>
      </c>
      <c r="E132" s="319">
        <v>0</v>
      </c>
      <c r="F132" s="203">
        <v>10</v>
      </c>
      <c r="G132" s="343">
        <f t="shared" si="9"/>
        <v>0</v>
      </c>
      <c r="H132" s="115" t="s">
        <v>252</v>
      </c>
    </row>
    <row r="133" spans="1:8" ht="24" x14ac:dyDescent="0.35">
      <c r="A133" s="202">
        <f t="shared" si="10"/>
        <v>54</v>
      </c>
      <c r="B133" s="108" t="s">
        <v>371</v>
      </c>
      <c r="C133" s="108" t="s">
        <v>372</v>
      </c>
      <c r="D133" s="53" t="s">
        <v>51</v>
      </c>
      <c r="E133" s="319">
        <v>0</v>
      </c>
      <c r="F133" s="203">
        <v>18</v>
      </c>
      <c r="G133" s="343">
        <f t="shared" si="9"/>
        <v>0</v>
      </c>
      <c r="H133" s="115" t="s">
        <v>252</v>
      </c>
    </row>
    <row r="134" spans="1:8" ht="15" thickBot="1" x14ac:dyDescent="0.4">
      <c r="A134" s="205">
        <f t="shared" si="10"/>
        <v>55</v>
      </c>
      <c r="B134" s="132" t="s">
        <v>267</v>
      </c>
      <c r="C134" s="132" t="s">
        <v>268</v>
      </c>
      <c r="D134" s="90" t="s">
        <v>51</v>
      </c>
      <c r="E134" s="320">
        <v>0</v>
      </c>
      <c r="F134" s="206">
        <v>4</v>
      </c>
      <c r="G134" s="344">
        <f t="shared" si="9"/>
        <v>0</v>
      </c>
      <c r="H134" s="207" t="s">
        <v>252</v>
      </c>
    </row>
    <row r="135" spans="1:8" ht="24" x14ac:dyDescent="0.35">
      <c r="A135" s="208">
        <f t="shared" si="10"/>
        <v>56</v>
      </c>
      <c r="B135" s="137" t="s">
        <v>439</v>
      </c>
      <c r="C135" s="137" t="s">
        <v>440</v>
      </c>
      <c r="D135" s="138" t="s">
        <v>51</v>
      </c>
      <c r="E135" s="321">
        <v>0</v>
      </c>
      <c r="F135" s="209">
        <v>5</v>
      </c>
      <c r="G135" s="348">
        <f t="shared" si="9"/>
        <v>0</v>
      </c>
      <c r="H135" s="210" t="s">
        <v>252</v>
      </c>
    </row>
    <row r="136" spans="1:8" ht="24" x14ac:dyDescent="0.35">
      <c r="A136" s="202">
        <f t="shared" si="10"/>
        <v>57</v>
      </c>
      <c r="B136" s="108" t="s">
        <v>269</v>
      </c>
      <c r="C136" s="108" t="s">
        <v>270</v>
      </c>
      <c r="D136" s="53" t="s">
        <v>51</v>
      </c>
      <c r="E136" s="319">
        <v>0</v>
      </c>
      <c r="F136" s="203">
        <v>9</v>
      </c>
      <c r="G136" s="343">
        <f t="shared" si="9"/>
        <v>0</v>
      </c>
      <c r="H136" s="115" t="s">
        <v>252</v>
      </c>
    </row>
    <row r="137" spans="1:8" ht="36" x14ac:dyDescent="0.35">
      <c r="A137" s="202">
        <f t="shared" si="10"/>
        <v>58</v>
      </c>
      <c r="B137" s="108" t="s">
        <v>377</v>
      </c>
      <c r="C137" s="108" t="s">
        <v>378</v>
      </c>
      <c r="D137" s="53" t="s">
        <v>51</v>
      </c>
      <c r="E137" s="319">
        <v>0</v>
      </c>
      <c r="F137" s="203">
        <v>7</v>
      </c>
      <c r="G137" s="343">
        <f t="shared" si="9"/>
        <v>0</v>
      </c>
      <c r="H137" s="115" t="s">
        <v>252</v>
      </c>
    </row>
    <row r="138" spans="1:8" ht="36" x14ac:dyDescent="0.35">
      <c r="A138" s="202">
        <f t="shared" si="10"/>
        <v>59</v>
      </c>
      <c r="B138" s="108" t="s">
        <v>273</v>
      </c>
      <c r="C138" s="108" t="s">
        <v>274</v>
      </c>
      <c r="D138" s="53" t="s">
        <v>51</v>
      </c>
      <c r="E138" s="319">
        <v>0</v>
      </c>
      <c r="F138" s="203">
        <v>6</v>
      </c>
      <c r="G138" s="343">
        <f t="shared" si="9"/>
        <v>0</v>
      </c>
      <c r="H138" s="115" t="s">
        <v>252</v>
      </c>
    </row>
    <row r="139" spans="1:8" x14ac:dyDescent="0.35">
      <c r="A139" s="202">
        <f t="shared" si="10"/>
        <v>60</v>
      </c>
      <c r="B139" s="108" t="s">
        <v>379</v>
      </c>
      <c r="C139" s="108" t="s">
        <v>380</v>
      </c>
      <c r="D139" s="53" t="s">
        <v>51</v>
      </c>
      <c r="E139" s="319">
        <v>0</v>
      </c>
      <c r="F139" s="203">
        <v>3</v>
      </c>
      <c r="G139" s="343">
        <f t="shared" si="9"/>
        <v>0</v>
      </c>
      <c r="H139" s="115" t="s">
        <v>252</v>
      </c>
    </row>
    <row r="140" spans="1:8" ht="24" x14ac:dyDescent="0.35">
      <c r="A140" s="202">
        <f t="shared" si="10"/>
        <v>61</v>
      </c>
      <c r="B140" s="108" t="s">
        <v>441</v>
      </c>
      <c r="C140" s="108" t="s">
        <v>442</v>
      </c>
      <c r="D140" s="53" t="s">
        <v>51</v>
      </c>
      <c r="E140" s="319">
        <v>0</v>
      </c>
      <c r="F140" s="203">
        <v>5</v>
      </c>
      <c r="G140" s="343">
        <f t="shared" si="9"/>
        <v>0</v>
      </c>
      <c r="H140" s="115" t="s">
        <v>252</v>
      </c>
    </row>
    <row r="141" spans="1:8" ht="24" x14ac:dyDescent="0.35">
      <c r="A141" s="202">
        <f t="shared" si="10"/>
        <v>62</v>
      </c>
      <c r="B141" s="108" t="s">
        <v>443</v>
      </c>
      <c r="C141" s="108" t="s">
        <v>444</v>
      </c>
      <c r="D141" s="53" t="s">
        <v>51</v>
      </c>
      <c r="E141" s="319">
        <v>0</v>
      </c>
      <c r="F141" s="203">
        <v>2</v>
      </c>
      <c r="G141" s="343">
        <f t="shared" si="9"/>
        <v>0</v>
      </c>
      <c r="H141" s="115" t="s">
        <v>252</v>
      </c>
    </row>
    <row r="142" spans="1:8" x14ac:dyDescent="0.35">
      <c r="A142" s="202">
        <f t="shared" si="10"/>
        <v>63</v>
      </c>
      <c r="B142" s="108" t="s">
        <v>445</v>
      </c>
      <c r="C142" s="108" t="s">
        <v>446</v>
      </c>
      <c r="D142" s="53" t="s">
        <v>51</v>
      </c>
      <c r="E142" s="319">
        <v>0</v>
      </c>
      <c r="F142" s="203">
        <v>4</v>
      </c>
      <c r="G142" s="343">
        <f t="shared" si="9"/>
        <v>0</v>
      </c>
      <c r="H142" s="115" t="s">
        <v>252</v>
      </c>
    </row>
    <row r="143" spans="1:8" ht="24" x14ac:dyDescent="0.35">
      <c r="A143" s="107"/>
      <c r="B143" s="108"/>
      <c r="C143" s="111" t="s">
        <v>279</v>
      </c>
      <c r="D143" s="112"/>
      <c r="E143" s="112"/>
      <c r="F143" s="113">
        <f>SUM(F122:F142)</f>
        <v>204</v>
      </c>
      <c r="G143" s="346">
        <f>SUM(G122:G142)</f>
        <v>0</v>
      </c>
      <c r="H143" s="115"/>
    </row>
    <row r="144" spans="1:8" x14ac:dyDescent="0.35">
      <c r="A144" s="107"/>
      <c r="B144" s="108"/>
      <c r="C144" s="111"/>
      <c r="D144" s="112"/>
      <c r="E144" s="112"/>
      <c r="F144" s="113"/>
      <c r="G144" s="114"/>
      <c r="H144" s="115"/>
    </row>
    <row r="145" spans="1:8" ht="29" x14ac:dyDescent="0.35">
      <c r="A145" s="100"/>
      <c r="B145" s="147" t="s">
        <v>280</v>
      </c>
      <c r="C145" s="102"/>
      <c r="D145" s="103"/>
      <c r="E145" s="103"/>
      <c r="F145" s="104"/>
      <c r="G145" s="116"/>
      <c r="H145" s="117"/>
    </row>
    <row r="146" spans="1:8" ht="24" x14ac:dyDescent="0.35">
      <c r="A146" s="107"/>
      <c r="B146" s="108"/>
      <c r="C146" s="111" t="s">
        <v>281</v>
      </c>
      <c r="D146" s="112"/>
      <c r="E146" s="112"/>
      <c r="F146" s="113">
        <v>0</v>
      </c>
      <c r="G146" s="114"/>
      <c r="H146" s="115"/>
    </row>
    <row r="147" spans="1:8" x14ac:dyDescent="0.35">
      <c r="A147" s="246"/>
      <c r="B147" s="247"/>
      <c r="C147" s="247"/>
      <c r="D147" s="248"/>
      <c r="E147" s="249"/>
      <c r="F147" s="250"/>
      <c r="G147" s="251"/>
      <c r="H147" s="252"/>
    </row>
    <row r="148" spans="1:8" ht="15" thickBot="1" x14ac:dyDescent="0.4">
      <c r="A148" s="148"/>
      <c r="B148" s="149"/>
      <c r="C148" s="150" t="s">
        <v>282</v>
      </c>
      <c r="D148" s="151"/>
      <c r="E148" s="152"/>
      <c r="F148" s="152"/>
      <c r="G148" s="350">
        <f>SUM(G65,G86,G120,G143)</f>
        <v>0</v>
      </c>
      <c r="H148" s="253"/>
    </row>
    <row r="149" spans="1:8" x14ac:dyDescent="0.35">
      <c r="A149" s="254"/>
      <c r="B149" s="431"/>
      <c r="C149" s="403"/>
      <c r="D149" s="255"/>
      <c r="E149" s="256"/>
      <c r="F149" s="257"/>
      <c r="G149" s="258"/>
      <c r="H149" s="259"/>
    </row>
    <row r="150" spans="1:8" x14ac:dyDescent="0.35">
      <c r="A150" s="7"/>
      <c r="B150" s="359"/>
      <c r="C150" s="360"/>
      <c r="D150" s="57"/>
      <c r="E150" s="155"/>
      <c r="F150" s="156"/>
      <c r="G150" s="157"/>
      <c r="H150" s="61"/>
    </row>
    <row r="151" spans="1:8" x14ac:dyDescent="0.35">
      <c r="A151" s="7"/>
      <c r="B151" s="376" t="s">
        <v>283</v>
      </c>
      <c r="C151" s="377"/>
      <c r="D151" s="57" t="s">
        <v>284</v>
      </c>
      <c r="E151" s="155"/>
      <c r="F151" s="156"/>
      <c r="G151" s="351">
        <f>SUM(G39)</f>
        <v>0</v>
      </c>
      <c r="H151" s="61"/>
    </row>
    <row r="152" spans="1:8" x14ac:dyDescent="0.35">
      <c r="A152" s="7"/>
      <c r="B152" s="376" t="s">
        <v>285</v>
      </c>
      <c r="C152" s="377"/>
      <c r="D152" s="57" t="s">
        <v>284</v>
      </c>
      <c r="E152" s="155"/>
      <c r="F152" s="156"/>
      <c r="G152" s="351">
        <f>SUM(G148)</f>
        <v>0</v>
      </c>
      <c r="H152" s="61"/>
    </row>
    <row r="153" spans="1:8" x14ac:dyDescent="0.35">
      <c r="A153" s="7"/>
      <c r="B153" s="359"/>
      <c r="C153" s="360"/>
      <c r="D153" s="57"/>
      <c r="E153" s="155"/>
      <c r="F153" s="156"/>
      <c r="G153" s="343"/>
      <c r="H153" s="61"/>
    </row>
    <row r="154" spans="1:8" x14ac:dyDescent="0.35">
      <c r="A154" s="7"/>
      <c r="B154" s="359" t="s">
        <v>286</v>
      </c>
      <c r="C154" s="360"/>
      <c r="D154" s="57" t="s">
        <v>284</v>
      </c>
      <c r="E154" s="155"/>
      <c r="F154" s="156"/>
      <c r="G154" s="343">
        <f>SUM(G151,G152)</f>
        <v>0</v>
      </c>
      <c r="H154" s="61"/>
    </row>
    <row r="155" spans="1:8" x14ac:dyDescent="0.35">
      <c r="A155" s="7"/>
      <c r="B155" s="359" t="s">
        <v>287</v>
      </c>
      <c r="C155" s="360"/>
      <c r="D155" s="57" t="s">
        <v>284</v>
      </c>
      <c r="E155" s="155"/>
      <c r="F155" s="156"/>
      <c r="G155" s="343">
        <f>PRODUCT(G154,0.21)</f>
        <v>0</v>
      </c>
      <c r="H155" s="61"/>
    </row>
    <row r="156" spans="1:8" x14ac:dyDescent="0.35">
      <c r="A156" s="7"/>
      <c r="B156" s="359"/>
      <c r="C156" s="360"/>
      <c r="D156" s="57"/>
      <c r="E156" s="155"/>
      <c r="F156" s="156"/>
      <c r="G156" s="343"/>
      <c r="H156" s="61"/>
    </row>
    <row r="157" spans="1:8" x14ac:dyDescent="0.35">
      <c r="A157" s="7"/>
      <c r="B157" s="359"/>
      <c r="C157" s="360"/>
      <c r="D157" s="57" t="s">
        <v>284</v>
      </c>
      <c r="E157" s="155"/>
      <c r="F157" s="156"/>
      <c r="G157" s="343">
        <f>SUM(G154:G156)</f>
        <v>0</v>
      </c>
      <c r="H157" s="61"/>
    </row>
    <row r="158" spans="1:8" x14ac:dyDescent="0.35">
      <c r="A158" s="7"/>
      <c r="B158" s="359"/>
      <c r="C158" s="360"/>
      <c r="D158" s="57"/>
      <c r="E158" s="155"/>
      <c r="F158" s="156"/>
      <c r="G158" s="343"/>
      <c r="H158" s="158"/>
    </row>
    <row r="159" spans="1:8" ht="18.5" x14ac:dyDescent="0.45">
      <c r="A159" s="159"/>
      <c r="B159" s="361" t="s">
        <v>288</v>
      </c>
      <c r="C159" s="362"/>
      <c r="D159" s="160" t="s">
        <v>284</v>
      </c>
      <c r="E159" s="155"/>
      <c r="F159" s="156"/>
      <c r="G159" s="352">
        <f>SUM(G157)</f>
        <v>0</v>
      </c>
      <c r="H159" s="158"/>
    </row>
    <row r="160" spans="1:8" ht="15.5" x14ac:dyDescent="0.35">
      <c r="A160" s="159"/>
      <c r="B160" s="359"/>
      <c r="C160" s="360"/>
      <c r="D160" s="160"/>
      <c r="E160" s="155"/>
      <c r="F160" s="156"/>
      <c r="G160" s="161"/>
      <c r="H160" s="158"/>
    </row>
    <row r="161" spans="1:8" ht="35" customHeight="1" x14ac:dyDescent="0.35">
      <c r="A161" s="159"/>
      <c r="B161" s="363" t="s">
        <v>447</v>
      </c>
      <c r="C161" s="364"/>
      <c r="D161" s="160"/>
      <c r="E161" s="155"/>
      <c r="F161" s="156"/>
      <c r="G161" s="161"/>
      <c r="H161" s="158"/>
    </row>
    <row r="162" spans="1:8" ht="15" thickBot="1" x14ac:dyDescent="0.4">
      <c r="A162" s="162"/>
      <c r="B162" s="365"/>
      <c r="C162" s="366"/>
      <c r="D162" s="163"/>
      <c r="E162" s="164"/>
      <c r="F162" s="165"/>
      <c r="G162" s="166"/>
      <c r="H162" s="167"/>
    </row>
    <row r="163" spans="1:8" x14ac:dyDescent="0.35">
      <c r="G163" s="168"/>
      <c r="H163" s="169"/>
    </row>
  </sheetData>
  <mergeCells count="82">
    <mergeCell ref="B2:C2"/>
    <mergeCell ref="B3:C3"/>
    <mergeCell ref="B4:C4"/>
    <mergeCell ref="B5:C5"/>
    <mergeCell ref="B6:C6"/>
    <mergeCell ref="B18:C18"/>
    <mergeCell ref="I7:I12"/>
    <mergeCell ref="B8:C8"/>
    <mergeCell ref="B9:C9"/>
    <mergeCell ref="B10:C10"/>
    <mergeCell ref="B11:C11"/>
    <mergeCell ref="B12:C12"/>
    <mergeCell ref="B7:C7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3:C43"/>
    <mergeCell ref="B44:C44"/>
    <mergeCell ref="I44:I47"/>
    <mergeCell ref="B45:C45"/>
    <mergeCell ref="B46:C46"/>
    <mergeCell ref="B47:C47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152:C152"/>
    <mergeCell ref="B60:C60"/>
    <mergeCell ref="B61:C61"/>
    <mergeCell ref="B62:C62"/>
    <mergeCell ref="B63:C63"/>
    <mergeCell ref="B64:C64"/>
    <mergeCell ref="B65:C65"/>
    <mergeCell ref="B66:C66"/>
    <mergeCell ref="B67:C67"/>
    <mergeCell ref="B149:C149"/>
    <mergeCell ref="B150:C150"/>
    <mergeCell ref="B151:C151"/>
    <mergeCell ref="B159:C159"/>
    <mergeCell ref="B160:C160"/>
    <mergeCell ref="B161:C161"/>
    <mergeCell ref="B162:C162"/>
    <mergeCell ref="B153:C153"/>
    <mergeCell ref="B154:C154"/>
    <mergeCell ref="B155:C155"/>
    <mergeCell ref="B156:C156"/>
    <mergeCell ref="B157:C157"/>
    <mergeCell ref="B158:C15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topLeftCell="A142" workbookViewId="0">
      <selection activeCell="H142" sqref="H142"/>
    </sheetView>
  </sheetViews>
  <sheetFormatPr defaultRowHeight="14.5" x14ac:dyDescent="0.35"/>
  <cols>
    <col min="2" max="2" width="10.453125" customWidth="1"/>
    <col min="3" max="3" width="28.6328125" customWidth="1"/>
    <col min="5" max="5" width="11.08984375" customWidth="1"/>
    <col min="7" max="7" width="20.26953125" customWidth="1"/>
  </cols>
  <sheetData>
    <row r="1" spans="1:9" ht="15" thickBot="1" x14ac:dyDescent="0.4"/>
    <row r="2" spans="1:9" ht="36.5" customHeight="1" x14ac:dyDescent="0.35">
      <c r="A2" s="1" t="s">
        <v>0</v>
      </c>
      <c r="B2" s="402" t="s">
        <v>448</v>
      </c>
      <c r="C2" s="403"/>
      <c r="D2" s="2" t="s">
        <v>2</v>
      </c>
      <c r="E2" s="3" t="s">
        <v>3</v>
      </c>
      <c r="F2" s="4" t="s">
        <v>4</v>
      </c>
      <c r="G2" s="5" t="s">
        <v>5</v>
      </c>
      <c r="H2" s="6" t="s">
        <v>6</v>
      </c>
    </row>
    <row r="3" spans="1:9" x14ac:dyDescent="0.35">
      <c r="A3" s="7"/>
      <c r="B3" s="378"/>
      <c r="C3" s="392"/>
      <c r="D3" s="8"/>
      <c r="E3" s="9"/>
      <c r="F3" s="10"/>
      <c r="G3" s="11"/>
      <c r="H3" s="12"/>
    </row>
    <row r="4" spans="1:9" ht="21.5" thickBot="1" x14ac:dyDescent="0.4">
      <c r="A4" s="13" t="s">
        <v>7</v>
      </c>
      <c r="B4" s="404" t="s">
        <v>8</v>
      </c>
      <c r="C4" s="405"/>
      <c r="D4" s="14"/>
      <c r="E4" s="15"/>
      <c r="F4" s="16"/>
      <c r="G4" s="17"/>
      <c r="H4" s="18"/>
    </row>
    <row r="5" spans="1:9" ht="48" x14ac:dyDescent="0.35">
      <c r="A5" s="19">
        <v>181111111</v>
      </c>
      <c r="B5" s="384" t="s">
        <v>9</v>
      </c>
      <c r="C5" s="406"/>
      <c r="D5" s="20" t="s">
        <v>10</v>
      </c>
      <c r="E5" s="318">
        <v>0</v>
      </c>
      <c r="F5" s="22">
        <v>625</v>
      </c>
      <c r="G5" s="322">
        <f>PRODUCT(E5,F5)</f>
        <v>0</v>
      </c>
      <c r="H5" s="260" t="s">
        <v>11</v>
      </c>
    </row>
    <row r="6" spans="1:9" ht="40" x14ac:dyDescent="0.35">
      <c r="A6" s="25">
        <v>184802111</v>
      </c>
      <c r="B6" s="378" t="s">
        <v>12</v>
      </c>
      <c r="C6" s="392"/>
      <c r="D6" s="26" t="s">
        <v>10</v>
      </c>
      <c r="E6" s="319">
        <v>0</v>
      </c>
      <c r="F6" s="28">
        <f>PRODUCT(F5,2)</f>
        <v>1250</v>
      </c>
      <c r="G6" s="323">
        <f t="shared" ref="G6:G38" si="0">PRODUCT(E6,F6)</f>
        <v>0</v>
      </c>
      <c r="H6" s="30" t="s">
        <v>449</v>
      </c>
    </row>
    <row r="7" spans="1:9" ht="18" x14ac:dyDescent="0.35">
      <c r="A7" s="329">
        <v>121112004</v>
      </c>
      <c r="B7" s="398" t="s">
        <v>571</v>
      </c>
      <c r="C7" s="399"/>
      <c r="D7" s="335" t="s">
        <v>575</v>
      </c>
      <c r="E7" s="319">
        <v>0</v>
      </c>
      <c r="F7" s="335">
        <v>19</v>
      </c>
      <c r="G7" s="323">
        <f t="shared" si="0"/>
        <v>0</v>
      </c>
      <c r="H7" s="331" t="s">
        <v>16</v>
      </c>
      <c r="I7" s="397" t="s">
        <v>17</v>
      </c>
    </row>
    <row r="8" spans="1:9" ht="27" x14ac:dyDescent="0.35">
      <c r="A8" s="329">
        <v>564732111</v>
      </c>
      <c r="B8" s="398" t="s">
        <v>572</v>
      </c>
      <c r="C8" s="399"/>
      <c r="D8" s="335" t="s">
        <v>575</v>
      </c>
      <c r="E8" s="319">
        <v>0</v>
      </c>
      <c r="F8" s="335">
        <v>19</v>
      </c>
      <c r="G8" s="323">
        <f t="shared" si="0"/>
        <v>0</v>
      </c>
      <c r="H8" s="331" t="s">
        <v>19</v>
      </c>
      <c r="I8" s="397"/>
    </row>
    <row r="9" spans="1:9" ht="36" x14ac:dyDescent="0.35">
      <c r="A9" s="329">
        <v>564732111</v>
      </c>
      <c r="B9" s="398" t="s">
        <v>572</v>
      </c>
      <c r="C9" s="399"/>
      <c r="D9" s="335" t="s">
        <v>575</v>
      </c>
      <c r="E9" s="319">
        <v>0</v>
      </c>
      <c r="F9" s="335">
        <v>19</v>
      </c>
      <c r="G9" s="323">
        <f t="shared" si="0"/>
        <v>0</v>
      </c>
      <c r="H9" s="331" t="s">
        <v>20</v>
      </c>
      <c r="I9" s="397"/>
    </row>
    <row r="10" spans="1:9" ht="18" x14ac:dyDescent="0.35">
      <c r="A10" s="329"/>
      <c r="B10" s="400" t="s">
        <v>21</v>
      </c>
      <c r="C10" s="401"/>
      <c r="D10" s="335" t="s">
        <v>575</v>
      </c>
      <c r="E10" s="319">
        <v>0</v>
      </c>
      <c r="F10" s="335">
        <v>19</v>
      </c>
      <c r="G10" s="323">
        <f t="shared" si="0"/>
        <v>0</v>
      </c>
      <c r="H10" s="331" t="s">
        <v>22</v>
      </c>
      <c r="I10" s="397"/>
    </row>
    <row r="11" spans="1:9" ht="90" x14ac:dyDescent="0.35">
      <c r="A11" s="329">
        <v>916331112</v>
      </c>
      <c r="B11" s="400" t="s">
        <v>573</v>
      </c>
      <c r="C11" s="401"/>
      <c r="D11" s="335" t="s">
        <v>23</v>
      </c>
      <c r="E11" s="319">
        <v>0</v>
      </c>
      <c r="F11" s="335">
        <v>15.7</v>
      </c>
      <c r="G11" s="323">
        <f t="shared" si="0"/>
        <v>0</v>
      </c>
      <c r="H11" s="331" t="s">
        <v>24</v>
      </c>
      <c r="I11" s="397"/>
    </row>
    <row r="12" spans="1:9" ht="45" x14ac:dyDescent="0.35">
      <c r="A12" s="329">
        <v>327213112</v>
      </c>
      <c r="B12" s="400" t="s">
        <v>574</v>
      </c>
      <c r="C12" s="401"/>
      <c r="D12" s="335" t="s">
        <v>576</v>
      </c>
      <c r="E12" s="319">
        <v>0</v>
      </c>
      <c r="F12" s="335">
        <v>0.5</v>
      </c>
      <c r="G12" s="323">
        <f t="shared" si="0"/>
        <v>0</v>
      </c>
      <c r="H12" s="331" t="s">
        <v>26</v>
      </c>
      <c r="I12" s="397"/>
    </row>
    <row r="13" spans="1:9" ht="27" x14ac:dyDescent="0.35">
      <c r="A13" s="25">
        <v>181411131</v>
      </c>
      <c r="B13" s="378" t="s">
        <v>27</v>
      </c>
      <c r="C13" s="392"/>
      <c r="D13" s="26" t="s">
        <v>10</v>
      </c>
      <c r="E13" s="319">
        <v>0</v>
      </c>
      <c r="F13" s="28">
        <f>SUM(F5,-F15,-F7)</f>
        <v>406</v>
      </c>
      <c r="G13" s="323">
        <f t="shared" si="0"/>
        <v>0</v>
      </c>
      <c r="H13" s="30" t="s">
        <v>387</v>
      </c>
    </row>
    <row r="14" spans="1:9" x14ac:dyDescent="0.35">
      <c r="A14" s="36">
        <v>185803211</v>
      </c>
      <c r="B14" s="363" t="s">
        <v>29</v>
      </c>
      <c r="C14" s="364"/>
      <c r="D14" s="37" t="s">
        <v>10</v>
      </c>
      <c r="E14" s="319">
        <v>0</v>
      </c>
      <c r="F14" s="28">
        <f>SUM(F13)</f>
        <v>406</v>
      </c>
      <c r="G14" s="323">
        <f t="shared" si="0"/>
        <v>0</v>
      </c>
      <c r="H14" s="30"/>
    </row>
    <row r="15" spans="1:9" ht="41" customHeight="1" x14ac:dyDescent="0.35">
      <c r="A15" s="25">
        <v>183205111</v>
      </c>
      <c r="B15" s="378" t="s">
        <v>30</v>
      </c>
      <c r="C15" s="392"/>
      <c r="D15" s="26" t="s">
        <v>10</v>
      </c>
      <c r="E15" s="319">
        <v>0</v>
      </c>
      <c r="F15" s="28">
        <v>200</v>
      </c>
      <c r="G15" s="323">
        <f t="shared" si="0"/>
        <v>0</v>
      </c>
      <c r="H15" s="30"/>
    </row>
    <row r="16" spans="1:9" ht="38" customHeight="1" x14ac:dyDescent="0.35">
      <c r="A16" s="217">
        <v>183111212</v>
      </c>
      <c r="B16" s="378" t="s">
        <v>31</v>
      </c>
      <c r="C16" s="392"/>
      <c r="D16" s="218" t="s">
        <v>32</v>
      </c>
      <c r="E16" s="319">
        <v>0</v>
      </c>
      <c r="F16" s="28">
        <f>SUM(F139)</f>
        <v>98</v>
      </c>
      <c r="G16" s="323">
        <f t="shared" si="0"/>
        <v>0</v>
      </c>
      <c r="H16" s="30" t="s">
        <v>33</v>
      </c>
      <c r="I16" s="179"/>
    </row>
    <row r="17" spans="1:8" ht="29.5" customHeight="1" x14ac:dyDescent="0.35">
      <c r="A17" s="25">
        <v>183101315</v>
      </c>
      <c r="B17" s="378" t="s">
        <v>34</v>
      </c>
      <c r="C17" s="392"/>
      <c r="D17" s="26" t="s">
        <v>32</v>
      </c>
      <c r="E17" s="319">
        <v>0</v>
      </c>
      <c r="F17" s="28">
        <v>3</v>
      </c>
      <c r="G17" s="323">
        <f t="shared" si="0"/>
        <v>0</v>
      </c>
      <c r="H17" s="30" t="s">
        <v>299</v>
      </c>
    </row>
    <row r="18" spans="1:8" ht="27" x14ac:dyDescent="0.35">
      <c r="A18" s="25">
        <v>183111213</v>
      </c>
      <c r="B18" s="378" t="s">
        <v>36</v>
      </c>
      <c r="C18" s="392"/>
      <c r="D18" s="26" t="s">
        <v>32</v>
      </c>
      <c r="E18" s="319">
        <v>0</v>
      </c>
      <c r="F18" s="28">
        <f>SUM(F120,-F17)</f>
        <v>424</v>
      </c>
      <c r="G18" s="323">
        <f t="shared" si="0"/>
        <v>0</v>
      </c>
      <c r="H18" s="30" t="s">
        <v>388</v>
      </c>
    </row>
    <row r="19" spans="1:8" ht="37.5" customHeight="1" x14ac:dyDescent="0.35">
      <c r="A19" s="25">
        <v>183101214</v>
      </c>
      <c r="B19" s="378" t="s">
        <v>38</v>
      </c>
      <c r="C19" s="392"/>
      <c r="D19" s="26" t="s">
        <v>32</v>
      </c>
      <c r="E19" s="319">
        <v>0</v>
      </c>
      <c r="F19" s="28">
        <v>4</v>
      </c>
      <c r="G19" s="323">
        <f t="shared" si="0"/>
        <v>0</v>
      </c>
      <c r="H19" s="30" t="s">
        <v>39</v>
      </c>
    </row>
    <row r="20" spans="1:8" ht="32" customHeight="1" x14ac:dyDescent="0.35">
      <c r="A20" s="25">
        <v>183101215</v>
      </c>
      <c r="B20" s="378" t="s">
        <v>40</v>
      </c>
      <c r="C20" s="392"/>
      <c r="D20" s="26"/>
      <c r="E20" s="319">
        <v>0</v>
      </c>
      <c r="F20" s="28">
        <f>SUM(F84,-F19)</f>
        <v>5</v>
      </c>
      <c r="G20" s="323">
        <f t="shared" si="0"/>
        <v>0</v>
      </c>
      <c r="H20" s="30" t="s">
        <v>41</v>
      </c>
    </row>
    <row r="21" spans="1:8" x14ac:dyDescent="0.35">
      <c r="A21" s="25">
        <v>183211322</v>
      </c>
      <c r="B21" s="378" t="s">
        <v>42</v>
      </c>
      <c r="C21" s="378"/>
      <c r="D21" s="26" t="s">
        <v>32</v>
      </c>
      <c r="E21" s="319">
        <v>0</v>
      </c>
      <c r="F21" s="28">
        <f>SUM(F16)</f>
        <v>98</v>
      </c>
      <c r="G21" s="323">
        <f t="shared" si="0"/>
        <v>0</v>
      </c>
      <c r="H21" s="30" t="s">
        <v>33</v>
      </c>
    </row>
    <row r="22" spans="1:8" ht="31" customHeight="1" x14ac:dyDescent="0.35">
      <c r="A22" s="25">
        <v>184102110</v>
      </c>
      <c r="B22" s="378" t="s">
        <v>43</v>
      </c>
      <c r="C22" s="378"/>
      <c r="D22" s="26" t="s">
        <v>32</v>
      </c>
      <c r="E22" s="319">
        <v>0</v>
      </c>
      <c r="F22" s="28">
        <f>SUM(F120)</f>
        <v>427</v>
      </c>
      <c r="G22" s="323">
        <f t="shared" si="0"/>
        <v>0</v>
      </c>
      <c r="H22" s="30" t="s">
        <v>44</v>
      </c>
    </row>
    <row r="23" spans="1:8" ht="30.5" customHeight="1" thickBot="1" x14ac:dyDescent="0.4">
      <c r="A23" s="39">
        <v>184201111</v>
      </c>
      <c r="B23" s="395" t="s">
        <v>45</v>
      </c>
      <c r="C23" s="396"/>
      <c r="D23" s="40" t="s">
        <v>32</v>
      </c>
      <c r="E23" s="320">
        <v>0</v>
      </c>
      <c r="F23" s="42">
        <f>SUM(F19)</f>
        <v>4</v>
      </c>
      <c r="G23" s="325">
        <f t="shared" si="0"/>
        <v>0</v>
      </c>
      <c r="H23" s="44" t="s">
        <v>39</v>
      </c>
    </row>
    <row r="24" spans="1:8" ht="25.5" customHeight="1" x14ac:dyDescent="0.35">
      <c r="A24" s="45">
        <v>184102115</v>
      </c>
      <c r="B24" s="393" t="s">
        <v>46</v>
      </c>
      <c r="C24" s="394"/>
      <c r="D24" s="46" t="s">
        <v>32</v>
      </c>
      <c r="E24" s="321">
        <v>0</v>
      </c>
      <c r="F24" s="48">
        <f>SUM(F20)</f>
        <v>5</v>
      </c>
      <c r="G24" s="326">
        <f t="shared" si="0"/>
        <v>0</v>
      </c>
      <c r="H24" s="50" t="s">
        <v>41</v>
      </c>
    </row>
    <row r="25" spans="1:8" ht="40.5" customHeight="1" x14ac:dyDescent="0.35">
      <c r="A25" s="25">
        <v>185802114</v>
      </c>
      <c r="B25" s="378" t="s">
        <v>47</v>
      </c>
      <c r="C25" s="392"/>
      <c r="D25" s="26" t="s">
        <v>48</v>
      </c>
      <c r="E25" s="319">
        <v>0</v>
      </c>
      <c r="F25" s="51">
        <v>8.0000000000000002E-3</v>
      </c>
      <c r="G25" s="323">
        <f t="shared" si="0"/>
        <v>0</v>
      </c>
      <c r="H25" s="30" t="s">
        <v>49</v>
      </c>
    </row>
    <row r="26" spans="1:8" ht="27.5" customHeight="1" x14ac:dyDescent="0.35">
      <c r="A26" s="25"/>
      <c r="B26" s="378" t="s">
        <v>50</v>
      </c>
      <c r="C26" s="392"/>
      <c r="D26" s="26" t="s">
        <v>51</v>
      </c>
      <c r="E26" s="319">
        <v>0</v>
      </c>
      <c r="F26" s="28">
        <f>SUM(F83)</f>
        <v>6</v>
      </c>
      <c r="G26" s="323">
        <f t="shared" si="0"/>
        <v>0</v>
      </c>
      <c r="H26" s="30" t="s">
        <v>52</v>
      </c>
    </row>
    <row r="27" spans="1:8" ht="27.5" customHeight="1" x14ac:dyDescent="0.35">
      <c r="A27" s="25">
        <v>184215132</v>
      </c>
      <c r="B27" s="378" t="s">
        <v>389</v>
      </c>
      <c r="C27" s="392"/>
      <c r="D27" s="26" t="s">
        <v>32</v>
      </c>
      <c r="E27" s="319">
        <v>0</v>
      </c>
      <c r="F27" s="28">
        <f>SUM(F83,-F23)</f>
        <v>2</v>
      </c>
      <c r="G27" s="323">
        <f t="shared" si="0"/>
        <v>0</v>
      </c>
      <c r="H27" s="30" t="s">
        <v>54</v>
      </c>
    </row>
    <row r="28" spans="1:8" ht="26.5" customHeight="1" x14ac:dyDescent="0.35">
      <c r="A28" s="172">
        <v>184215112</v>
      </c>
      <c r="B28" s="422" t="s">
        <v>55</v>
      </c>
      <c r="C28" s="423"/>
      <c r="D28" s="173" t="s">
        <v>32</v>
      </c>
      <c r="E28" s="319">
        <v>0</v>
      </c>
      <c r="F28" s="174">
        <f>SUM(F19)</f>
        <v>4</v>
      </c>
      <c r="G28" s="354">
        <f t="shared" si="0"/>
        <v>0</v>
      </c>
      <c r="H28" s="176" t="s">
        <v>39</v>
      </c>
    </row>
    <row r="29" spans="1:8" ht="25.5" customHeight="1" x14ac:dyDescent="0.35">
      <c r="A29" s="25">
        <v>184215111</v>
      </c>
      <c r="B29" s="378" t="s">
        <v>56</v>
      </c>
      <c r="C29" s="392"/>
      <c r="D29" s="26" t="s">
        <v>32</v>
      </c>
      <c r="E29" s="319">
        <v>0</v>
      </c>
      <c r="F29" s="28">
        <f>SUM(F71)</f>
        <v>3</v>
      </c>
      <c r="G29" s="323">
        <f t="shared" si="0"/>
        <v>0</v>
      </c>
      <c r="H29" s="30" t="s">
        <v>57</v>
      </c>
    </row>
    <row r="30" spans="1:8" ht="27" x14ac:dyDescent="0.35">
      <c r="A30" s="25">
        <v>183117111</v>
      </c>
      <c r="B30" s="378" t="s">
        <v>390</v>
      </c>
      <c r="C30" s="392"/>
      <c r="D30" s="26" t="s">
        <v>23</v>
      </c>
      <c r="E30" s="319">
        <v>0</v>
      </c>
      <c r="F30" s="28">
        <v>12</v>
      </c>
      <c r="G30" s="323">
        <f t="shared" si="0"/>
        <v>0</v>
      </c>
      <c r="H30" s="30" t="s">
        <v>59</v>
      </c>
    </row>
    <row r="31" spans="1:8" ht="36" x14ac:dyDescent="0.35">
      <c r="A31" s="36">
        <v>183106611</v>
      </c>
      <c r="B31" s="363" t="s">
        <v>60</v>
      </c>
      <c r="C31" s="364"/>
      <c r="D31" s="37" t="s">
        <v>23</v>
      </c>
      <c r="E31" s="319">
        <v>0</v>
      </c>
      <c r="F31" s="156">
        <f>SUM(F30)</f>
        <v>12</v>
      </c>
      <c r="G31" s="323">
        <f t="shared" si="0"/>
        <v>0</v>
      </c>
      <c r="H31" s="194" t="s">
        <v>61</v>
      </c>
    </row>
    <row r="32" spans="1:8" ht="36" x14ac:dyDescent="0.35">
      <c r="A32" s="36">
        <v>182111111</v>
      </c>
      <c r="B32" s="363" t="s">
        <v>62</v>
      </c>
      <c r="C32" s="364"/>
      <c r="D32" s="37" t="s">
        <v>10</v>
      </c>
      <c r="E32" s="319">
        <v>0</v>
      </c>
      <c r="F32" s="156">
        <v>20</v>
      </c>
      <c r="G32" s="323">
        <f t="shared" si="0"/>
        <v>0</v>
      </c>
      <c r="H32" s="194" t="s">
        <v>63</v>
      </c>
    </row>
    <row r="33" spans="1:9" ht="32.5" customHeight="1" x14ac:dyDescent="0.35">
      <c r="A33" s="25">
        <v>184911431</v>
      </c>
      <c r="B33" s="378" t="s">
        <v>66</v>
      </c>
      <c r="C33" s="392"/>
      <c r="D33" s="26" t="s">
        <v>10</v>
      </c>
      <c r="E33" s="319">
        <v>0</v>
      </c>
      <c r="F33" s="84">
        <f>SUM(F15,-F34)</f>
        <v>190.5</v>
      </c>
      <c r="G33" s="323">
        <f t="shared" si="0"/>
        <v>0</v>
      </c>
      <c r="H33" s="30" t="s">
        <v>67</v>
      </c>
    </row>
    <row r="34" spans="1:9" ht="28.5" customHeight="1" x14ac:dyDescent="0.35">
      <c r="A34" s="25">
        <v>184911151</v>
      </c>
      <c r="B34" s="378" t="s">
        <v>68</v>
      </c>
      <c r="C34" s="392"/>
      <c r="D34" s="26" t="s">
        <v>10</v>
      </c>
      <c r="E34" s="319">
        <v>0</v>
      </c>
      <c r="F34" s="84">
        <v>9.5</v>
      </c>
      <c r="G34" s="323">
        <f t="shared" si="0"/>
        <v>0</v>
      </c>
      <c r="H34" s="30" t="s">
        <v>69</v>
      </c>
    </row>
    <row r="35" spans="1:9" ht="40" x14ac:dyDescent="0.35">
      <c r="A35" s="25"/>
      <c r="B35" s="378" t="s">
        <v>70</v>
      </c>
      <c r="C35" s="379"/>
      <c r="D35" s="53" t="s">
        <v>51</v>
      </c>
      <c r="E35" s="319">
        <v>0</v>
      </c>
      <c r="F35" s="28">
        <v>2</v>
      </c>
      <c r="G35" s="323">
        <f t="shared" si="0"/>
        <v>0</v>
      </c>
      <c r="H35" s="38" t="s">
        <v>71</v>
      </c>
    </row>
    <row r="36" spans="1:9" ht="24.5" customHeight="1" x14ac:dyDescent="0.35">
      <c r="A36" s="25">
        <v>185851111</v>
      </c>
      <c r="B36" s="378" t="s">
        <v>72</v>
      </c>
      <c r="C36" s="379"/>
      <c r="D36" s="53" t="s">
        <v>73</v>
      </c>
      <c r="E36" s="319">
        <v>0</v>
      </c>
      <c r="F36" s="28">
        <v>3</v>
      </c>
      <c r="G36" s="323">
        <f t="shared" si="0"/>
        <v>0</v>
      </c>
      <c r="H36" s="30"/>
    </row>
    <row r="37" spans="1:9" ht="15" customHeight="1" x14ac:dyDescent="0.35">
      <c r="A37" s="25">
        <v>185804312</v>
      </c>
      <c r="B37" s="378" t="s">
        <v>74</v>
      </c>
      <c r="C37" s="379"/>
      <c r="D37" s="53" t="s">
        <v>73</v>
      </c>
      <c r="E37" s="319">
        <v>0</v>
      </c>
      <c r="F37" s="28">
        <v>3</v>
      </c>
      <c r="G37" s="323">
        <f t="shared" si="0"/>
        <v>0</v>
      </c>
      <c r="H37" s="55"/>
    </row>
    <row r="38" spans="1:9" ht="26.5" customHeight="1" x14ac:dyDescent="0.35">
      <c r="A38" s="25">
        <v>998231311</v>
      </c>
      <c r="B38" s="378" t="s">
        <v>75</v>
      </c>
      <c r="C38" s="379"/>
      <c r="D38" s="53" t="s">
        <v>48</v>
      </c>
      <c r="E38" s="319">
        <v>0</v>
      </c>
      <c r="F38" s="28">
        <v>3</v>
      </c>
      <c r="G38" s="323">
        <f t="shared" si="0"/>
        <v>0</v>
      </c>
      <c r="H38" s="55"/>
    </row>
    <row r="39" spans="1:9" x14ac:dyDescent="0.35">
      <c r="A39" s="56"/>
      <c r="B39" s="378"/>
      <c r="C39" s="379"/>
      <c r="D39" s="57"/>
      <c r="E39" s="58"/>
      <c r="F39" s="59"/>
      <c r="G39" s="327"/>
      <c r="H39" s="61"/>
    </row>
    <row r="40" spans="1:9" x14ac:dyDescent="0.35">
      <c r="A40" s="56"/>
      <c r="B40" s="389" t="s">
        <v>76</v>
      </c>
      <c r="C40" s="390"/>
      <c r="D40" s="57"/>
      <c r="E40" s="58"/>
      <c r="F40" s="59"/>
      <c r="G40" s="328">
        <f>SUM(G5:G39)</f>
        <v>0</v>
      </c>
      <c r="H40" s="61"/>
    </row>
    <row r="41" spans="1:9" x14ac:dyDescent="0.35">
      <c r="A41" s="63"/>
      <c r="B41" s="391" t="s">
        <v>77</v>
      </c>
      <c r="C41" s="377"/>
      <c r="D41" s="64"/>
      <c r="E41" s="65"/>
      <c r="F41" s="66"/>
      <c r="G41" s="67"/>
      <c r="H41" s="68"/>
    </row>
    <row r="42" spans="1:9" x14ac:dyDescent="0.35">
      <c r="A42" s="69"/>
      <c r="B42" s="378"/>
      <c r="C42" s="379"/>
      <c r="D42" s="53"/>
      <c r="E42" s="70"/>
      <c r="F42" s="28"/>
      <c r="G42" s="71"/>
      <c r="H42" s="72"/>
    </row>
    <row r="43" spans="1:9" x14ac:dyDescent="0.35">
      <c r="A43" s="73"/>
      <c r="B43" s="380" t="s">
        <v>78</v>
      </c>
      <c r="C43" s="381"/>
      <c r="D43" s="74"/>
      <c r="E43" s="75"/>
      <c r="F43" s="76"/>
      <c r="G43" s="77"/>
      <c r="H43" s="78"/>
    </row>
    <row r="44" spans="1:9" ht="18" x14ac:dyDescent="0.35">
      <c r="A44" s="332"/>
      <c r="B44" s="382" t="s">
        <v>79</v>
      </c>
      <c r="C44" s="383"/>
      <c r="D44" s="333" t="s">
        <v>80</v>
      </c>
      <c r="E44" s="319">
        <v>0</v>
      </c>
      <c r="F44" s="335">
        <v>19</v>
      </c>
      <c r="G44" s="343">
        <f t="shared" ref="G44:G65" si="1">PRODUCT(E44,F44)</f>
        <v>0</v>
      </c>
      <c r="H44" s="336" t="s">
        <v>81</v>
      </c>
      <c r="I44" s="419" t="s">
        <v>17</v>
      </c>
    </row>
    <row r="45" spans="1:9" ht="25" customHeight="1" x14ac:dyDescent="0.35">
      <c r="A45" s="332"/>
      <c r="B45" s="382" t="s">
        <v>82</v>
      </c>
      <c r="C45" s="383"/>
      <c r="D45" s="333" t="s">
        <v>73</v>
      </c>
      <c r="E45" s="319">
        <v>0</v>
      </c>
      <c r="F45" s="337">
        <v>1.9</v>
      </c>
      <c r="G45" s="343">
        <f t="shared" si="1"/>
        <v>0</v>
      </c>
      <c r="H45" s="336" t="s">
        <v>81</v>
      </c>
      <c r="I45" s="419"/>
    </row>
    <row r="46" spans="1:9" ht="22.5" customHeight="1" x14ac:dyDescent="0.35">
      <c r="A46" s="332"/>
      <c r="B46" s="382" t="s">
        <v>83</v>
      </c>
      <c r="C46" s="383"/>
      <c r="D46" s="333" t="s">
        <v>73</v>
      </c>
      <c r="E46" s="319">
        <v>0</v>
      </c>
      <c r="F46" s="338">
        <v>0.95</v>
      </c>
      <c r="G46" s="343">
        <f t="shared" si="1"/>
        <v>0</v>
      </c>
      <c r="H46" s="336" t="s">
        <v>81</v>
      </c>
      <c r="I46" s="419"/>
    </row>
    <row r="47" spans="1:9" x14ac:dyDescent="0.35">
      <c r="A47" s="332"/>
      <c r="B47" s="382" t="s">
        <v>84</v>
      </c>
      <c r="C47" s="383"/>
      <c r="D47" s="333" t="s">
        <v>85</v>
      </c>
      <c r="E47" s="319">
        <v>0</v>
      </c>
      <c r="F47" s="338">
        <v>50</v>
      </c>
      <c r="G47" s="343">
        <f t="shared" si="1"/>
        <v>0</v>
      </c>
      <c r="H47" s="336"/>
      <c r="I47" s="419"/>
    </row>
    <row r="48" spans="1:9" ht="18" x14ac:dyDescent="0.35">
      <c r="A48" s="69"/>
      <c r="B48" s="378" t="s">
        <v>86</v>
      </c>
      <c r="C48" s="418"/>
      <c r="D48" s="53" t="s">
        <v>73</v>
      </c>
      <c r="E48" s="319">
        <v>0</v>
      </c>
      <c r="F48" s="28">
        <v>6</v>
      </c>
      <c r="G48" s="343">
        <f t="shared" si="1"/>
        <v>0</v>
      </c>
      <c r="H48" s="30" t="s">
        <v>87</v>
      </c>
    </row>
    <row r="49" spans="1:8" ht="27.5" thickBot="1" x14ac:dyDescent="0.4">
      <c r="A49" s="89"/>
      <c r="B49" s="372" t="s">
        <v>393</v>
      </c>
      <c r="C49" s="412"/>
      <c r="D49" s="90" t="s">
        <v>73</v>
      </c>
      <c r="E49" s="320">
        <v>0</v>
      </c>
      <c r="F49" s="261">
        <v>2.4</v>
      </c>
      <c r="G49" s="344">
        <f t="shared" si="1"/>
        <v>0</v>
      </c>
      <c r="H49" s="44" t="s">
        <v>394</v>
      </c>
    </row>
    <row r="50" spans="1:8" x14ac:dyDescent="0.35">
      <c r="A50" s="197"/>
      <c r="B50" s="407" t="s">
        <v>450</v>
      </c>
      <c r="C50" s="413"/>
      <c r="D50" s="138" t="s">
        <v>51</v>
      </c>
      <c r="E50" s="321">
        <v>0</v>
      </c>
      <c r="F50" s="48">
        <v>783</v>
      </c>
      <c r="G50" s="348">
        <f t="shared" si="1"/>
        <v>0</v>
      </c>
      <c r="H50" s="50" t="s">
        <v>396</v>
      </c>
    </row>
    <row r="51" spans="1:8" x14ac:dyDescent="0.35">
      <c r="A51" s="69"/>
      <c r="B51" s="369" t="s">
        <v>92</v>
      </c>
      <c r="C51" s="368"/>
      <c r="D51" s="53" t="s">
        <v>93</v>
      </c>
      <c r="E51" s="319">
        <v>0</v>
      </c>
      <c r="F51" s="28">
        <v>3</v>
      </c>
      <c r="G51" s="343">
        <f t="shared" si="1"/>
        <v>0</v>
      </c>
      <c r="H51" s="85"/>
    </row>
    <row r="52" spans="1:8" ht="36" x14ac:dyDescent="0.35">
      <c r="A52" s="69"/>
      <c r="B52" s="369" t="s">
        <v>94</v>
      </c>
      <c r="C52" s="368"/>
      <c r="D52" s="53" t="s">
        <v>51</v>
      </c>
      <c r="E52" s="319">
        <v>0</v>
      </c>
      <c r="F52" s="28">
        <v>6</v>
      </c>
      <c r="G52" s="343">
        <f t="shared" si="1"/>
        <v>0</v>
      </c>
      <c r="H52" s="30" t="s">
        <v>397</v>
      </c>
    </row>
    <row r="53" spans="1:8" ht="27" x14ac:dyDescent="0.35">
      <c r="A53" s="69"/>
      <c r="B53" s="369" t="s">
        <v>96</v>
      </c>
      <c r="C53" s="368"/>
      <c r="D53" s="53" t="s">
        <v>51</v>
      </c>
      <c r="E53" s="319">
        <v>0</v>
      </c>
      <c r="F53" s="28">
        <v>6</v>
      </c>
      <c r="G53" s="343">
        <f t="shared" si="1"/>
        <v>0</v>
      </c>
      <c r="H53" s="30" t="s">
        <v>97</v>
      </c>
    </row>
    <row r="54" spans="1:8" ht="27" x14ac:dyDescent="0.35">
      <c r="A54" s="69"/>
      <c r="B54" s="369" t="s">
        <v>98</v>
      </c>
      <c r="C54" s="368"/>
      <c r="D54" s="53" t="s">
        <v>51</v>
      </c>
      <c r="E54" s="319">
        <v>0</v>
      </c>
      <c r="F54" s="28">
        <v>7</v>
      </c>
      <c r="G54" s="343">
        <f t="shared" si="1"/>
        <v>0</v>
      </c>
      <c r="H54" s="30" t="s">
        <v>99</v>
      </c>
    </row>
    <row r="55" spans="1:8" x14ac:dyDescent="0.35">
      <c r="A55" s="69"/>
      <c r="B55" s="369" t="s">
        <v>100</v>
      </c>
      <c r="C55" s="368"/>
      <c r="D55" s="53" t="s">
        <v>23</v>
      </c>
      <c r="E55" s="319">
        <v>0</v>
      </c>
      <c r="F55" s="28">
        <v>7</v>
      </c>
      <c r="G55" s="343">
        <f t="shared" si="1"/>
        <v>0</v>
      </c>
      <c r="H55" s="30"/>
    </row>
    <row r="56" spans="1:8" ht="18" x14ac:dyDescent="0.35">
      <c r="A56" s="69"/>
      <c r="B56" s="369" t="s">
        <v>101</v>
      </c>
      <c r="C56" s="368"/>
      <c r="D56" s="53" t="s">
        <v>85</v>
      </c>
      <c r="E56" s="319">
        <v>0</v>
      </c>
      <c r="F56" s="28">
        <v>1</v>
      </c>
      <c r="G56" s="343">
        <f t="shared" si="1"/>
        <v>0</v>
      </c>
      <c r="H56" s="30" t="s">
        <v>102</v>
      </c>
    </row>
    <row r="57" spans="1:8" x14ac:dyDescent="0.35">
      <c r="A57" s="69"/>
      <c r="B57" s="369" t="s">
        <v>103</v>
      </c>
      <c r="C57" s="368"/>
      <c r="D57" s="53" t="s">
        <v>80</v>
      </c>
      <c r="E57" s="319">
        <v>0</v>
      </c>
      <c r="F57" s="28">
        <v>0</v>
      </c>
      <c r="G57" s="343">
        <f t="shared" si="1"/>
        <v>0</v>
      </c>
      <c r="H57" s="30" t="s">
        <v>104</v>
      </c>
    </row>
    <row r="58" spans="1:8" x14ac:dyDescent="0.35">
      <c r="A58" s="7"/>
      <c r="B58" s="446" t="s">
        <v>303</v>
      </c>
      <c r="C58" s="415"/>
      <c r="D58" s="57" t="s">
        <v>80</v>
      </c>
      <c r="E58" s="319">
        <v>0</v>
      </c>
      <c r="F58" s="156">
        <f>SUM(F30)</f>
        <v>12</v>
      </c>
      <c r="G58" s="343">
        <f t="shared" si="1"/>
        <v>0</v>
      </c>
      <c r="H58" s="194"/>
    </row>
    <row r="59" spans="1:8" x14ac:dyDescent="0.35">
      <c r="A59" s="7"/>
      <c r="B59" s="446" t="s">
        <v>304</v>
      </c>
      <c r="C59" s="415"/>
      <c r="D59" s="57" t="s">
        <v>51</v>
      </c>
      <c r="E59" s="319">
        <v>0</v>
      </c>
      <c r="F59" s="156">
        <v>80</v>
      </c>
      <c r="G59" s="343">
        <f t="shared" si="1"/>
        <v>0</v>
      </c>
      <c r="H59" s="194"/>
    </row>
    <row r="60" spans="1:8" ht="27.5" customHeight="1" x14ac:dyDescent="0.35">
      <c r="A60" s="69"/>
      <c r="B60" s="369" t="s">
        <v>110</v>
      </c>
      <c r="C60" s="368"/>
      <c r="D60" s="53" t="s">
        <v>51</v>
      </c>
      <c r="E60" s="319">
        <v>0</v>
      </c>
      <c r="F60" s="84">
        <v>1.5</v>
      </c>
      <c r="G60" s="343">
        <f t="shared" si="1"/>
        <v>0</v>
      </c>
      <c r="H60" s="30" t="s">
        <v>399</v>
      </c>
    </row>
    <row r="61" spans="1:8" x14ac:dyDescent="0.35">
      <c r="A61" s="197"/>
      <c r="B61" s="445" t="s">
        <v>451</v>
      </c>
      <c r="C61" s="413"/>
      <c r="D61" s="138" t="s">
        <v>112</v>
      </c>
      <c r="E61" s="319">
        <v>0</v>
      </c>
      <c r="F61" s="48">
        <f>PRODUCT(F33,0.165)</f>
        <v>31.432500000000001</v>
      </c>
      <c r="G61" s="348">
        <f>PRODUCT(E61,F61)</f>
        <v>0</v>
      </c>
      <c r="H61" s="50"/>
    </row>
    <row r="62" spans="1:8" x14ac:dyDescent="0.35">
      <c r="A62" s="69"/>
      <c r="B62" s="369" t="s">
        <v>113</v>
      </c>
      <c r="C62" s="368"/>
      <c r="D62" s="53" t="s">
        <v>73</v>
      </c>
      <c r="E62" s="319">
        <v>0</v>
      </c>
      <c r="F62" s="84">
        <f>PRODUCT(F34,0.05)</f>
        <v>0.47500000000000003</v>
      </c>
      <c r="G62" s="343">
        <f>PRODUCT(E62,F62)</f>
        <v>0</v>
      </c>
      <c r="H62" s="30"/>
    </row>
    <row r="63" spans="1:8" x14ac:dyDescent="0.35">
      <c r="A63" s="197"/>
      <c r="B63" s="414" t="s">
        <v>114</v>
      </c>
      <c r="C63" s="415"/>
      <c r="D63" s="57" t="s">
        <v>51</v>
      </c>
      <c r="E63" s="319">
        <v>0</v>
      </c>
      <c r="F63" s="156">
        <v>2</v>
      </c>
      <c r="G63" s="343">
        <f t="shared" ref="G63:G64" si="2">PRODUCT(E63,F63)</f>
        <v>0</v>
      </c>
      <c r="H63" s="50"/>
    </row>
    <row r="64" spans="1:8" x14ac:dyDescent="0.35">
      <c r="A64" s="69"/>
      <c r="B64" s="367" t="s">
        <v>115</v>
      </c>
      <c r="C64" s="368"/>
      <c r="D64" s="53" t="s">
        <v>51</v>
      </c>
      <c r="E64" s="319">
        <v>0</v>
      </c>
      <c r="F64" s="28">
        <v>1</v>
      </c>
      <c r="G64" s="343">
        <f t="shared" si="2"/>
        <v>0</v>
      </c>
      <c r="H64" s="30"/>
    </row>
    <row r="65" spans="1:8" ht="18" x14ac:dyDescent="0.35">
      <c r="A65" s="69"/>
      <c r="B65" s="369" t="s">
        <v>401</v>
      </c>
      <c r="C65" s="368"/>
      <c r="D65" s="53" t="s">
        <v>85</v>
      </c>
      <c r="E65" s="319">
        <v>0</v>
      </c>
      <c r="F65" s="28">
        <v>7</v>
      </c>
      <c r="G65" s="343">
        <f t="shared" si="1"/>
        <v>0</v>
      </c>
      <c r="H65" s="30" t="s">
        <v>452</v>
      </c>
    </row>
    <row r="66" spans="1:8" x14ac:dyDescent="0.35">
      <c r="A66" s="69"/>
      <c r="B66" s="370" t="s">
        <v>117</v>
      </c>
      <c r="C66" s="371"/>
      <c r="D66" s="53"/>
      <c r="E66" s="86"/>
      <c r="F66" s="28"/>
      <c r="G66" s="328">
        <f>SUM(G48:G65)</f>
        <v>0</v>
      </c>
      <c r="H66" s="88"/>
    </row>
    <row r="67" spans="1:8" x14ac:dyDescent="0.35">
      <c r="A67" s="73"/>
      <c r="B67" s="380" t="s">
        <v>118</v>
      </c>
      <c r="C67" s="381"/>
      <c r="D67" s="74"/>
      <c r="E67" s="75"/>
      <c r="F67" s="76"/>
      <c r="G67" s="77"/>
      <c r="H67" s="78"/>
    </row>
    <row r="68" spans="1:8" ht="24" x14ac:dyDescent="0.35">
      <c r="A68" s="100"/>
      <c r="B68" s="101" t="s">
        <v>119</v>
      </c>
      <c r="C68" s="102"/>
      <c r="D68" s="103"/>
      <c r="E68" s="104"/>
      <c r="F68" s="104"/>
      <c r="G68" s="105"/>
      <c r="H68" s="106"/>
    </row>
    <row r="69" spans="1:8" ht="24" x14ac:dyDescent="0.35">
      <c r="A69" s="107">
        <v>1</v>
      </c>
      <c r="B69" s="108" t="s">
        <v>120</v>
      </c>
      <c r="C69" s="108" t="s">
        <v>121</v>
      </c>
      <c r="D69" s="53" t="s">
        <v>51</v>
      </c>
      <c r="E69" s="319">
        <v>0</v>
      </c>
      <c r="F69" s="262">
        <v>2</v>
      </c>
      <c r="G69" s="343">
        <f t="shared" ref="G69:G70" si="3">PRODUCT(F69,E69)</f>
        <v>0</v>
      </c>
      <c r="H69" s="110" t="s">
        <v>122</v>
      </c>
    </row>
    <row r="70" spans="1:8" x14ac:dyDescent="0.35">
      <c r="A70" s="107">
        <v>2</v>
      </c>
      <c r="B70" s="263" t="s">
        <v>453</v>
      </c>
      <c r="C70" s="263" t="s">
        <v>454</v>
      </c>
      <c r="D70" s="53" t="s">
        <v>51</v>
      </c>
      <c r="E70" s="319">
        <v>0</v>
      </c>
      <c r="F70" s="262">
        <v>1</v>
      </c>
      <c r="G70" s="343">
        <f t="shared" si="3"/>
        <v>0</v>
      </c>
      <c r="H70" s="110" t="s">
        <v>122</v>
      </c>
    </row>
    <row r="71" spans="1:8" x14ac:dyDescent="0.35">
      <c r="A71" s="107"/>
      <c r="B71" s="108"/>
      <c r="C71" s="111" t="s">
        <v>123</v>
      </c>
      <c r="D71" s="112"/>
      <c r="E71" s="27"/>
      <c r="F71" s="113">
        <f>SUM(F69:F70)</f>
        <v>3</v>
      </c>
      <c r="G71" s="346">
        <f>SUM(G69:G70)</f>
        <v>0</v>
      </c>
      <c r="H71" s="110"/>
    </row>
    <row r="72" spans="1:8" ht="24" x14ac:dyDescent="0.35">
      <c r="A72" s="100"/>
      <c r="B72" s="101" t="s">
        <v>124</v>
      </c>
      <c r="C72" s="102"/>
      <c r="D72" s="103"/>
      <c r="E72" s="103"/>
      <c r="F72" s="104"/>
      <c r="G72" s="116"/>
      <c r="H72" s="106"/>
    </row>
    <row r="73" spans="1:8" ht="39.5" thickBot="1" x14ac:dyDescent="0.4">
      <c r="A73" s="264">
        <v>3</v>
      </c>
      <c r="B73" s="265" t="s">
        <v>128</v>
      </c>
      <c r="C73" s="265" t="s">
        <v>455</v>
      </c>
      <c r="D73" s="90" t="s">
        <v>51</v>
      </c>
      <c r="E73" s="320">
        <v>0</v>
      </c>
      <c r="F73" s="266">
        <v>18</v>
      </c>
      <c r="G73" s="344">
        <f t="shared" ref="G73:G75" si="4">PRODUCT(F73,E73)</f>
        <v>0</v>
      </c>
      <c r="H73" s="135" t="s">
        <v>172</v>
      </c>
    </row>
    <row r="74" spans="1:8" ht="26" x14ac:dyDescent="0.35">
      <c r="A74" s="267">
        <v>4</v>
      </c>
      <c r="B74" s="268" t="s">
        <v>456</v>
      </c>
      <c r="C74" s="268" t="s">
        <v>457</v>
      </c>
      <c r="D74" s="138" t="s">
        <v>51</v>
      </c>
      <c r="E74" s="321">
        <v>0</v>
      </c>
      <c r="F74" s="269">
        <v>1</v>
      </c>
      <c r="G74" s="348">
        <f t="shared" si="4"/>
        <v>0</v>
      </c>
      <c r="H74" s="110" t="s">
        <v>127</v>
      </c>
    </row>
    <row r="75" spans="1:8" ht="26" x14ac:dyDescent="0.35">
      <c r="A75" s="270">
        <v>5</v>
      </c>
      <c r="B75" s="263" t="s">
        <v>130</v>
      </c>
      <c r="C75" s="263" t="s">
        <v>131</v>
      </c>
      <c r="D75" s="53" t="s">
        <v>51</v>
      </c>
      <c r="E75" s="319">
        <v>0</v>
      </c>
      <c r="F75" s="262">
        <v>4</v>
      </c>
      <c r="G75" s="343">
        <f t="shared" si="4"/>
        <v>0</v>
      </c>
      <c r="H75" s="110" t="s">
        <v>127</v>
      </c>
    </row>
    <row r="76" spans="1:8" x14ac:dyDescent="0.35">
      <c r="A76" s="107"/>
      <c r="B76" s="119"/>
      <c r="C76" s="111" t="s">
        <v>132</v>
      </c>
      <c r="D76" s="53"/>
      <c r="E76" s="112"/>
      <c r="F76" s="113">
        <f>SUM(F73:F75)</f>
        <v>23</v>
      </c>
      <c r="G76" s="346">
        <f>SUM(G73:G75)</f>
        <v>0</v>
      </c>
      <c r="H76" s="110"/>
    </row>
    <row r="77" spans="1:8" ht="24" x14ac:dyDescent="0.35">
      <c r="A77" s="100"/>
      <c r="B77" s="101" t="s">
        <v>133</v>
      </c>
      <c r="C77" s="102"/>
      <c r="D77" s="103"/>
      <c r="E77" s="103"/>
      <c r="F77" s="104"/>
      <c r="G77" s="116"/>
      <c r="H77" s="106"/>
    </row>
    <row r="78" spans="1:8" ht="39" x14ac:dyDescent="0.35">
      <c r="A78" s="270">
        <v>6</v>
      </c>
      <c r="B78" s="263" t="s">
        <v>458</v>
      </c>
      <c r="C78" s="263" t="s">
        <v>459</v>
      </c>
      <c r="D78" s="53" t="s">
        <v>51</v>
      </c>
      <c r="E78" s="319">
        <v>0</v>
      </c>
      <c r="F78" s="262">
        <v>1</v>
      </c>
      <c r="G78" s="343">
        <f t="shared" ref="G78:G79" si="5">PRODUCT(F78,E78)</f>
        <v>0</v>
      </c>
      <c r="H78" s="110" t="s">
        <v>409</v>
      </c>
    </row>
    <row r="79" spans="1:8" ht="26" x14ac:dyDescent="0.35">
      <c r="A79" s="270">
        <v>7</v>
      </c>
      <c r="B79" s="263" t="s">
        <v>410</v>
      </c>
      <c r="C79" s="263" t="s">
        <v>411</v>
      </c>
      <c r="D79" s="53" t="s">
        <v>51</v>
      </c>
      <c r="E79" s="319">
        <v>0</v>
      </c>
      <c r="F79" s="262">
        <v>1</v>
      </c>
      <c r="G79" s="343">
        <f t="shared" si="5"/>
        <v>0</v>
      </c>
      <c r="H79" s="110" t="s">
        <v>409</v>
      </c>
    </row>
    <row r="80" spans="1:8" ht="26" x14ac:dyDescent="0.35">
      <c r="A80" s="270">
        <v>8</v>
      </c>
      <c r="B80" s="263" t="s">
        <v>137</v>
      </c>
      <c r="C80" s="263" t="s">
        <v>138</v>
      </c>
      <c r="D80" s="53" t="s">
        <v>51</v>
      </c>
      <c r="E80" s="319">
        <v>0</v>
      </c>
      <c r="F80" s="262">
        <v>2</v>
      </c>
      <c r="G80" s="343">
        <f>PRODUCT(F80,E80)</f>
        <v>0</v>
      </c>
      <c r="H80" s="120" t="s">
        <v>139</v>
      </c>
    </row>
    <row r="81" spans="1:8" ht="26" x14ac:dyDescent="0.35">
      <c r="A81" s="270">
        <v>9</v>
      </c>
      <c r="B81" s="263" t="s">
        <v>314</v>
      </c>
      <c r="C81" s="263" t="s">
        <v>412</v>
      </c>
      <c r="D81" s="53" t="s">
        <v>51</v>
      </c>
      <c r="E81" s="319">
        <v>0</v>
      </c>
      <c r="F81" s="262">
        <v>1</v>
      </c>
      <c r="G81" s="343">
        <f>PRODUCT(F81,E81)</f>
        <v>0</v>
      </c>
      <c r="H81" s="120" t="s">
        <v>139</v>
      </c>
    </row>
    <row r="82" spans="1:8" ht="26" x14ac:dyDescent="0.35">
      <c r="A82" s="270">
        <v>10</v>
      </c>
      <c r="B82" s="263" t="s">
        <v>460</v>
      </c>
      <c r="C82" s="263" t="s">
        <v>461</v>
      </c>
      <c r="D82" s="53" t="s">
        <v>51</v>
      </c>
      <c r="E82" s="319">
        <v>0</v>
      </c>
      <c r="F82" s="262">
        <v>1</v>
      </c>
      <c r="G82" s="343">
        <f>PRODUCT(F82,E82)</f>
        <v>0</v>
      </c>
      <c r="H82" s="120" t="s">
        <v>139</v>
      </c>
    </row>
    <row r="83" spans="1:8" x14ac:dyDescent="0.35">
      <c r="A83" s="271"/>
      <c r="B83" s="119"/>
      <c r="C83" s="111" t="s">
        <v>153</v>
      </c>
      <c r="D83" s="53" t="s">
        <v>51</v>
      </c>
      <c r="E83" s="27"/>
      <c r="F83" s="113">
        <f>SUM(F78:F82)</f>
        <v>6</v>
      </c>
      <c r="G83" s="346">
        <f>SUM(G78:G82)</f>
        <v>0</v>
      </c>
      <c r="H83" s="110"/>
    </row>
    <row r="84" spans="1:8" x14ac:dyDescent="0.35">
      <c r="A84" s="107"/>
      <c r="B84" s="119"/>
      <c r="C84" s="144" t="s">
        <v>154</v>
      </c>
      <c r="D84" s="53" t="s">
        <v>51</v>
      </c>
      <c r="E84" s="27"/>
      <c r="F84" s="109">
        <f>SUM(F71,F83)</f>
        <v>9</v>
      </c>
      <c r="G84" s="349">
        <f>SUM(G71,G83)</f>
        <v>0</v>
      </c>
      <c r="H84" s="110"/>
    </row>
    <row r="85" spans="1:8" x14ac:dyDescent="0.35">
      <c r="A85" s="107"/>
      <c r="B85" s="119"/>
      <c r="C85" s="129"/>
      <c r="D85" s="112"/>
      <c r="E85" s="112"/>
      <c r="F85" s="109"/>
      <c r="G85" s="71"/>
      <c r="H85" s="110"/>
    </row>
    <row r="86" spans="1:8" ht="48" x14ac:dyDescent="0.35">
      <c r="A86" s="100"/>
      <c r="B86" s="101" t="s">
        <v>155</v>
      </c>
      <c r="C86" s="102"/>
      <c r="D86" s="103"/>
      <c r="E86" s="103"/>
      <c r="F86" s="104"/>
      <c r="G86" s="116"/>
      <c r="H86" s="106"/>
    </row>
    <row r="87" spans="1:8" ht="24" x14ac:dyDescent="0.35">
      <c r="A87" s="202">
        <v>11</v>
      </c>
      <c r="B87" s="108" t="s">
        <v>323</v>
      </c>
      <c r="C87" s="108" t="s">
        <v>324</v>
      </c>
      <c r="D87" s="53" t="s">
        <v>51</v>
      </c>
      <c r="E87" s="319">
        <v>0</v>
      </c>
      <c r="F87" s="262">
        <v>1</v>
      </c>
      <c r="G87" s="343">
        <f t="shared" ref="G87:G118" si="6">PRODUCT(F87,E87)</f>
        <v>0</v>
      </c>
      <c r="H87" s="130" t="s">
        <v>158</v>
      </c>
    </row>
    <row r="88" spans="1:8" ht="24" x14ac:dyDescent="0.35">
      <c r="A88" s="202">
        <v>12</v>
      </c>
      <c r="B88" s="108" t="s">
        <v>462</v>
      </c>
      <c r="C88" s="108" t="s">
        <v>463</v>
      </c>
      <c r="D88" s="53" t="s">
        <v>51</v>
      </c>
      <c r="E88" s="319">
        <v>0</v>
      </c>
      <c r="F88" s="262">
        <v>7</v>
      </c>
      <c r="G88" s="343">
        <f t="shared" si="6"/>
        <v>0</v>
      </c>
      <c r="H88" s="130" t="s">
        <v>161</v>
      </c>
    </row>
    <row r="89" spans="1:8" ht="24" x14ac:dyDescent="0.35">
      <c r="A89" s="202">
        <v>13</v>
      </c>
      <c r="B89" s="108" t="s">
        <v>159</v>
      </c>
      <c r="C89" s="108" t="s">
        <v>325</v>
      </c>
      <c r="D89" s="53" t="s">
        <v>51</v>
      </c>
      <c r="E89" s="319">
        <v>0</v>
      </c>
      <c r="F89" s="262">
        <v>1</v>
      </c>
      <c r="G89" s="343">
        <f t="shared" si="6"/>
        <v>0</v>
      </c>
      <c r="H89" s="130" t="s">
        <v>161</v>
      </c>
    </row>
    <row r="90" spans="1:8" ht="24" x14ac:dyDescent="0.35">
      <c r="A90" s="272">
        <v>14</v>
      </c>
      <c r="B90" s="142" t="s">
        <v>159</v>
      </c>
      <c r="C90" s="142" t="s">
        <v>327</v>
      </c>
      <c r="D90" s="124" t="s">
        <v>51</v>
      </c>
      <c r="E90" s="319">
        <v>0</v>
      </c>
      <c r="F90" s="273">
        <v>1</v>
      </c>
      <c r="G90" s="355">
        <f t="shared" si="6"/>
        <v>0</v>
      </c>
      <c r="H90" s="130" t="s">
        <v>161</v>
      </c>
    </row>
    <row r="91" spans="1:8" ht="24" x14ac:dyDescent="0.35">
      <c r="A91" s="202">
        <v>15</v>
      </c>
      <c r="B91" s="108" t="s">
        <v>464</v>
      </c>
      <c r="C91" s="108" t="s">
        <v>465</v>
      </c>
      <c r="D91" s="53" t="s">
        <v>51</v>
      </c>
      <c r="E91" s="319">
        <v>0</v>
      </c>
      <c r="F91" s="262">
        <v>19</v>
      </c>
      <c r="G91" s="343">
        <f t="shared" si="6"/>
        <v>0</v>
      </c>
      <c r="H91" s="110" t="s">
        <v>330</v>
      </c>
    </row>
    <row r="92" spans="1:8" ht="24" x14ac:dyDescent="0.35">
      <c r="A92" s="202">
        <v>16</v>
      </c>
      <c r="B92" s="108" t="s">
        <v>168</v>
      </c>
      <c r="C92" s="108" t="s">
        <v>169</v>
      </c>
      <c r="D92" s="53" t="s">
        <v>51</v>
      </c>
      <c r="E92" s="319">
        <v>0</v>
      </c>
      <c r="F92" s="262">
        <v>1</v>
      </c>
      <c r="G92" s="343">
        <f t="shared" si="6"/>
        <v>0</v>
      </c>
      <c r="H92" s="110" t="s">
        <v>127</v>
      </c>
    </row>
    <row r="93" spans="1:8" ht="36" x14ac:dyDescent="0.35">
      <c r="A93" s="202">
        <v>17</v>
      </c>
      <c r="B93" s="108" t="s">
        <v>177</v>
      </c>
      <c r="C93" s="108" t="s">
        <v>178</v>
      </c>
      <c r="D93" s="53" t="s">
        <v>51</v>
      </c>
      <c r="E93" s="319">
        <v>0</v>
      </c>
      <c r="F93" s="262">
        <v>74</v>
      </c>
      <c r="G93" s="343">
        <f t="shared" si="6"/>
        <v>0</v>
      </c>
      <c r="H93" s="110" t="s">
        <v>179</v>
      </c>
    </row>
    <row r="94" spans="1:8" ht="24" x14ac:dyDescent="0.35">
      <c r="A94" s="202">
        <v>18</v>
      </c>
      <c r="B94" s="108" t="s">
        <v>180</v>
      </c>
      <c r="C94" s="108" t="s">
        <v>181</v>
      </c>
      <c r="D94" s="53" t="s">
        <v>51</v>
      </c>
      <c r="E94" s="319">
        <v>0</v>
      </c>
      <c r="F94" s="262">
        <v>1</v>
      </c>
      <c r="G94" s="343">
        <f t="shared" si="6"/>
        <v>0</v>
      </c>
      <c r="H94" s="110" t="s">
        <v>172</v>
      </c>
    </row>
    <row r="95" spans="1:8" ht="36" x14ac:dyDescent="0.35">
      <c r="A95" s="202">
        <v>19</v>
      </c>
      <c r="B95" s="108" t="s">
        <v>333</v>
      </c>
      <c r="C95" s="108" t="s">
        <v>334</v>
      </c>
      <c r="D95" s="53" t="s">
        <v>51</v>
      </c>
      <c r="E95" s="319">
        <v>0</v>
      </c>
      <c r="F95" s="262">
        <v>2</v>
      </c>
      <c r="G95" s="343">
        <f t="shared" si="6"/>
        <v>0</v>
      </c>
      <c r="H95" s="110" t="s">
        <v>127</v>
      </c>
    </row>
    <row r="96" spans="1:8" ht="36" x14ac:dyDescent="0.35">
      <c r="A96" s="202">
        <v>20</v>
      </c>
      <c r="B96" s="108" t="s">
        <v>416</v>
      </c>
      <c r="C96" s="108" t="s">
        <v>417</v>
      </c>
      <c r="D96" s="53" t="s">
        <v>51</v>
      </c>
      <c r="E96" s="319">
        <v>0</v>
      </c>
      <c r="F96" s="262">
        <v>50</v>
      </c>
      <c r="G96" s="343">
        <f t="shared" si="6"/>
        <v>0</v>
      </c>
      <c r="H96" s="110" t="s">
        <v>330</v>
      </c>
    </row>
    <row r="97" spans="1:8" ht="24" x14ac:dyDescent="0.35">
      <c r="A97" s="202">
        <v>21</v>
      </c>
      <c r="B97" s="108" t="s">
        <v>191</v>
      </c>
      <c r="C97" s="108" t="s">
        <v>192</v>
      </c>
      <c r="D97" s="53" t="s">
        <v>51</v>
      </c>
      <c r="E97" s="319">
        <v>0</v>
      </c>
      <c r="F97" s="262">
        <v>2</v>
      </c>
      <c r="G97" s="343">
        <f t="shared" si="6"/>
        <v>0</v>
      </c>
      <c r="H97" s="110" t="s">
        <v>172</v>
      </c>
    </row>
    <row r="98" spans="1:8" ht="24" x14ac:dyDescent="0.35">
      <c r="A98" s="202">
        <v>22</v>
      </c>
      <c r="B98" s="108" t="s">
        <v>193</v>
      </c>
      <c r="C98" s="108" t="s">
        <v>194</v>
      </c>
      <c r="D98" s="53" t="s">
        <v>51</v>
      </c>
      <c r="E98" s="319">
        <v>0</v>
      </c>
      <c r="F98" s="262">
        <v>19</v>
      </c>
      <c r="G98" s="343">
        <f t="shared" si="6"/>
        <v>0</v>
      </c>
      <c r="H98" s="110" t="s">
        <v>172</v>
      </c>
    </row>
    <row r="99" spans="1:8" ht="36" x14ac:dyDescent="0.35">
      <c r="A99" s="202">
        <v>23</v>
      </c>
      <c r="B99" s="108" t="s">
        <v>466</v>
      </c>
      <c r="C99" s="108" t="s">
        <v>467</v>
      </c>
      <c r="D99" s="53" t="s">
        <v>51</v>
      </c>
      <c r="E99" s="319">
        <v>0</v>
      </c>
      <c r="F99" s="262">
        <v>1</v>
      </c>
      <c r="G99" s="343">
        <f t="shared" si="6"/>
        <v>0</v>
      </c>
      <c r="H99" s="110" t="s">
        <v>419</v>
      </c>
    </row>
    <row r="100" spans="1:8" ht="36" x14ac:dyDescent="0.35">
      <c r="A100" s="202">
        <v>24</v>
      </c>
      <c r="B100" s="108" t="s">
        <v>468</v>
      </c>
      <c r="C100" s="108" t="s">
        <v>469</v>
      </c>
      <c r="D100" s="53" t="s">
        <v>51</v>
      </c>
      <c r="E100" s="319">
        <v>0</v>
      </c>
      <c r="F100" s="262">
        <v>1</v>
      </c>
      <c r="G100" s="343">
        <f t="shared" si="6"/>
        <v>0</v>
      </c>
      <c r="H100" s="110" t="s">
        <v>172</v>
      </c>
    </row>
    <row r="101" spans="1:8" ht="36.5" thickBot="1" x14ac:dyDescent="0.4">
      <c r="A101" s="205">
        <v>25</v>
      </c>
      <c r="B101" s="132" t="s">
        <v>470</v>
      </c>
      <c r="C101" s="132" t="s">
        <v>471</v>
      </c>
      <c r="D101" s="90" t="s">
        <v>51</v>
      </c>
      <c r="E101" s="320">
        <v>0</v>
      </c>
      <c r="F101" s="266">
        <v>71</v>
      </c>
      <c r="G101" s="344">
        <f t="shared" si="6"/>
        <v>0</v>
      </c>
      <c r="H101" s="135" t="s">
        <v>172</v>
      </c>
    </row>
    <row r="102" spans="1:8" ht="60" x14ac:dyDescent="0.35">
      <c r="A102" s="208">
        <v>26</v>
      </c>
      <c r="B102" s="137" t="s">
        <v>338</v>
      </c>
      <c r="C102" s="137" t="s">
        <v>200</v>
      </c>
      <c r="D102" s="138" t="s">
        <v>51</v>
      </c>
      <c r="E102" s="321">
        <v>0</v>
      </c>
      <c r="F102" s="269">
        <v>19</v>
      </c>
      <c r="G102" s="348">
        <f t="shared" si="6"/>
        <v>0</v>
      </c>
      <c r="H102" s="141" t="s">
        <v>172</v>
      </c>
    </row>
    <row r="103" spans="1:8" ht="48" x14ac:dyDescent="0.35">
      <c r="A103" s="202">
        <v>27</v>
      </c>
      <c r="B103" s="108" t="s">
        <v>203</v>
      </c>
      <c r="C103" s="108" t="s">
        <v>204</v>
      </c>
      <c r="D103" s="53" t="s">
        <v>51</v>
      </c>
      <c r="E103" s="319">
        <v>0</v>
      </c>
      <c r="F103" s="262">
        <v>28</v>
      </c>
      <c r="G103" s="343">
        <f t="shared" si="6"/>
        <v>0</v>
      </c>
      <c r="H103" s="110" t="s">
        <v>172</v>
      </c>
    </row>
    <row r="104" spans="1:8" x14ac:dyDescent="0.35">
      <c r="A104" s="202">
        <v>28</v>
      </c>
      <c r="B104" s="108" t="s">
        <v>205</v>
      </c>
      <c r="C104" s="108" t="s">
        <v>206</v>
      </c>
      <c r="D104" s="53" t="s">
        <v>51</v>
      </c>
      <c r="E104" s="319">
        <v>0</v>
      </c>
      <c r="F104" s="262">
        <v>2</v>
      </c>
      <c r="G104" s="343">
        <f t="shared" si="6"/>
        <v>0</v>
      </c>
      <c r="H104" s="110" t="s">
        <v>207</v>
      </c>
    </row>
    <row r="105" spans="1:8" x14ac:dyDescent="0.35">
      <c r="A105" s="202">
        <v>29</v>
      </c>
      <c r="B105" s="108" t="s">
        <v>210</v>
      </c>
      <c r="C105" s="108" t="s">
        <v>472</v>
      </c>
      <c r="D105" s="53" t="s">
        <v>51</v>
      </c>
      <c r="E105" s="319">
        <v>0</v>
      </c>
      <c r="F105" s="262">
        <v>2</v>
      </c>
      <c r="G105" s="343">
        <f t="shared" si="6"/>
        <v>0</v>
      </c>
      <c r="H105" s="110" t="s">
        <v>207</v>
      </c>
    </row>
    <row r="106" spans="1:8" ht="24" x14ac:dyDescent="0.35">
      <c r="A106" s="202">
        <v>30</v>
      </c>
      <c r="B106" s="108" t="s">
        <v>421</v>
      </c>
      <c r="C106" s="108" t="s">
        <v>422</v>
      </c>
      <c r="D106" s="53" t="s">
        <v>51</v>
      </c>
      <c r="E106" s="319">
        <v>0</v>
      </c>
      <c r="F106" s="262">
        <v>2</v>
      </c>
      <c r="G106" s="343">
        <f t="shared" si="6"/>
        <v>0</v>
      </c>
      <c r="H106" s="110" t="s">
        <v>207</v>
      </c>
    </row>
    <row r="107" spans="1:8" x14ac:dyDescent="0.35">
      <c r="A107" s="202">
        <v>31</v>
      </c>
      <c r="B107" s="108" t="s">
        <v>216</v>
      </c>
      <c r="C107" s="108" t="s">
        <v>339</v>
      </c>
      <c r="D107" s="53" t="s">
        <v>51</v>
      </c>
      <c r="E107" s="319">
        <v>0</v>
      </c>
      <c r="F107" s="262">
        <v>6</v>
      </c>
      <c r="G107" s="343">
        <f t="shared" si="6"/>
        <v>0</v>
      </c>
      <c r="H107" s="110" t="s">
        <v>172</v>
      </c>
    </row>
    <row r="108" spans="1:8" ht="48" x14ac:dyDescent="0.35">
      <c r="A108" s="202">
        <v>32</v>
      </c>
      <c r="B108" s="108" t="s">
        <v>218</v>
      </c>
      <c r="C108" s="108" t="s">
        <v>219</v>
      </c>
      <c r="D108" s="53" t="s">
        <v>51</v>
      </c>
      <c r="E108" s="319">
        <v>0</v>
      </c>
      <c r="F108" s="262">
        <v>40</v>
      </c>
      <c r="G108" s="343">
        <f t="shared" si="6"/>
        <v>0</v>
      </c>
      <c r="H108" s="110" t="s">
        <v>172</v>
      </c>
    </row>
    <row r="109" spans="1:8" ht="36" x14ac:dyDescent="0.35">
      <c r="A109" s="202">
        <v>33</v>
      </c>
      <c r="B109" s="108" t="s">
        <v>226</v>
      </c>
      <c r="C109" s="108" t="s">
        <v>227</v>
      </c>
      <c r="D109" s="53" t="s">
        <v>51</v>
      </c>
      <c r="E109" s="319">
        <v>0</v>
      </c>
      <c r="F109" s="262">
        <v>1</v>
      </c>
      <c r="G109" s="343">
        <f t="shared" si="6"/>
        <v>0</v>
      </c>
      <c r="H109" s="130" t="s">
        <v>161</v>
      </c>
    </row>
    <row r="110" spans="1:8" ht="24" x14ac:dyDescent="0.35">
      <c r="A110" s="202">
        <v>34</v>
      </c>
      <c r="B110" s="108" t="s">
        <v>228</v>
      </c>
      <c r="C110" s="108" t="s">
        <v>229</v>
      </c>
      <c r="D110" s="53" t="s">
        <v>51</v>
      </c>
      <c r="E110" s="319">
        <v>0</v>
      </c>
      <c r="F110" s="262">
        <v>3</v>
      </c>
      <c r="G110" s="343">
        <f t="shared" si="6"/>
        <v>0</v>
      </c>
      <c r="H110" s="110" t="s">
        <v>172</v>
      </c>
    </row>
    <row r="111" spans="1:8" ht="36" x14ac:dyDescent="0.35">
      <c r="A111" s="202">
        <v>35</v>
      </c>
      <c r="B111" s="108" t="s">
        <v>236</v>
      </c>
      <c r="C111" s="108" t="s">
        <v>237</v>
      </c>
      <c r="D111" s="53" t="s">
        <v>51</v>
      </c>
      <c r="E111" s="319">
        <v>0</v>
      </c>
      <c r="F111" s="262">
        <v>15</v>
      </c>
      <c r="G111" s="343">
        <f t="shared" si="6"/>
        <v>0</v>
      </c>
      <c r="H111" s="110" t="s">
        <v>179</v>
      </c>
    </row>
    <row r="112" spans="1:8" ht="36" x14ac:dyDescent="0.35">
      <c r="A112" s="202">
        <v>36</v>
      </c>
      <c r="B112" s="108" t="s">
        <v>238</v>
      </c>
      <c r="C112" s="108" t="s">
        <v>239</v>
      </c>
      <c r="D112" s="53" t="s">
        <v>51</v>
      </c>
      <c r="E112" s="319">
        <v>0</v>
      </c>
      <c r="F112" s="262">
        <v>2</v>
      </c>
      <c r="G112" s="343">
        <f t="shared" si="6"/>
        <v>0</v>
      </c>
      <c r="H112" s="110" t="s">
        <v>172</v>
      </c>
    </row>
    <row r="113" spans="1:8" ht="36" x14ac:dyDescent="0.35">
      <c r="A113" s="202">
        <v>37</v>
      </c>
      <c r="B113" s="108" t="s">
        <v>427</v>
      </c>
      <c r="C113" s="108" t="s">
        <v>239</v>
      </c>
      <c r="D113" s="53" t="s">
        <v>51</v>
      </c>
      <c r="E113" s="319">
        <v>0</v>
      </c>
      <c r="F113" s="262">
        <v>1</v>
      </c>
      <c r="G113" s="343">
        <f t="shared" si="6"/>
        <v>0</v>
      </c>
      <c r="H113" s="110" t="s">
        <v>172</v>
      </c>
    </row>
    <row r="114" spans="1:8" ht="24" x14ac:dyDescent="0.35">
      <c r="A114" s="208">
        <v>38</v>
      </c>
      <c r="B114" s="137" t="s">
        <v>242</v>
      </c>
      <c r="C114" s="137" t="s">
        <v>243</v>
      </c>
      <c r="D114" s="138" t="s">
        <v>51</v>
      </c>
      <c r="E114" s="319">
        <v>0</v>
      </c>
      <c r="F114" s="269">
        <v>4</v>
      </c>
      <c r="G114" s="348">
        <f t="shared" si="6"/>
        <v>0</v>
      </c>
      <c r="H114" s="110" t="s">
        <v>172</v>
      </c>
    </row>
    <row r="115" spans="1:8" x14ac:dyDescent="0.35">
      <c r="A115" s="202">
        <v>39</v>
      </c>
      <c r="B115" s="108" t="s">
        <v>244</v>
      </c>
      <c r="C115" s="108" t="s">
        <v>245</v>
      </c>
      <c r="D115" s="53" t="s">
        <v>51</v>
      </c>
      <c r="E115" s="319">
        <v>0</v>
      </c>
      <c r="F115" s="262">
        <v>14</v>
      </c>
      <c r="G115" s="343">
        <f t="shared" si="6"/>
        <v>0</v>
      </c>
      <c r="H115" s="110" t="s">
        <v>172</v>
      </c>
    </row>
    <row r="116" spans="1:8" ht="36" x14ac:dyDescent="0.35">
      <c r="A116" s="272">
        <v>40</v>
      </c>
      <c r="B116" s="142" t="s">
        <v>429</v>
      </c>
      <c r="C116" s="142" t="s">
        <v>430</v>
      </c>
      <c r="D116" s="124" t="s">
        <v>51</v>
      </c>
      <c r="E116" s="319">
        <v>0</v>
      </c>
      <c r="F116" s="273">
        <v>5</v>
      </c>
      <c r="G116" s="355">
        <f t="shared" si="6"/>
        <v>0</v>
      </c>
      <c r="H116" s="110" t="s">
        <v>172</v>
      </c>
    </row>
    <row r="117" spans="1:8" ht="24" x14ac:dyDescent="0.35">
      <c r="A117" s="202">
        <v>41</v>
      </c>
      <c r="B117" s="108" t="s">
        <v>473</v>
      </c>
      <c r="C117" s="108" t="s">
        <v>474</v>
      </c>
      <c r="D117" s="53" t="s">
        <v>51</v>
      </c>
      <c r="E117" s="319">
        <v>0</v>
      </c>
      <c r="F117" s="262">
        <v>7</v>
      </c>
      <c r="G117" s="343">
        <f t="shared" si="6"/>
        <v>0</v>
      </c>
      <c r="H117" s="110" t="s">
        <v>172</v>
      </c>
    </row>
    <row r="118" spans="1:8" ht="24" x14ac:dyDescent="0.35">
      <c r="A118" s="202">
        <v>42</v>
      </c>
      <c r="B118" s="108" t="s">
        <v>352</v>
      </c>
      <c r="C118" s="108" t="s">
        <v>353</v>
      </c>
      <c r="D118" s="53" t="s">
        <v>51</v>
      </c>
      <c r="E118" s="319">
        <v>0</v>
      </c>
      <c r="F118" s="262">
        <v>2</v>
      </c>
      <c r="G118" s="343">
        <f t="shared" si="6"/>
        <v>0</v>
      </c>
      <c r="H118" s="141" t="s">
        <v>354</v>
      </c>
    </row>
    <row r="119" spans="1:8" x14ac:dyDescent="0.35">
      <c r="A119" s="107"/>
      <c r="B119" s="119"/>
      <c r="C119" s="111" t="s">
        <v>247</v>
      </c>
      <c r="D119" s="53" t="s">
        <v>51</v>
      </c>
      <c r="E119" s="27"/>
      <c r="F119" s="113">
        <f>SUM(F87:F118)</f>
        <v>404</v>
      </c>
      <c r="G119" s="346">
        <f>SUM(G87:G118)</f>
        <v>0</v>
      </c>
      <c r="H119" s="115"/>
    </row>
    <row r="120" spans="1:8" x14ac:dyDescent="0.35">
      <c r="A120" s="107"/>
      <c r="B120" s="119"/>
      <c r="C120" s="144" t="s">
        <v>248</v>
      </c>
      <c r="D120" s="112"/>
      <c r="E120" s="112"/>
      <c r="F120" s="145">
        <f>SUM(F76,F119)</f>
        <v>427</v>
      </c>
      <c r="G120" s="349">
        <f>SUM(G76,G119)</f>
        <v>0</v>
      </c>
      <c r="H120" s="115"/>
    </row>
    <row r="121" spans="1:8" x14ac:dyDescent="0.35">
      <c r="A121" s="107"/>
      <c r="B121" s="119"/>
      <c r="C121" s="144"/>
      <c r="D121" s="112"/>
      <c r="E121" s="112"/>
      <c r="F121" s="145"/>
      <c r="G121" s="146"/>
      <c r="H121" s="115"/>
    </row>
    <row r="122" spans="1:8" x14ac:dyDescent="0.35">
      <c r="A122" s="107"/>
      <c r="B122" s="119"/>
      <c r="C122" s="144"/>
      <c r="D122" s="112"/>
      <c r="E122" s="112"/>
      <c r="F122" s="109"/>
      <c r="G122" s="71"/>
      <c r="H122" s="115"/>
    </row>
    <row r="123" spans="1:8" ht="29" x14ac:dyDescent="0.35">
      <c r="A123" s="100"/>
      <c r="B123" s="147" t="s">
        <v>249</v>
      </c>
      <c r="C123" s="102"/>
      <c r="D123" s="103"/>
      <c r="E123" s="103"/>
      <c r="F123" s="104"/>
      <c r="G123" s="116"/>
      <c r="H123" s="117"/>
    </row>
    <row r="124" spans="1:8" ht="48" x14ac:dyDescent="0.35">
      <c r="A124" s="202">
        <v>43</v>
      </c>
      <c r="B124" s="108" t="s">
        <v>475</v>
      </c>
      <c r="C124" s="108" t="s">
        <v>476</v>
      </c>
      <c r="D124" s="203">
        <v>2</v>
      </c>
      <c r="E124" s="319">
        <v>0</v>
      </c>
      <c r="F124" s="262">
        <v>2</v>
      </c>
      <c r="G124" s="343">
        <f t="shared" ref="G124:G138" si="7">PRODUCT(F124,E124)</f>
        <v>0</v>
      </c>
      <c r="H124" s="115" t="s">
        <v>252</v>
      </c>
    </row>
    <row r="125" spans="1:8" ht="24" x14ac:dyDescent="0.35">
      <c r="A125" s="202">
        <v>44</v>
      </c>
      <c r="B125" s="108" t="s">
        <v>259</v>
      </c>
      <c r="C125" s="108" t="s">
        <v>260</v>
      </c>
      <c r="D125" s="203">
        <v>4</v>
      </c>
      <c r="E125" s="319">
        <v>0</v>
      </c>
      <c r="F125" s="262">
        <v>4</v>
      </c>
      <c r="G125" s="343">
        <f t="shared" si="7"/>
        <v>0</v>
      </c>
      <c r="H125" s="115" t="s">
        <v>252</v>
      </c>
    </row>
    <row r="126" spans="1:8" ht="24" x14ac:dyDescent="0.35">
      <c r="A126" s="202">
        <v>45</v>
      </c>
      <c r="B126" s="108" t="s">
        <v>433</v>
      </c>
      <c r="C126" s="108" t="s">
        <v>435</v>
      </c>
      <c r="D126" s="203">
        <v>1</v>
      </c>
      <c r="E126" s="319">
        <v>0</v>
      </c>
      <c r="F126" s="262">
        <v>1</v>
      </c>
      <c r="G126" s="343">
        <f t="shared" si="7"/>
        <v>0</v>
      </c>
      <c r="H126" s="115" t="s">
        <v>252</v>
      </c>
    </row>
    <row r="127" spans="1:8" ht="36" x14ac:dyDescent="0.35">
      <c r="A127" s="202">
        <v>46</v>
      </c>
      <c r="B127" s="108" t="s">
        <v>477</v>
      </c>
      <c r="C127" s="108" t="s">
        <v>478</v>
      </c>
      <c r="D127" s="203">
        <v>7</v>
      </c>
      <c r="E127" s="319">
        <v>0</v>
      </c>
      <c r="F127" s="262">
        <v>7</v>
      </c>
      <c r="G127" s="343"/>
      <c r="H127" s="115"/>
    </row>
    <row r="128" spans="1:8" ht="24" x14ac:dyDescent="0.35">
      <c r="A128" s="202">
        <v>47</v>
      </c>
      <c r="B128" s="108" t="s">
        <v>436</v>
      </c>
      <c r="C128" s="108" t="s">
        <v>437</v>
      </c>
      <c r="D128" s="203">
        <v>1</v>
      </c>
      <c r="E128" s="319">
        <v>0</v>
      </c>
      <c r="F128" s="262">
        <v>1</v>
      </c>
      <c r="G128" s="343">
        <f t="shared" si="7"/>
        <v>0</v>
      </c>
      <c r="H128" s="115" t="s">
        <v>252</v>
      </c>
    </row>
    <row r="129" spans="1:8" ht="36.5" thickBot="1" x14ac:dyDescent="0.4">
      <c r="A129" s="205">
        <v>48</v>
      </c>
      <c r="B129" s="132" t="s">
        <v>261</v>
      </c>
      <c r="C129" s="132" t="s">
        <v>262</v>
      </c>
      <c r="D129" s="206">
        <v>15</v>
      </c>
      <c r="E129" s="320">
        <v>0</v>
      </c>
      <c r="F129" s="266">
        <v>15</v>
      </c>
      <c r="G129" s="344">
        <f t="shared" si="7"/>
        <v>0</v>
      </c>
      <c r="H129" s="207" t="s">
        <v>252</v>
      </c>
    </row>
    <row r="130" spans="1:8" ht="36" x14ac:dyDescent="0.35">
      <c r="A130" s="208">
        <v>49</v>
      </c>
      <c r="B130" s="137" t="s">
        <v>365</v>
      </c>
      <c r="C130" s="137" t="s">
        <v>366</v>
      </c>
      <c r="D130" s="209">
        <v>19</v>
      </c>
      <c r="E130" s="321">
        <v>0</v>
      </c>
      <c r="F130" s="269">
        <v>19</v>
      </c>
      <c r="G130" s="348">
        <f t="shared" si="7"/>
        <v>0</v>
      </c>
      <c r="H130" s="210" t="s">
        <v>252</v>
      </c>
    </row>
    <row r="131" spans="1:8" ht="24" x14ac:dyDescent="0.35">
      <c r="A131" s="202">
        <v>50</v>
      </c>
      <c r="B131" s="108" t="s">
        <v>265</v>
      </c>
      <c r="C131" s="108" t="s">
        <v>266</v>
      </c>
      <c r="D131" s="203">
        <v>8</v>
      </c>
      <c r="E131" s="319">
        <v>0</v>
      </c>
      <c r="F131" s="262">
        <v>8</v>
      </c>
      <c r="G131" s="343">
        <f t="shared" si="7"/>
        <v>0</v>
      </c>
      <c r="H131" s="115" t="s">
        <v>252</v>
      </c>
    </row>
    <row r="132" spans="1:8" ht="48" x14ac:dyDescent="0.35">
      <c r="A132" s="202">
        <v>51</v>
      </c>
      <c r="B132" s="108" t="s">
        <v>369</v>
      </c>
      <c r="C132" s="108" t="s">
        <v>370</v>
      </c>
      <c r="D132" s="203">
        <v>19</v>
      </c>
      <c r="E132" s="319">
        <v>0</v>
      </c>
      <c r="F132" s="262">
        <v>19</v>
      </c>
      <c r="G132" s="343">
        <f t="shared" si="7"/>
        <v>0</v>
      </c>
      <c r="H132" s="115" t="s">
        <v>252</v>
      </c>
    </row>
    <row r="133" spans="1:8" ht="24" x14ac:dyDescent="0.35">
      <c r="A133" s="202">
        <v>52</v>
      </c>
      <c r="B133" s="108" t="s">
        <v>267</v>
      </c>
      <c r="C133" s="108" t="s">
        <v>268</v>
      </c>
      <c r="D133" s="203">
        <v>3</v>
      </c>
      <c r="E133" s="319">
        <v>0</v>
      </c>
      <c r="F133" s="262">
        <v>3</v>
      </c>
      <c r="G133" s="343">
        <f t="shared" si="7"/>
        <v>0</v>
      </c>
      <c r="H133" s="115" t="s">
        <v>252</v>
      </c>
    </row>
    <row r="134" spans="1:8" ht="36" x14ac:dyDescent="0.35">
      <c r="A134" s="202">
        <v>53</v>
      </c>
      <c r="B134" s="108" t="s">
        <v>269</v>
      </c>
      <c r="C134" s="108" t="s">
        <v>270</v>
      </c>
      <c r="D134" s="203">
        <v>4</v>
      </c>
      <c r="E134" s="319">
        <v>0</v>
      </c>
      <c r="F134" s="262">
        <v>4</v>
      </c>
      <c r="G134" s="343">
        <f t="shared" si="7"/>
        <v>0</v>
      </c>
      <c r="H134" s="115" t="s">
        <v>252</v>
      </c>
    </row>
    <row r="135" spans="1:8" ht="60" x14ac:dyDescent="0.35">
      <c r="A135" s="202">
        <v>54</v>
      </c>
      <c r="B135" s="108" t="s">
        <v>377</v>
      </c>
      <c r="C135" s="108" t="s">
        <v>378</v>
      </c>
      <c r="D135" s="203">
        <v>3</v>
      </c>
      <c r="E135" s="319">
        <v>0</v>
      </c>
      <c r="F135" s="262">
        <v>3</v>
      </c>
      <c r="G135" s="343">
        <f t="shared" si="7"/>
        <v>0</v>
      </c>
      <c r="H135" s="115" t="s">
        <v>252</v>
      </c>
    </row>
    <row r="136" spans="1:8" ht="36" x14ac:dyDescent="0.35">
      <c r="A136" s="202">
        <v>55</v>
      </c>
      <c r="B136" s="108" t="s">
        <v>273</v>
      </c>
      <c r="C136" s="108" t="s">
        <v>274</v>
      </c>
      <c r="D136" s="203">
        <v>3</v>
      </c>
      <c r="E136" s="319">
        <v>0</v>
      </c>
      <c r="F136" s="262">
        <v>3</v>
      </c>
      <c r="G136" s="343">
        <f t="shared" si="7"/>
        <v>0</v>
      </c>
      <c r="H136" s="115" t="s">
        <v>252</v>
      </c>
    </row>
    <row r="137" spans="1:8" ht="36" x14ac:dyDescent="0.35">
      <c r="A137" s="202">
        <v>56</v>
      </c>
      <c r="B137" s="108" t="s">
        <v>277</v>
      </c>
      <c r="C137" s="108" t="s">
        <v>278</v>
      </c>
      <c r="D137" s="203">
        <v>8</v>
      </c>
      <c r="E137" s="319">
        <v>0</v>
      </c>
      <c r="F137" s="262">
        <v>8</v>
      </c>
      <c r="G137" s="343">
        <f t="shared" si="7"/>
        <v>0</v>
      </c>
      <c r="H137" s="115" t="s">
        <v>252</v>
      </c>
    </row>
    <row r="138" spans="1:8" ht="24" x14ac:dyDescent="0.35">
      <c r="A138" s="202">
        <v>57</v>
      </c>
      <c r="B138" s="108" t="s">
        <v>443</v>
      </c>
      <c r="C138" s="108" t="s">
        <v>444</v>
      </c>
      <c r="D138" s="203">
        <v>1</v>
      </c>
      <c r="E138" s="319">
        <v>0</v>
      </c>
      <c r="F138" s="262">
        <v>1</v>
      </c>
      <c r="G138" s="343">
        <f t="shared" si="7"/>
        <v>0</v>
      </c>
      <c r="H138" s="115" t="s">
        <v>252</v>
      </c>
    </row>
    <row r="139" spans="1:8" x14ac:dyDescent="0.35">
      <c r="A139" s="107"/>
      <c r="B139" s="108"/>
      <c r="C139" s="111" t="s">
        <v>279</v>
      </c>
      <c r="D139" s="112"/>
      <c r="E139" s="112"/>
      <c r="F139" s="113">
        <f>SUM(F124:F138)</f>
        <v>98</v>
      </c>
      <c r="G139" s="346">
        <f>SUM(G124:G138)</f>
        <v>0</v>
      </c>
      <c r="H139" s="115"/>
    </row>
    <row r="140" spans="1:8" x14ac:dyDescent="0.35">
      <c r="A140" s="107"/>
      <c r="B140" s="108"/>
      <c r="C140" s="108"/>
      <c r="D140" s="112"/>
      <c r="E140" s="112"/>
      <c r="F140" s="109"/>
      <c r="G140" s="71"/>
      <c r="H140" s="115"/>
    </row>
    <row r="141" spans="1:8" ht="29" x14ac:dyDescent="0.35">
      <c r="A141" s="100"/>
      <c r="B141" s="147" t="s">
        <v>280</v>
      </c>
      <c r="C141" s="102"/>
      <c r="D141" s="103"/>
      <c r="E141" s="103"/>
      <c r="F141" s="104"/>
      <c r="G141" s="116"/>
      <c r="H141" s="117"/>
    </row>
    <row r="142" spans="1:8" x14ac:dyDescent="0.35">
      <c r="A142" s="107"/>
      <c r="B142" s="108"/>
      <c r="C142" s="111" t="s">
        <v>281</v>
      </c>
      <c r="D142" s="112"/>
      <c r="E142" s="112"/>
      <c r="F142" s="113">
        <v>0</v>
      </c>
      <c r="G142" s="114"/>
      <c r="H142" s="115"/>
    </row>
    <row r="143" spans="1:8" x14ac:dyDescent="0.35">
      <c r="A143" s="246"/>
      <c r="B143" s="247"/>
      <c r="C143" s="247"/>
      <c r="D143" s="248"/>
      <c r="E143" s="249"/>
      <c r="F143" s="250"/>
      <c r="G143" s="251"/>
      <c r="H143" s="252"/>
    </row>
    <row r="144" spans="1:8" ht="15" thickBot="1" x14ac:dyDescent="0.4">
      <c r="A144" s="148"/>
      <c r="B144" s="149"/>
      <c r="C144" s="150" t="s">
        <v>282</v>
      </c>
      <c r="D144" s="151"/>
      <c r="E144" s="152"/>
      <c r="F144" s="152"/>
      <c r="G144" s="350">
        <f>SUM(G66,G84,G120,G139)</f>
        <v>0</v>
      </c>
      <c r="H144" s="253"/>
    </row>
    <row r="145" spans="1:8" x14ac:dyDescent="0.35">
      <c r="A145" s="254"/>
      <c r="B145" s="431"/>
      <c r="C145" s="403"/>
      <c r="D145" s="255"/>
      <c r="E145" s="256"/>
      <c r="F145" s="257"/>
      <c r="G145" s="258"/>
      <c r="H145" s="259"/>
    </row>
    <row r="146" spans="1:8" x14ac:dyDescent="0.35">
      <c r="A146" s="7"/>
      <c r="B146" s="376" t="s">
        <v>283</v>
      </c>
      <c r="C146" s="377"/>
      <c r="D146" s="57" t="s">
        <v>284</v>
      </c>
      <c r="E146" s="155"/>
      <c r="F146" s="156"/>
      <c r="G146" s="351">
        <f>SUM(G40)</f>
        <v>0</v>
      </c>
      <c r="H146" s="61"/>
    </row>
    <row r="147" spans="1:8" x14ac:dyDescent="0.35">
      <c r="A147" s="7"/>
      <c r="B147" s="376" t="s">
        <v>285</v>
      </c>
      <c r="C147" s="377"/>
      <c r="D147" s="57" t="s">
        <v>284</v>
      </c>
      <c r="E147" s="155"/>
      <c r="F147" s="156"/>
      <c r="G147" s="351">
        <f>SUM(G144)</f>
        <v>0</v>
      </c>
      <c r="H147" s="61"/>
    </row>
    <row r="148" spans="1:8" x14ac:dyDescent="0.35">
      <c r="A148" s="7"/>
      <c r="B148" s="359"/>
      <c r="C148" s="360"/>
      <c r="D148" s="57"/>
      <c r="E148" s="155"/>
      <c r="F148" s="156"/>
      <c r="G148" s="343"/>
      <c r="H148" s="61"/>
    </row>
    <row r="149" spans="1:8" x14ac:dyDescent="0.35">
      <c r="A149" s="7"/>
      <c r="B149" s="359" t="s">
        <v>286</v>
      </c>
      <c r="C149" s="360"/>
      <c r="D149" s="57" t="s">
        <v>284</v>
      </c>
      <c r="E149" s="155"/>
      <c r="F149" s="156"/>
      <c r="G149" s="343">
        <f>SUM(G146,G147)</f>
        <v>0</v>
      </c>
      <c r="H149" s="61"/>
    </row>
    <row r="150" spans="1:8" x14ac:dyDescent="0.35">
      <c r="A150" s="7"/>
      <c r="B150" s="359" t="s">
        <v>287</v>
      </c>
      <c r="C150" s="360"/>
      <c r="D150" s="57" t="s">
        <v>284</v>
      </c>
      <c r="E150" s="155"/>
      <c r="F150" s="156"/>
      <c r="G150" s="343">
        <f>PRODUCT(G149,0.21)</f>
        <v>0</v>
      </c>
      <c r="H150" s="61"/>
    </row>
    <row r="151" spans="1:8" x14ac:dyDescent="0.35">
      <c r="A151" s="7"/>
      <c r="B151" s="359"/>
      <c r="C151" s="360"/>
      <c r="D151" s="57"/>
      <c r="E151" s="155"/>
      <c r="F151" s="156"/>
      <c r="G151" s="343"/>
      <c r="H151" s="61"/>
    </row>
    <row r="152" spans="1:8" x14ac:dyDescent="0.35">
      <c r="A152" s="7"/>
      <c r="B152" s="359"/>
      <c r="C152" s="360"/>
      <c r="D152" s="57" t="s">
        <v>284</v>
      </c>
      <c r="E152" s="155"/>
      <c r="F152" s="156"/>
      <c r="G152" s="343">
        <f>SUM(G149:G151)</f>
        <v>0</v>
      </c>
      <c r="H152" s="61"/>
    </row>
    <row r="153" spans="1:8" x14ac:dyDescent="0.35">
      <c r="A153" s="7"/>
      <c r="B153" s="359"/>
      <c r="C153" s="360"/>
      <c r="D153" s="57"/>
      <c r="E153" s="155"/>
      <c r="F153" s="156"/>
      <c r="G153" s="343"/>
      <c r="H153" s="158"/>
    </row>
    <row r="154" spans="1:8" ht="18.5" x14ac:dyDescent="0.45">
      <c r="A154" s="159"/>
      <c r="B154" s="361" t="s">
        <v>288</v>
      </c>
      <c r="C154" s="362"/>
      <c r="D154" s="160" t="s">
        <v>284</v>
      </c>
      <c r="E154" s="155"/>
      <c r="F154" s="156"/>
      <c r="G154" s="352">
        <f>SUM(G152)</f>
        <v>0</v>
      </c>
      <c r="H154" s="158"/>
    </row>
    <row r="155" spans="1:8" ht="15.5" x14ac:dyDescent="0.35">
      <c r="A155" s="159"/>
      <c r="B155" s="359"/>
      <c r="C155" s="360"/>
      <c r="D155" s="160"/>
      <c r="E155" s="155"/>
      <c r="F155" s="156"/>
      <c r="G155" s="161"/>
      <c r="H155" s="158"/>
    </row>
    <row r="156" spans="1:8" ht="47" customHeight="1" x14ac:dyDescent="0.35">
      <c r="A156" s="159"/>
      <c r="B156" s="363" t="s">
        <v>447</v>
      </c>
      <c r="C156" s="364"/>
      <c r="D156" s="160"/>
      <c r="E156" s="155"/>
      <c r="F156" s="156"/>
      <c r="G156" s="161"/>
      <c r="H156" s="158"/>
    </row>
    <row r="157" spans="1:8" ht="15" thickBot="1" x14ac:dyDescent="0.4">
      <c r="A157" s="162"/>
      <c r="B157" s="365"/>
      <c r="C157" s="366"/>
      <c r="D157" s="163"/>
      <c r="E157" s="164"/>
      <c r="F157" s="165"/>
      <c r="G157" s="166"/>
      <c r="H157" s="167"/>
    </row>
    <row r="158" spans="1:8" x14ac:dyDescent="0.35">
      <c r="G158" s="168"/>
      <c r="H158" s="169"/>
    </row>
  </sheetData>
  <mergeCells count="81">
    <mergeCell ref="B2:C2"/>
    <mergeCell ref="B3:C3"/>
    <mergeCell ref="B4:C4"/>
    <mergeCell ref="B5:C5"/>
    <mergeCell ref="B6:C6"/>
    <mergeCell ref="B18:C18"/>
    <mergeCell ref="I7:I12"/>
    <mergeCell ref="B8:C8"/>
    <mergeCell ref="B9:C9"/>
    <mergeCell ref="B10:C10"/>
    <mergeCell ref="B11:C11"/>
    <mergeCell ref="B12:C12"/>
    <mergeCell ref="B7:C7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3:C43"/>
    <mergeCell ref="B44:C44"/>
    <mergeCell ref="I44:I47"/>
    <mergeCell ref="B45:C45"/>
    <mergeCell ref="B46:C46"/>
    <mergeCell ref="B47:C47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148:C148"/>
    <mergeCell ref="B60:C60"/>
    <mergeCell ref="B61:C61"/>
    <mergeCell ref="B62:C62"/>
    <mergeCell ref="B63:C63"/>
    <mergeCell ref="B64:C64"/>
    <mergeCell ref="B65:C65"/>
    <mergeCell ref="B66:C66"/>
    <mergeCell ref="B67:C67"/>
    <mergeCell ref="B145:C145"/>
    <mergeCell ref="B146:C146"/>
    <mergeCell ref="B147:C147"/>
    <mergeCell ref="B155:C155"/>
    <mergeCell ref="B156:C156"/>
    <mergeCell ref="B157:C157"/>
    <mergeCell ref="B149:C149"/>
    <mergeCell ref="B150:C150"/>
    <mergeCell ref="B151:C151"/>
    <mergeCell ref="B152:C152"/>
    <mergeCell ref="B153:C153"/>
    <mergeCell ref="B154:C15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topLeftCell="A118" workbookViewId="0">
      <selection activeCell="G144" sqref="G144:G152"/>
    </sheetView>
  </sheetViews>
  <sheetFormatPr defaultRowHeight="14.5" x14ac:dyDescent="0.35"/>
  <cols>
    <col min="2" max="2" width="12.1796875" customWidth="1"/>
    <col min="3" max="3" width="27.453125" customWidth="1"/>
    <col min="5" max="5" width="11" customWidth="1"/>
    <col min="7" max="7" width="19.90625" customWidth="1"/>
  </cols>
  <sheetData>
    <row r="1" spans="1:8" ht="15" thickBot="1" x14ac:dyDescent="0.4"/>
    <row r="2" spans="1:8" ht="27" x14ac:dyDescent="0.35">
      <c r="A2" s="1" t="s">
        <v>0</v>
      </c>
      <c r="B2" s="459" t="s">
        <v>479</v>
      </c>
      <c r="C2" s="460"/>
      <c r="D2" s="2" t="s">
        <v>2</v>
      </c>
      <c r="E2" s="3" t="s">
        <v>3</v>
      </c>
      <c r="F2" s="4" t="s">
        <v>4</v>
      </c>
      <c r="G2" s="5" t="s">
        <v>5</v>
      </c>
      <c r="H2" s="6" t="s">
        <v>6</v>
      </c>
    </row>
    <row r="3" spans="1:8" x14ac:dyDescent="0.35">
      <c r="A3" s="7"/>
      <c r="B3" s="378"/>
      <c r="C3" s="392"/>
      <c r="D3" s="8"/>
      <c r="E3" s="9"/>
      <c r="F3" s="10"/>
      <c r="G3" s="11"/>
      <c r="H3" s="12"/>
    </row>
    <row r="4" spans="1:8" x14ac:dyDescent="0.35">
      <c r="A4" s="7"/>
      <c r="B4" s="274"/>
      <c r="C4" s="275"/>
      <c r="D4" s="8"/>
      <c r="E4" s="9"/>
      <c r="F4" s="10"/>
      <c r="G4" s="11"/>
      <c r="H4" s="12"/>
    </row>
    <row r="5" spans="1:8" ht="21.5" thickBot="1" x14ac:dyDescent="0.4">
      <c r="A5" s="276" t="s">
        <v>7</v>
      </c>
      <c r="B5" s="391" t="s">
        <v>8</v>
      </c>
      <c r="C5" s="377"/>
      <c r="D5" s="64"/>
      <c r="E5" s="277"/>
      <c r="F5" s="66"/>
      <c r="G5" s="67"/>
      <c r="H5" s="68"/>
    </row>
    <row r="6" spans="1:8" ht="48" x14ac:dyDescent="0.35">
      <c r="A6" s="25">
        <v>181111111</v>
      </c>
      <c r="B6" s="378" t="s">
        <v>9</v>
      </c>
      <c r="C6" s="392"/>
      <c r="D6" s="26" t="s">
        <v>10</v>
      </c>
      <c r="E6" s="319">
        <v>0</v>
      </c>
      <c r="F6" s="28">
        <v>200</v>
      </c>
      <c r="G6" s="323">
        <f t="shared" ref="G6:G19" si="0">PRODUCT(E6,F6)</f>
        <v>0</v>
      </c>
      <c r="H6" s="24" t="s">
        <v>11</v>
      </c>
    </row>
    <row r="7" spans="1:8" ht="39.5" x14ac:dyDescent="0.35">
      <c r="A7" s="25">
        <v>184802111</v>
      </c>
      <c r="B7" s="378" t="s">
        <v>12</v>
      </c>
      <c r="C7" s="392"/>
      <c r="D7" s="26" t="s">
        <v>10</v>
      </c>
      <c r="E7" s="319">
        <v>0</v>
      </c>
      <c r="F7" s="28">
        <v>400</v>
      </c>
      <c r="G7" s="323">
        <f t="shared" si="0"/>
        <v>0</v>
      </c>
      <c r="H7" s="30" t="s">
        <v>480</v>
      </c>
    </row>
    <row r="8" spans="1:8" x14ac:dyDescent="0.35">
      <c r="A8" s="25">
        <v>181411131</v>
      </c>
      <c r="B8" s="378" t="s">
        <v>27</v>
      </c>
      <c r="C8" s="392"/>
      <c r="D8" s="26" t="s">
        <v>10</v>
      </c>
      <c r="E8" s="319">
        <v>0</v>
      </c>
      <c r="F8" s="28">
        <v>80</v>
      </c>
      <c r="G8" s="323">
        <f t="shared" si="0"/>
        <v>0</v>
      </c>
      <c r="H8" s="30"/>
    </row>
    <row r="9" spans="1:8" x14ac:dyDescent="0.35">
      <c r="A9" s="25">
        <v>185803211</v>
      </c>
      <c r="B9" s="378" t="s">
        <v>29</v>
      </c>
      <c r="C9" s="392"/>
      <c r="D9" s="26" t="s">
        <v>10</v>
      </c>
      <c r="E9" s="319">
        <v>0</v>
      </c>
      <c r="F9" s="28">
        <f>SUM(F8)</f>
        <v>80</v>
      </c>
      <c r="G9" s="323">
        <f t="shared" si="0"/>
        <v>0</v>
      </c>
      <c r="H9" s="30"/>
    </row>
    <row r="10" spans="1:8" x14ac:dyDescent="0.35">
      <c r="A10" s="25">
        <v>183205111</v>
      </c>
      <c r="B10" s="378" t="s">
        <v>30</v>
      </c>
      <c r="C10" s="392"/>
      <c r="D10" s="26" t="s">
        <v>10</v>
      </c>
      <c r="E10" s="319">
        <v>0</v>
      </c>
      <c r="F10" s="28">
        <v>110</v>
      </c>
      <c r="G10" s="323">
        <f t="shared" si="0"/>
        <v>0</v>
      </c>
      <c r="H10" s="30"/>
    </row>
    <row r="11" spans="1:8" x14ac:dyDescent="0.35">
      <c r="A11" s="25">
        <v>180802112</v>
      </c>
      <c r="B11" s="378" t="s">
        <v>481</v>
      </c>
      <c r="C11" s="392"/>
      <c r="D11" s="26" t="s">
        <v>10</v>
      </c>
      <c r="E11" s="319">
        <v>0</v>
      </c>
      <c r="F11" s="28">
        <v>9.5</v>
      </c>
      <c r="G11" s="323">
        <f t="shared" si="0"/>
        <v>0</v>
      </c>
      <c r="H11" s="30"/>
    </row>
    <row r="12" spans="1:8" x14ac:dyDescent="0.35">
      <c r="A12" s="25">
        <v>183111212</v>
      </c>
      <c r="B12" s="378" t="s">
        <v>482</v>
      </c>
      <c r="C12" s="392"/>
      <c r="D12" s="26" t="s">
        <v>32</v>
      </c>
      <c r="E12" s="319">
        <v>0</v>
      </c>
      <c r="F12" s="28">
        <f>SUM(F131)</f>
        <v>162</v>
      </c>
      <c r="G12" s="323">
        <f t="shared" si="0"/>
        <v>0</v>
      </c>
      <c r="H12" s="30" t="s">
        <v>33</v>
      </c>
    </row>
    <row r="13" spans="1:8" ht="27" x14ac:dyDescent="0.35">
      <c r="A13" s="25">
        <v>183111213</v>
      </c>
      <c r="B13" s="378" t="s">
        <v>483</v>
      </c>
      <c r="C13" s="392"/>
      <c r="D13" s="26" t="s">
        <v>32</v>
      </c>
      <c r="E13" s="319">
        <v>0</v>
      </c>
      <c r="F13" s="28">
        <f>SUM(F130,-F76)</f>
        <v>352</v>
      </c>
      <c r="G13" s="323">
        <f t="shared" si="0"/>
        <v>0</v>
      </c>
      <c r="H13" s="30" t="s">
        <v>484</v>
      </c>
    </row>
    <row r="14" spans="1:8" x14ac:dyDescent="0.35">
      <c r="A14" s="25">
        <v>183101314</v>
      </c>
      <c r="B14" s="378" t="s">
        <v>300</v>
      </c>
      <c r="C14" s="392"/>
      <c r="D14" s="26" t="s">
        <v>32</v>
      </c>
      <c r="E14" s="319">
        <v>0</v>
      </c>
      <c r="F14" s="28">
        <f>SUM(F76)</f>
        <v>15</v>
      </c>
      <c r="G14" s="323">
        <f t="shared" si="0"/>
        <v>0</v>
      </c>
      <c r="H14" s="30" t="s">
        <v>485</v>
      </c>
    </row>
    <row r="15" spans="1:8" ht="18" x14ac:dyDescent="0.35">
      <c r="A15" s="25">
        <v>183101215</v>
      </c>
      <c r="B15" s="378" t="s">
        <v>486</v>
      </c>
      <c r="C15" s="392"/>
      <c r="D15" s="26" t="s">
        <v>32</v>
      </c>
      <c r="E15" s="319">
        <v>0</v>
      </c>
      <c r="F15" s="28">
        <f>SUM(,F128)</f>
        <v>1</v>
      </c>
      <c r="G15" s="323">
        <f t="shared" si="0"/>
        <v>0</v>
      </c>
      <c r="H15" s="30" t="s">
        <v>41</v>
      </c>
    </row>
    <row r="16" spans="1:8" x14ac:dyDescent="0.35">
      <c r="A16" s="25">
        <v>183211313</v>
      </c>
      <c r="B16" s="378" t="s">
        <v>487</v>
      </c>
      <c r="C16" s="392"/>
      <c r="D16" s="26" t="s">
        <v>32</v>
      </c>
      <c r="E16" s="319">
        <v>0</v>
      </c>
      <c r="F16" s="28">
        <f>SUM(F125)</f>
        <v>204</v>
      </c>
      <c r="G16" s="323">
        <f t="shared" si="0"/>
        <v>0</v>
      </c>
      <c r="H16" s="30" t="s">
        <v>488</v>
      </c>
    </row>
    <row r="17" spans="1:8" x14ac:dyDescent="0.35">
      <c r="A17" s="25">
        <v>183211322</v>
      </c>
      <c r="B17" s="378" t="s">
        <v>42</v>
      </c>
      <c r="C17" s="378"/>
      <c r="D17" s="26" t="s">
        <v>32</v>
      </c>
      <c r="E17" s="319">
        <v>0</v>
      </c>
      <c r="F17" s="28">
        <f>SUM(F12)</f>
        <v>162</v>
      </c>
      <c r="G17" s="323">
        <f t="shared" si="0"/>
        <v>0</v>
      </c>
      <c r="H17" s="30" t="s">
        <v>33</v>
      </c>
    </row>
    <row r="18" spans="1:8" x14ac:dyDescent="0.35">
      <c r="A18" s="25">
        <v>184102110</v>
      </c>
      <c r="B18" s="378" t="s">
        <v>43</v>
      </c>
      <c r="C18" s="378"/>
      <c r="D18" s="26" t="s">
        <v>32</v>
      </c>
      <c r="E18" s="319">
        <v>0</v>
      </c>
      <c r="F18" s="28">
        <f>SUM(F94)</f>
        <v>374</v>
      </c>
      <c r="G18" s="323">
        <f t="shared" si="0"/>
        <v>0</v>
      </c>
      <c r="H18" s="30" t="s">
        <v>489</v>
      </c>
    </row>
    <row r="19" spans="1:8" ht="18" x14ac:dyDescent="0.35">
      <c r="A19" s="25">
        <v>184102115</v>
      </c>
      <c r="B19" s="378" t="s">
        <v>46</v>
      </c>
      <c r="C19" s="392"/>
      <c r="D19" s="26" t="s">
        <v>32</v>
      </c>
      <c r="E19" s="319">
        <v>0</v>
      </c>
      <c r="F19" s="28">
        <f>SUM(F15)</f>
        <v>1</v>
      </c>
      <c r="G19" s="323">
        <f t="shared" si="0"/>
        <v>0</v>
      </c>
      <c r="H19" s="30" t="s">
        <v>41</v>
      </c>
    </row>
    <row r="20" spans="1:8" ht="27" x14ac:dyDescent="0.35">
      <c r="A20" s="25">
        <v>185802114</v>
      </c>
      <c r="B20" s="378" t="s">
        <v>47</v>
      </c>
      <c r="C20" s="392"/>
      <c r="D20" s="26" t="s">
        <v>48</v>
      </c>
      <c r="E20" s="319">
        <v>0</v>
      </c>
      <c r="F20" s="51">
        <v>7.0000000000000001E-3</v>
      </c>
      <c r="G20" s="323">
        <f>PRODUCT(E20,F20)</f>
        <v>0</v>
      </c>
      <c r="H20" s="30" t="s">
        <v>49</v>
      </c>
    </row>
    <row r="21" spans="1:8" ht="18" x14ac:dyDescent="0.35">
      <c r="A21" s="25"/>
      <c r="B21" s="378" t="s">
        <v>50</v>
      </c>
      <c r="C21" s="392"/>
      <c r="D21" s="26" t="s">
        <v>51</v>
      </c>
      <c r="E21" s="319">
        <v>0</v>
      </c>
      <c r="F21" s="28">
        <f>SUM(F128)</f>
        <v>1</v>
      </c>
      <c r="G21" s="323">
        <f t="shared" ref="G21:G29" si="1">PRODUCT(E21,F21)</f>
        <v>0</v>
      </c>
      <c r="H21" s="30" t="s">
        <v>52</v>
      </c>
    </row>
    <row r="22" spans="1:8" ht="18" x14ac:dyDescent="0.35">
      <c r="A22" s="25">
        <v>184215132</v>
      </c>
      <c r="B22" s="378" t="s">
        <v>389</v>
      </c>
      <c r="C22" s="392"/>
      <c r="D22" s="26" t="s">
        <v>32</v>
      </c>
      <c r="E22" s="319">
        <v>0</v>
      </c>
      <c r="F22" s="28">
        <f>SUM(F128)</f>
        <v>1</v>
      </c>
      <c r="G22" s="323">
        <f t="shared" si="1"/>
        <v>0</v>
      </c>
      <c r="H22" s="30" t="s">
        <v>54</v>
      </c>
    </row>
    <row r="23" spans="1:8" ht="27" x14ac:dyDescent="0.35">
      <c r="A23" s="25">
        <v>184911312</v>
      </c>
      <c r="B23" s="378" t="s">
        <v>490</v>
      </c>
      <c r="C23" s="392"/>
      <c r="D23" s="26" t="s">
        <v>10</v>
      </c>
      <c r="E23" s="319">
        <v>0</v>
      </c>
      <c r="F23" s="28">
        <v>5</v>
      </c>
      <c r="G23" s="323">
        <f t="shared" si="1"/>
        <v>0</v>
      </c>
      <c r="H23" s="30" t="s">
        <v>491</v>
      </c>
    </row>
    <row r="24" spans="1:8" ht="18" x14ac:dyDescent="0.35">
      <c r="A24" s="25">
        <v>184911422</v>
      </c>
      <c r="B24" s="378" t="s">
        <v>492</v>
      </c>
      <c r="C24" s="392"/>
      <c r="D24" s="26" t="s">
        <v>10</v>
      </c>
      <c r="E24" s="319">
        <v>0</v>
      </c>
      <c r="F24" s="28">
        <v>5</v>
      </c>
      <c r="G24" s="323">
        <f t="shared" si="1"/>
        <v>0</v>
      </c>
      <c r="H24" s="30" t="s">
        <v>493</v>
      </c>
    </row>
    <row r="25" spans="1:8" ht="18" x14ac:dyDescent="0.35">
      <c r="A25" s="25">
        <v>184911431</v>
      </c>
      <c r="B25" s="378" t="s">
        <v>66</v>
      </c>
      <c r="C25" s="392"/>
      <c r="D25" s="26" t="s">
        <v>10</v>
      </c>
      <c r="E25" s="319">
        <v>0</v>
      </c>
      <c r="F25" s="28">
        <f>SUM(73,-F24,-F26)</f>
        <v>48.5</v>
      </c>
      <c r="G25" s="323">
        <f t="shared" si="1"/>
        <v>0</v>
      </c>
      <c r="H25" s="30" t="s">
        <v>67</v>
      </c>
    </row>
    <row r="26" spans="1:8" ht="18" x14ac:dyDescent="0.35">
      <c r="A26" s="25">
        <v>184911151</v>
      </c>
      <c r="B26" s="378" t="s">
        <v>494</v>
      </c>
      <c r="C26" s="392"/>
      <c r="D26" s="26" t="s">
        <v>10</v>
      </c>
      <c r="E26" s="319">
        <v>0</v>
      </c>
      <c r="F26" s="28">
        <f>SUM(F11,10)</f>
        <v>19.5</v>
      </c>
      <c r="G26" s="323"/>
      <c r="H26" s="30" t="s">
        <v>495</v>
      </c>
    </row>
    <row r="27" spans="1:8" ht="15" thickBot="1" x14ac:dyDescent="0.4">
      <c r="A27" s="39">
        <v>185851111</v>
      </c>
      <c r="B27" s="395" t="s">
        <v>72</v>
      </c>
      <c r="C27" s="457"/>
      <c r="D27" s="90" t="s">
        <v>73</v>
      </c>
      <c r="E27" s="319">
        <v>0</v>
      </c>
      <c r="F27" s="42">
        <v>2</v>
      </c>
      <c r="G27" s="325">
        <f t="shared" si="1"/>
        <v>0</v>
      </c>
      <c r="H27" s="44"/>
    </row>
    <row r="28" spans="1:8" x14ac:dyDescent="0.35">
      <c r="A28" s="19">
        <v>185804312</v>
      </c>
      <c r="B28" s="384" t="s">
        <v>74</v>
      </c>
      <c r="C28" s="458"/>
      <c r="D28" s="81" t="s">
        <v>73</v>
      </c>
      <c r="E28" s="319">
        <v>0</v>
      </c>
      <c r="F28" s="22">
        <v>2</v>
      </c>
      <c r="G28" s="322">
        <f t="shared" si="1"/>
        <v>0</v>
      </c>
      <c r="H28" s="278"/>
    </row>
    <row r="29" spans="1:8" x14ac:dyDescent="0.35">
      <c r="A29" s="25">
        <v>998231311</v>
      </c>
      <c r="B29" s="378" t="s">
        <v>75</v>
      </c>
      <c r="C29" s="379"/>
      <c r="D29" s="53" t="s">
        <v>48</v>
      </c>
      <c r="E29" s="319">
        <v>0</v>
      </c>
      <c r="F29" s="28">
        <v>0.5</v>
      </c>
      <c r="G29" s="323">
        <f t="shared" si="1"/>
        <v>0</v>
      </c>
      <c r="H29" s="55"/>
    </row>
    <row r="30" spans="1:8" x14ac:dyDescent="0.35">
      <c r="A30" s="56"/>
      <c r="B30" s="378"/>
      <c r="C30" s="379"/>
      <c r="D30" s="57"/>
      <c r="E30" s="58"/>
      <c r="F30" s="59"/>
      <c r="G30" s="327"/>
      <c r="H30" s="61"/>
    </row>
    <row r="31" spans="1:8" x14ac:dyDescent="0.35">
      <c r="A31" s="56"/>
      <c r="B31" s="389" t="s">
        <v>76</v>
      </c>
      <c r="C31" s="390"/>
      <c r="D31" s="57"/>
      <c r="E31" s="58"/>
      <c r="F31" s="59"/>
      <c r="G31" s="328">
        <f>SUM(G6:G30)</f>
        <v>0</v>
      </c>
      <c r="H31" s="61"/>
    </row>
    <row r="32" spans="1:8" x14ac:dyDescent="0.35">
      <c r="A32" s="56"/>
      <c r="B32" s="389"/>
      <c r="C32" s="456"/>
      <c r="D32" s="57"/>
      <c r="E32" s="58"/>
      <c r="F32" s="59"/>
      <c r="G32" s="62"/>
      <c r="H32" s="61"/>
    </row>
    <row r="33" spans="1:8" x14ac:dyDescent="0.35">
      <c r="A33" s="63"/>
      <c r="B33" s="391" t="s">
        <v>77</v>
      </c>
      <c r="C33" s="377"/>
      <c r="D33" s="64"/>
      <c r="E33" s="65"/>
      <c r="F33" s="66"/>
      <c r="G33" s="67"/>
      <c r="H33" s="68"/>
    </row>
    <row r="34" spans="1:8" x14ac:dyDescent="0.35">
      <c r="A34" s="69"/>
      <c r="B34" s="378"/>
      <c r="C34" s="379"/>
      <c r="D34" s="53"/>
      <c r="E34" s="70"/>
      <c r="F34" s="28"/>
      <c r="G34" s="71"/>
      <c r="H34" s="72"/>
    </row>
    <row r="35" spans="1:8" x14ac:dyDescent="0.35">
      <c r="A35" s="73"/>
      <c r="B35" s="380" t="s">
        <v>78</v>
      </c>
      <c r="C35" s="381"/>
      <c r="D35" s="74"/>
      <c r="E35" s="75"/>
      <c r="F35" s="76"/>
      <c r="G35" s="77"/>
      <c r="H35" s="78"/>
    </row>
    <row r="36" spans="1:8" x14ac:dyDescent="0.35">
      <c r="A36" s="69"/>
      <c r="B36" s="378"/>
      <c r="C36" s="379"/>
      <c r="D36" s="53"/>
      <c r="E36" s="70"/>
      <c r="F36" s="28"/>
      <c r="G36" s="71"/>
      <c r="H36" s="72"/>
    </row>
    <row r="37" spans="1:8" x14ac:dyDescent="0.35">
      <c r="A37" s="69"/>
      <c r="B37" s="378" t="s">
        <v>86</v>
      </c>
      <c r="C37" s="392"/>
      <c r="D37" s="53" t="s">
        <v>73</v>
      </c>
      <c r="E37" s="319">
        <v>0</v>
      </c>
      <c r="F37" s="28">
        <v>2.5</v>
      </c>
      <c r="G37" s="343">
        <f t="shared" ref="G37:G51" si="2">PRODUCT(E37,F37)</f>
        <v>0</v>
      </c>
      <c r="H37" s="30"/>
    </row>
    <row r="38" spans="1:8" x14ac:dyDescent="0.35">
      <c r="A38" s="69"/>
      <c r="B38" s="378" t="s">
        <v>496</v>
      </c>
      <c r="C38" s="392"/>
      <c r="D38" s="53" t="s">
        <v>73</v>
      </c>
      <c r="E38" s="319">
        <v>0</v>
      </c>
      <c r="F38" s="84">
        <v>0.25</v>
      </c>
      <c r="G38" s="343">
        <f t="shared" si="2"/>
        <v>0</v>
      </c>
      <c r="H38" s="30" t="s">
        <v>497</v>
      </c>
    </row>
    <row r="39" spans="1:8" ht="29" customHeight="1" x14ac:dyDescent="0.35">
      <c r="A39" s="69"/>
      <c r="B39" s="378" t="s">
        <v>498</v>
      </c>
      <c r="C39" s="392"/>
      <c r="D39" s="53" t="s">
        <v>51</v>
      </c>
      <c r="E39" s="319">
        <v>0</v>
      </c>
      <c r="F39" s="28">
        <v>535</v>
      </c>
      <c r="G39" s="343">
        <f t="shared" si="2"/>
        <v>0</v>
      </c>
      <c r="H39" s="30"/>
    </row>
    <row r="40" spans="1:8" x14ac:dyDescent="0.35">
      <c r="A40" s="69"/>
      <c r="B40" s="378" t="s">
        <v>92</v>
      </c>
      <c r="C40" s="392"/>
      <c r="D40" s="53" t="s">
        <v>93</v>
      </c>
      <c r="E40" s="319">
        <v>0</v>
      </c>
      <c r="F40" s="28">
        <v>2</v>
      </c>
      <c r="G40" s="343">
        <f t="shared" si="2"/>
        <v>0</v>
      </c>
      <c r="H40" s="85"/>
    </row>
    <row r="41" spans="1:8" ht="36" x14ac:dyDescent="0.35">
      <c r="A41" s="69"/>
      <c r="B41" s="452" t="s">
        <v>499</v>
      </c>
      <c r="C41" s="392"/>
      <c r="D41" s="53" t="s">
        <v>51</v>
      </c>
      <c r="E41" s="319">
        <v>0</v>
      </c>
      <c r="F41" s="28">
        <v>3</v>
      </c>
      <c r="G41" s="343">
        <f t="shared" si="2"/>
        <v>0</v>
      </c>
      <c r="H41" s="30" t="s">
        <v>397</v>
      </c>
    </row>
    <row r="42" spans="1:8" ht="36" x14ac:dyDescent="0.35">
      <c r="A42" s="69"/>
      <c r="B42" s="378" t="s">
        <v>500</v>
      </c>
      <c r="C42" s="392"/>
      <c r="D42" s="53" t="s">
        <v>51</v>
      </c>
      <c r="E42" s="319">
        <v>0</v>
      </c>
      <c r="F42" s="28">
        <v>1</v>
      </c>
      <c r="G42" s="343">
        <f t="shared" si="2"/>
        <v>0</v>
      </c>
      <c r="H42" s="30" t="s">
        <v>397</v>
      </c>
    </row>
    <row r="43" spans="1:8" ht="34" customHeight="1" x14ac:dyDescent="0.35">
      <c r="A43" s="69"/>
      <c r="B43" s="378" t="s">
        <v>501</v>
      </c>
      <c r="C43" s="392"/>
      <c r="D43" s="53" t="s">
        <v>23</v>
      </c>
      <c r="E43" s="319">
        <v>0</v>
      </c>
      <c r="F43" s="84">
        <v>2.1</v>
      </c>
      <c r="G43" s="343">
        <f t="shared" si="2"/>
        <v>0</v>
      </c>
      <c r="H43" s="30"/>
    </row>
    <row r="44" spans="1:8" x14ac:dyDescent="0.35">
      <c r="A44" s="69"/>
      <c r="B44" s="378" t="s">
        <v>502</v>
      </c>
      <c r="C44" s="392"/>
      <c r="D44" s="53" t="s">
        <v>85</v>
      </c>
      <c r="E44" s="319">
        <v>0</v>
      </c>
      <c r="F44" s="28">
        <v>0.25</v>
      </c>
      <c r="G44" s="343">
        <f t="shared" si="2"/>
        <v>0</v>
      </c>
      <c r="H44" s="30"/>
    </row>
    <row r="45" spans="1:8" x14ac:dyDescent="0.35">
      <c r="A45" s="69"/>
      <c r="B45" s="378" t="s">
        <v>503</v>
      </c>
      <c r="C45" s="379"/>
      <c r="D45" s="53" t="s">
        <v>48</v>
      </c>
      <c r="E45" s="319">
        <v>0</v>
      </c>
      <c r="F45" s="84">
        <v>1.6</v>
      </c>
      <c r="G45" s="343">
        <f t="shared" si="2"/>
        <v>0</v>
      </c>
      <c r="H45" s="30"/>
    </row>
    <row r="46" spans="1:8" x14ac:dyDescent="0.35">
      <c r="A46" s="69"/>
      <c r="B46" s="452" t="s">
        <v>504</v>
      </c>
      <c r="C46" s="392"/>
      <c r="D46" s="53" t="s">
        <v>80</v>
      </c>
      <c r="E46" s="319">
        <v>0</v>
      </c>
      <c r="F46" s="28">
        <v>5</v>
      </c>
      <c r="G46" s="343">
        <f t="shared" si="2"/>
        <v>0</v>
      </c>
      <c r="H46" s="30" t="s">
        <v>104</v>
      </c>
    </row>
    <row r="47" spans="1:8" x14ac:dyDescent="0.35">
      <c r="A47" s="69"/>
      <c r="B47" s="369" t="s">
        <v>398</v>
      </c>
      <c r="C47" s="430"/>
      <c r="D47" s="53" t="s">
        <v>51</v>
      </c>
      <c r="E47" s="319">
        <v>0</v>
      </c>
      <c r="F47" s="28">
        <v>10</v>
      </c>
      <c r="G47" s="343">
        <f t="shared" si="2"/>
        <v>0</v>
      </c>
      <c r="H47" s="30"/>
    </row>
    <row r="48" spans="1:8" ht="55" customHeight="1" x14ac:dyDescent="0.35">
      <c r="A48" s="69"/>
      <c r="B48" s="378" t="s">
        <v>505</v>
      </c>
      <c r="C48" s="392"/>
      <c r="D48" s="53" t="s">
        <v>112</v>
      </c>
      <c r="E48" s="319">
        <v>0</v>
      </c>
      <c r="F48" s="28">
        <v>6</v>
      </c>
      <c r="G48" s="343">
        <f t="shared" si="2"/>
        <v>0</v>
      </c>
      <c r="H48" s="30"/>
    </row>
    <row r="49" spans="1:8" ht="32.5" customHeight="1" x14ac:dyDescent="0.35">
      <c r="A49" s="69"/>
      <c r="B49" s="452" t="s">
        <v>506</v>
      </c>
      <c r="C49" s="392"/>
      <c r="D49" s="53" t="s">
        <v>73</v>
      </c>
      <c r="E49" s="319">
        <v>0</v>
      </c>
      <c r="F49" s="84">
        <v>1</v>
      </c>
      <c r="G49" s="343">
        <f t="shared" si="2"/>
        <v>0</v>
      </c>
      <c r="H49" s="30"/>
    </row>
    <row r="50" spans="1:8" x14ac:dyDescent="0.35">
      <c r="A50" s="69"/>
      <c r="B50" s="367" t="s">
        <v>306</v>
      </c>
      <c r="C50" s="368"/>
      <c r="D50" s="53" t="s">
        <v>51</v>
      </c>
      <c r="E50" s="319">
        <v>0</v>
      </c>
      <c r="F50" s="28">
        <v>1</v>
      </c>
      <c r="G50" s="343">
        <f t="shared" si="2"/>
        <v>0</v>
      </c>
      <c r="H50" s="30"/>
    </row>
    <row r="51" spans="1:8" ht="18" x14ac:dyDescent="0.35">
      <c r="A51" s="69"/>
      <c r="B51" s="369" t="s">
        <v>401</v>
      </c>
      <c r="C51" s="430"/>
      <c r="D51" s="53" t="s">
        <v>85</v>
      </c>
      <c r="E51" s="319">
        <v>0</v>
      </c>
      <c r="F51" s="28">
        <v>1.5</v>
      </c>
      <c r="G51" s="343">
        <f t="shared" si="2"/>
        <v>0</v>
      </c>
      <c r="H51" s="30" t="s">
        <v>507</v>
      </c>
    </row>
    <row r="52" spans="1:8" x14ac:dyDescent="0.35">
      <c r="A52" s="69"/>
      <c r="B52" s="453" t="s">
        <v>117</v>
      </c>
      <c r="C52" s="454"/>
      <c r="D52" s="53"/>
      <c r="E52" s="86"/>
      <c r="F52" s="28"/>
      <c r="G52" s="328">
        <f>SUM(G37:G51)</f>
        <v>0</v>
      </c>
      <c r="H52" s="88"/>
    </row>
    <row r="53" spans="1:8" x14ac:dyDescent="0.35">
      <c r="A53" s="195"/>
      <c r="B53" s="409"/>
      <c r="C53" s="455"/>
      <c r="D53" s="124"/>
      <c r="E53" s="279"/>
      <c r="F53" s="174"/>
      <c r="G53" s="280"/>
      <c r="H53" s="281"/>
    </row>
    <row r="54" spans="1:8" ht="15" thickBot="1" x14ac:dyDescent="0.4">
      <c r="A54" s="89"/>
      <c r="B54" s="372"/>
      <c r="C54" s="373"/>
      <c r="D54" s="90"/>
      <c r="E54" s="91"/>
      <c r="F54" s="42"/>
      <c r="G54" s="92"/>
      <c r="H54" s="93"/>
    </row>
    <row r="55" spans="1:8" x14ac:dyDescent="0.35">
      <c r="A55" s="94"/>
      <c r="B55" s="374" t="s">
        <v>118</v>
      </c>
      <c r="C55" s="375"/>
      <c r="D55" s="95"/>
      <c r="E55" s="96"/>
      <c r="F55" s="97"/>
      <c r="G55" s="98"/>
      <c r="H55" s="99"/>
    </row>
    <row r="56" spans="1:8" ht="24" x14ac:dyDescent="0.35">
      <c r="A56" s="100"/>
      <c r="B56" s="101" t="s">
        <v>119</v>
      </c>
      <c r="C56" s="102"/>
      <c r="D56" s="103"/>
      <c r="E56" s="104"/>
      <c r="F56" s="104"/>
      <c r="G56" s="105"/>
      <c r="H56" s="106"/>
    </row>
    <row r="57" spans="1:8" x14ac:dyDescent="0.35">
      <c r="A57" s="107"/>
      <c r="B57" s="108"/>
      <c r="C57" s="111" t="s">
        <v>123</v>
      </c>
      <c r="D57" s="112"/>
      <c r="E57" s="27"/>
      <c r="F57" s="113">
        <v>0</v>
      </c>
      <c r="G57" s="114"/>
      <c r="H57" s="115"/>
    </row>
    <row r="58" spans="1:8" ht="24" x14ac:dyDescent="0.35">
      <c r="A58" s="100"/>
      <c r="B58" s="101" t="s">
        <v>124</v>
      </c>
      <c r="C58" s="102"/>
      <c r="D58" s="103"/>
      <c r="E58" s="103"/>
      <c r="F58" s="104"/>
      <c r="G58" s="116"/>
      <c r="H58" s="117"/>
    </row>
    <row r="59" spans="1:8" ht="24" x14ac:dyDescent="0.35">
      <c r="A59" s="282">
        <v>1</v>
      </c>
      <c r="B59" s="108" t="s">
        <v>456</v>
      </c>
      <c r="C59" s="108" t="s">
        <v>457</v>
      </c>
      <c r="D59" s="53" t="s">
        <v>51</v>
      </c>
      <c r="E59" s="319">
        <v>0</v>
      </c>
      <c r="F59" s="109">
        <v>2</v>
      </c>
      <c r="G59" s="343">
        <f t="shared" ref="G59:G61" si="3">PRODUCT(E59,F59)</f>
        <v>0</v>
      </c>
      <c r="H59" s="115" t="s">
        <v>172</v>
      </c>
    </row>
    <row r="60" spans="1:8" ht="24" x14ac:dyDescent="0.35">
      <c r="A60" s="282">
        <v>2</v>
      </c>
      <c r="B60" s="108" t="s">
        <v>508</v>
      </c>
      <c r="C60" s="108" t="s">
        <v>131</v>
      </c>
      <c r="D60" s="53" t="s">
        <v>51</v>
      </c>
      <c r="E60" s="319">
        <v>0</v>
      </c>
      <c r="F60" s="109">
        <v>2</v>
      </c>
      <c r="G60" s="343">
        <f t="shared" si="3"/>
        <v>0</v>
      </c>
      <c r="H60" s="115" t="s">
        <v>509</v>
      </c>
    </row>
    <row r="61" spans="1:8" ht="24" x14ac:dyDescent="0.35">
      <c r="A61" s="282">
        <v>3</v>
      </c>
      <c r="B61" s="108" t="s">
        <v>130</v>
      </c>
      <c r="C61" s="108" t="s">
        <v>131</v>
      </c>
      <c r="D61" s="53" t="s">
        <v>51</v>
      </c>
      <c r="E61" s="319">
        <v>0</v>
      </c>
      <c r="F61" s="109">
        <v>3</v>
      </c>
      <c r="G61" s="343">
        <f t="shared" si="3"/>
        <v>0</v>
      </c>
      <c r="H61" s="115" t="s">
        <v>172</v>
      </c>
    </row>
    <row r="62" spans="1:8" x14ac:dyDescent="0.35">
      <c r="A62" s="107"/>
      <c r="B62" s="119"/>
      <c r="C62" s="111" t="s">
        <v>132</v>
      </c>
      <c r="D62" s="113" t="s">
        <v>51</v>
      </c>
      <c r="E62" s="112"/>
      <c r="F62" s="113">
        <f>SUM(F59:F61)</f>
        <v>7</v>
      </c>
      <c r="G62" s="346">
        <f>SUM(G59:G61)</f>
        <v>0</v>
      </c>
      <c r="H62" s="115"/>
    </row>
    <row r="63" spans="1:8" ht="24" x14ac:dyDescent="0.35">
      <c r="A63" s="100"/>
      <c r="B63" s="101" t="s">
        <v>133</v>
      </c>
      <c r="C63" s="102"/>
      <c r="D63" s="103"/>
      <c r="E63" s="103"/>
      <c r="F63" s="104"/>
      <c r="G63" s="116"/>
      <c r="H63" s="117"/>
    </row>
    <row r="64" spans="1:8" ht="24" x14ac:dyDescent="0.35">
      <c r="A64" s="282">
        <v>4</v>
      </c>
      <c r="B64" s="108" t="s">
        <v>150</v>
      </c>
      <c r="C64" s="108" t="s">
        <v>151</v>
      </c>
      <c r="D64" s="53" t="s">
        <v>51</v>
      </c>
      <c r="E64" s="319">
        <v>0</v>
      </c>
      <c r="F64" s="109">
        <v>1</v>
      </c>
      <c r="G64" s="343">
        <f t="shared" ref="G64" si="4">PRODUCT(E64,F64)</f>
        <v>0</v>
      </c>
      <c r="H64" s="115" t="s">
        <v>510</v>
      </c>
    </row>
    <row r="65" spans="1:8" x14ac:dyDescent="0.35">
      <c r="A65" s="107"/>
      <c r="B65" s="119"/>
      <c r="C65" s="111" t="s">
        <v>153</v>
      </c>
      <c r="D65" s="113" t="s">
        <v>51</v>
      </c>
      <c r="E65" s="27"/>
      <c r="F65" s="113">
        <f>SUM(F64)</f>
        <v>1</v>
      </c>
      <c r="G65" s="346">
        <f>SUM(G64:G64)</f>
        <v>0</v>
      </c>
      <c r="H65" s="115"/>
    </row>
    <row r="66" spans="1:8" x14ac:dyDescent="0.35">
      <c r="A66" s="107"/>
      <c r="B66" s="119"/>
      <c r="C66" s="144" t="s">
        <v>154</v>
      </c>
      <c r="D66" s="53" t="s">
        <v>51</v>
      </c>
      <c r="E66" s="27"/>
      <c r="F66" s="109">
        <f>SUM(F57,F65)</f>
        <v>1</v>
      </c>
      <c r="G66" s="349">
        <f>SUM(G57,G65)</f>
        <v>0</v>
      </c>
      <c r="H66" s="115"/>
    </row>
    <row r="67" spans="1:8" x14ac:dyDescent="0.35">
      <c r="A67" s="100"/>
      <c r="B67" s="101" t="s">
        <v>511</v>
      </c>
      <c r="C67" s="102"/>
      <c r="D67" s="103"/>
      <c r="E67" s="103"/>
      <c r="F67" s="104"/>
      <c r="G67" s="116"/>
      <c r="H67" s="117"/>
    </row>
    <row r="68" spans="1:8" ht="36" x14ac:dyDescent="0.35">
      <c r="A68" s="282">
        <v>5</v>
      </c>
      <c r="B68" s="108" t="s">
        <v>512</v>
      </c>
      <c r="C68" s="108" t="s">
        <v>513</v>
      </c>
      <c r="D68" s="53" t="s">
        <v>51</v>
      </c>
      <c r="E68" s="319">
        <v>0</v>
      </c>
      <c r="F68" s="109">
        <v>14</v>
      </c>
      <c r="G68" s="343">
        <f t="shared" ref="G68:G88" si="5">PRODUCT(E68,F68)</f>
        <v>0</v>
      </c>
      <c r="H68" s="115" t="s">
        <v>509</v>
      </c>
    </row>
    <row r="69" spans="1:8" ht="24" x14ac:dyDescent="0.35">
      <c r="A69" s="282" t="s">
        <v>514</v>
      </c>
      <c r="B69" s="108" t="s">
        <v>328</v>
      </c>
      <c r="C69" s="108" t="s">
        <v>329</v>
      </c>
      <c r="D69" s="53" t="s">
        <v>51</v>
      </c>
      <c r="E69" s="319">
        <v>0</v>
      </c>
      <c r="F69" s="109">
        <v>15</v>
      </c>
      <c r="G69" s="343">
        <f t="shared" si="5"/>
        <v>0</v>
      </c>
      <c r="H69" s="115" t="s">
        <v>509</v>
      </c>
    </row>
    <row r="70" spans="1:8" ht="24" x14ac:dyDescent="0.35">
      <c r="A70" s="282">
        <v>6</v>
      </c>
      <c r="B70" s="108" t="s">
        <v>515</v>
      </c>
      <c r="C70" s="108" t="s">
        <v>516</v>
      </c>
      <c r="D70" s="53" t="s">
        <v>51</v>
      </c>
      <c r="E70" s="319">
        <v>0</v>
      </c>
      <c r="F70" s="109">
        <v>39</v>
      </c>
      <c r="G70" s="343">
        <f t="shared" si="5"/>
        <v>0</v>
      </c>
      <c r="H70" s="283" t="s">
        <v>179</v>
      </c>
    </row>
    <row r="71" spans="1:8" ht="36" x14ac:dyDescent="0.35">
      <c r="A71" s="282">
        <v>7</v>
      </c>
      <c r="B71" s="108" t="s">
        <v>164</v>
      </c>
      <c r="C71" s="108" t="s">
        <v>167</v>
      </c>
      <c r="D71" s="53" t="s">
        <v>51</v>
      </c>
      <c r="E71" s="319">
        <v>0</v>
      </c>
      <c r="F71" s="109">
        <v>1</v>
      </c>
      <c r="G71" s="343">
        <f t="shared" si="5"/>
        <v>0</v>
      </c>
      <c r="H71" s="204" t="s">
        <v>166</v>
      </c>
    </row>
    <row r="72" spans="1:8" ht="36" x14ac:dyDescent="0.35">
      <c r="A72" s="282">
        <v>8</v>
      </c>
      <c r="B72" s="108" t="s">
        <v>164</v>
      </c>
      <c r="C72" s="108" t="s">
        <v>517</v>
      </c>
      <c r="D72" s="53" t="s">
        <v>51</v>
      </c>
      <c r="E72" s="319">
        <v>0</v>
      </c>
      <c r="F72" s="109">
        <v>1</v>
      </c>
      <c r="G72" s="343">
        <f t="shared" si="5"/>
        <v>0</v>
      </c>
      <c r="H72" s="204" t="s">
        <v>166</v>
      </c>
    </row>
    <row r="73" spans="1:8" ht="36" x14ac:dyDescent="0.35">
      <c r="A73" s="282">
        <v>9</v>
      </c>
      <c r="B73" s="108" t="s">
        <v>164</v>
      </c>
      <c r="C73" s="108" t="s">
        <v>518</v>
      </c>
      <c r="D73" s="53" t="s">
        <v>51</v>
      </c>
      <c r="E73" s="319">
        <v>0</v>
      </c>
      <c r="F73" s="109">
        <v>1</v>
      </c>
      <c r="G73" s="343">
        <f>PRODUCT(E73,F73)</f>
        <v>0</v>
      </c>
      <c r="H73" s="204" t="s">
        <v>166</v>
      </c>
    </row>
    <row r="74" spans="1:8" ht="36" x14ac:dyDescent="0.35">
      <c r="A74" s="282">
        <v>10</v>
      </c>
      <c r="B74" s="108" t="s">
        <v>177</v>
      </c>
      <c r="C74" s="108" t="s">
        <v>178</v>
      </c>
      <c r="D74" s="53" t="s">
        <v>51</v>
      </c>
      <c r="E74" s="319">
        <v>0</v>
      </c>
      <c r="F74" s="109">
        <v>30</v>
      </c>
      <c r="G74" s="343">
        <f t="shared" si="5"/>
        <v>0</v>
      </c>
      <c r="H74" s="283" t="s">
        <v>179</v>
      </c>
    </row>
    <row r="75" spans="1:8" ht="36" x14ac:dyDescent="0.35">
      <c r="A75" s="282">
        <v>11</v>
      </c>
      <c r="B75" s="108" t="s">
        <v>333</v>
      </c>
      <c r="C75" s="108" t="s">
        <v>334</v>
      </c>
      <c r="D75" s="53" t="s">
        <v>51</v>
      </c>
      <c r="E75" s="319">
        <v>0</v>
      </c>
      <c r="F75" s="109">
        <v>1</v>
      </c>
      <c r="G75" s="343">
        <f t="shared" si="5"/>
        <v>0</v>
      </c>
      <c r="H75" s="115" t="s">
        <v>509</v>
      </c>
    </row>
    <row r="76" spans="1:8" ht="48" x14ac:dyDescent="0.35">
      <c r="A76" s="282">
        <v>12</v>
      </c>
      <c r="B76" s="108" t="s">
        <v>519</v>
      </c>
      <c r="C76" s="108" t="s">
        <v>520</v>
      </c>
      <c r="D76" s="53" t="s">
        <v>51</v>
      </c>
      <c r="E76" s="319">
        <v>0</v>
      </c>
      <c r="F76" s="109">
        <v>15</v>
      </c>
      <c r="G76" s="343">
        <f t="shared" si="5"/>
        <v>0</v>
      </c>
      <c r="H76" s="115" t="s">
        <v>172</v>
      </c>
    </row>
    <row r="77" spans="1:8" ht="24" x14ac:dyDescent="0.35">
      <c r="A77" s="284">
        <v>13</v>
      </c>
      <c r="B77" s="108" t="s">
        <v>187</v>
      </c>
      <c r="C77" s="108" t="s">
        <v>188</v>
      </c>
      <c r="D77" s="53" t="s">
        <v>51</v>
      </c>
      <c r="E77" s="319">
        <v>0</v>
      </c>
      <c r="F77" s="109">
        <v>149</v>
      </c>
      <c r="G77" s="343">
        <f t="shared" si="5"/>
        <v>0</v>
      </c>
      <c r="H77" s="115" t="s">
        <v>172</v>
      </c>
    </row>
    <row r="78" spans="1:8" x14ac:dyDescent="0.35">
      <c r="A78" s="282">
        <v>14</v>
      </c>
      <c r="B78" s="108" t="s">
        <v>521</v>
      </c>
      <c r="C78" s="108" t="s">
        <v>522</v>
      </c>
      <c r="D78" s="53" t="s">
        <v>51</v>
      </c>
      <c r="E78" s="319">
        <v>0</v>
      </c>
      <c r="F78" s="109">
        <v>6</v>
      </c>
      <c r="G78" s="343">
        <f t="shared" si="5"/>
        <v>0</v>
      </c>
      <c r="H78" s="115" t="s">
        <v>509</v>
      </c>
    </row>
    <row r="79" spans="1:8" x14ac:dyDescent="0.35">
      <c r="A79" s="282">
        <v>15</v>
      </c>
      <c r="B79" s="108" t="s">
        <v>193</v>
      </c>
      <c r="C79" s="108" t="s">
        <v>194</v>
      </c>
      <c r="D79" s="53" t="s">
        <v>51</v>
      </c>
      <c r="E79" s="319">
        <v>0</v>
      </c>
      <c r="F79" s="109">
        <v>3</v>
      </c>
      <c r="G79" s="343">
        <f t="shared" si="5"/>
        <v>0</v>
      </c>
      <c r="H79" s="115" t="s">
        <v>172</v>
      </c>
    </row>
    <row r="80" spans="1:8" ht="36" x14ac:dyDescent="0.35">
      <c r="A80" s="282">
        <v>16</v>
      </c>
      <c r="B80" s="108" t="s">
        <v>523</v>
      </c>
      <c r="C80" s="108" t="s">
        <v>204</v>
      </c>
      <c r="D80" s="53" t="s">
        <v>51</v>
      </c>
      <c r="E80" s="319">
        <v>0</v>
      </c>
      <c r="F80" s="109">
        <v>25</v>
      </c>
      <c r="G80" s="343">
        <f t="shared" si="5"/>
        <v>0</v>
      </c>
      <c r="H80" s="115" t="s">
        <v>172</v>
      </c>
    </row>
    <row r="81" spans="1:8" ht="24" x14ac:dyDescent="0.35">
      <c r="A81" s="282">
        <v>17</v>
      </c>
      <c r="B81" s="108" t="s">
        <v>342</v>
      </c>
      <c r="C81" s="108" t="s">
        <v>343</v>
      </c>
      <c r="D81" s="53" t="s">
        <v>51</v>
      </c>
      <c r="E81" s="319">
        <v>0</v>
      </c>
      <c r="F81" s="109">
        <v>20</v>
      </c>
      <c r="G81" s="343">
        <f t="shared" si="5"/>
        <v>0</v>
      </c>
      <c r="H81" s="115" t="s">
        <v>172</v>
      </c>
    </row>
    <row r="82" spans="1:8" ht="24" x14ac:dyDescent="0.35">
      <c r="A82" s="285">
        <v>18</v>
      </c>
      <c r="B82" s="286" t="s">
        <v>346</v>
      </c>
      <c r="C82" s="286" t="s">
        <v>347</v>
      </c>
      <c r="D82" s="124" t="s">
        <v>51</v>
      </c>
      <c r="E82" s="319">
        <v>0</v>
      </c>
      <c r="F82" s="287">
        <v>3</v>
      </c>
      <c r="G82" s="355">
        <f t="shared" si="5"/>
        <v>0</v>
      </c>
      <c r="H82" s="115" t="s">
        <v>172</v>
      </c>
    </row>
    <row r="83" spans="1:8" ht="24" x14ac:dyDescent="0.35">
      <c r="A83" s="282">
        <v>19</v>
      </c>
      <c r="B83" s="108" t="s">
        <v>226</v>
      </c>
      <c r="C83" s="108" t="s">
        <v>227</v>
      </c>
      <c r="D83" s="53" t="s">
        <v>51</v>
      </c>
      <c r="E83" s="319">
        <v>0</v>
      </c>
      <c r="F83" s="109">
        <v>1</v>
      </c>
      <c r="G83" s="343">
        <f t="shared" si="5"/>
        <v>0</v>
      </c>
      <c r="H83" s="115" t="s">
        <v>311</v>
      </c>
    </row>
    <row r="84" spans="1:8" ht="15" thickBot="1" x14ac:dyDescent="0.4">
      <c r="A84" s="288">
        <v>20</v>
      </c>
      <c r="B84" s="132" t="s">
        <v>348</v>
      </c>
      <c r="C84" s="132" t="s">
        <v>349</v>
      </c>
      <c r="D84" s="90" t="s">
        <v>51</v>
      </c>
      <c r="E84" s="319">
        <v>0</v>
      </c>
      <c r="F84" s="90">
        <v>2</v>
      </c>
      <c r="G84" s="344">
        <f t="shared" si="5"/>
        <v>0</v>
      </c>
      <c r="H84" s="207" t="s">
        <v>172</v>
      </c>
    </row>
    <row r="85" spans="1:8" ht="24" x14ac:dyDescent="0.35">
      <c r="A85" s="289"/>
      <c r="B85" s="290" t="s">
        <v>524</v>
      </c>
      <c r="C85" s="137"/>
      <c r="D85" s="138"/>
      <c r="E85" s="47"/>
      <c r="F85" s="291"/>
      <c r="G85" s="140"/>
      <c r="H85" s="210"/>
    </row>
    <row r="86" spans="1:8" ht="24" x14ac:dyDescent="0.35">
      <c r="A86" s="282">
        <v>1</v>
      </c>
      <c r="B86" s="108" t="s">
        <v>328</v>
      </c>
      <c r="C86" s="108" t="s">
        <v>167</v>
      </c>
      <c r="D86" s="53" t="s">
        <v>51</v>
      </c>
      <c r="E86" s="319">
        <v>0</v>
      </c>
      <c r="F86" s="109">
        <v>1</v>
      </c>
      <c r="G86" s="343">
        <f>PRODUCT(E86,F86)</f>
        <v>0</v>
      </c>
      <c r="H86" s="204" t="s">
        <v>166</v>
      </c>
    </row>
    <row r="87" spans="1:8" ht="24" x14ac:dyDescent="0.35">
      <c r="A87" s="282">
        <v>2</v>
      </c>
      <c r="B87" s="108" t="s">
        <v>328</v>
      </c>
      <c r="C87" s="108" t="s">
        <v>517</v>
      </c>
      <c r="D87" s="53" t="s">
        <v>51</v>
      </c>
      <c r="E87" s="319">
        <v>0</v>
      </c>
      <c r="F87" s="109">
        <v>1</v>
      </c>
      <c r="G87" s="343">
        <f t="shared" si="5"/>
        <v>0</v>
      </c>
      <c r="H87" s="204" t="s">
        <v>166</v>
      </c>
    </row>
    <row r="88" spans="1:8" ht="24" x14ac:dyDescent="0.35">
      <c r="A88" s="282">
        <v>3</v>
      </c>
      <c r="B88" s="108" t="s">
        <v>525</v>
      </c>
      <c r="C88" s="108" t="s">
        <v>526</v>
      </c>
      <c r="D88" s="53" t="s">
        <v>51</v>
      </c>
      <c r="E88" s="319">
        <v>0</v>
      </c>
      <c r="F88" s="109">
        <v>33</v>
      </c>
      <c r="G88" s="343">
        <f t="shared" si="5"/>
        <v>0</v>
      </c>
      <c r="H88" s="115" t="s">
        <v>172</v>
      </c>
    </row>
    <row r="89" spans="1:8" x14ac:dyDescent="0.35">
      <c r="A89" s="107"/>
      <c r="B89" s="119"/>
      <c r="C89" s="111" t="s">
        <v>247</v>
      </c>
      <c r="D89" s="113" t="s">
        <v>51</v>
      </c>
      <c r="E89" s="27"/>
      <c r="F89" s="113">
        <f>SUM(F68:F88)</f>
        <v>361</v>
      </c>
      <c r="G89" s="346">
        <f>SUM(G68:G88)</f>
        <v>0</v>
      </c>
      <c r="H89" s="115"/>
    </row>
    <row r="90" spans="1:8" ht="29" x14ac:dyDescent="0.35">
      <c r="A90" s="100"/>
      <c r="B90" s="147" t="s">
        <v>527</v>
      </c>
      <c r="C90" s="292"/>
      <c r="D90" s="103"/>
      <c r="E90" s="103"/>
      <c r="F90" s="104"/>
      <c r="G90" s="116"/>
      <c r="H90" s="117"/>
    </row>
    <row r="91" spans="1:8" x14ac:dyDescent="0.35">
      <c r="A91" s="282">
        <v>21</v>
      </c>
      <c r="B91" s="108" t="s">
        <v>244</v>
      </c>
      <c r="C91" s="108" t="s">
        <v>245</v>
      </c>
      <c r="D91" s="53" t="s">
        <v>51</v>
      </c>
      <c r="E91" s="319">
        <v>0</v>
      </c>
      <c r="F91" s="109">
        <v>2</v>
      </c>
      <c r="G91" s="343">
        <f t="shared" ref="G91:G92" si="6">PRODUCT(F91,E91)</f>
        <v>0</v>
      </c>
      <c r="H91" s="115" t="s">
        <v>172</v>
      </c>
    </row>
    <row r="92" spans="1:8" ht="24" x14ac:dyDescent="0.35">
      <c r="A92" s="282">
        <v>22</v>
      </c>
      <c r="B92" s="108" t="s">
        <v>528</v>
      </c>
      <c r="C92" s="108" t="s">
        <v>529</v>
      </c>
      <c r="D92" s="53" t="s">
        <v>51</v>
      </c>
      <c r="E92" s="319">
        <v>0</v>
      </c>
      <c r="F92" s="109">
        <v>4</v>
      </c>
      <c r="G92" s="343">
        <f t="shared" si="6"/>
        <v>0</v>
      </c>
      <c r="H92" s="115" t="s">
        <v>172</v>
      </c>
    </row>
    <row r="93" spans="1:8" x14ac:dyDescent="0.35">
      <c r="A93" s="107"/>
      <c r="B93" s="119"/>
      <c r="C93" s="111" t="s">
        <v>530</v>
      </c>
      <c r="D93" s="112"/>
      <c r="E93" s="112"/>
      <c r="F93" s="113">
        <f>SUM(F91:F92)</f>
        <v>6</v>
      </c>
      <c r="G93" s="346">
        <f>SUM(G92:G92)</f>
        <v>0</v>
      </c>
      <c r="H93" s="115"/>
    </row>
    <row r="94" spans="1:8" x14ac:dyDescent="0.35">
      <c r="A94" s="107"/>
      <c r="B94" s="119"/>
      <c r="C94" s="144" t="s">
        <v>248</v>
      </c>
      <c r="D94" s="112"/>
      <c r="E94" s="112"/>
      <c r="F94" s="145">
        <f>SUM(F62,F89,F93)</f>
        <v>374</v>
      </c>
      <c r="G94" s="349">
        <f>SUM(G62,G89,G93)</f>
        <v>0</v>
      </c>
      <c r="H94" s="115"/>
    </row>
    <row r="95" spans="1:8" x14ac:dyDescent="0.35">
      <c r="A95" s="107"/>
      <c r="B95" s="119"/>
      <c r="C95" s="144"/>
      <c r="D95" s="112"/>
      <c r="E95" s="112"/>
      <c r="F95" s="109"/>
      <c r="G95" s="71"/>
      <c r="H95" s="115"/>
    </row>
    <row r="96" spans="1:8" ht="29" x14ac:dyDescent="0.35">
      <c r="A96" s="100"/>
      <c r="B96" s="147" t="s">
        <v>249</v>
      </c>
      <c r="C96" s="102"/>
      <c r="D96" s="103"/>
      <c r="E96" s="103"/>
      <c r="F96" s="104"/>
      <c r="G96" s="116"/>
      <c r="H96" s="117"/>
    </row>
    <row r="97" spans="1:8" ht="24" x14ac:dyDescent="0.35">
      <c r="A97" s="282">
        <v>20</v>
      </c>
      <c r="B97" s="108" t="s">
        <v>531</v>
      </c>
      <c r="C97" s="108" t="s">
        <v>532</v>
      </c>
      <c r="D97" s="53" t="s">
        <v>51</v>
      </c>
      <c r="E97" s="319">
        <v>0</v>
      </c>
      <c r="F97" s="109">
        <v>1</v>
      </c>
      <c r="G97" s="343">
        <f t="shared" ref="G97:G117" si="7">PRODUCT(E97,F97)</f>
        <v>0</v>
      </c>
      <c r="H97" s="115" t="s">
        <v>252</v>
      </c>
    </row>
    <row r="98" spans="1:8" ht="24" x14ac:dyDescent="0.35">
      <c r="A98" s="282">
        <v>21</v>
      </c>
      <c r="B98" s="108" t="s">
        <v>533</v>
      </c>
      <c r="C98" s="108" t="s">
        <v>534</v>
      </c>
      <c r="D98" s="53" t="s">
        <v>51</v>
      </c>
      <c r="E98" s="319">
        <v>0</v>
      </c>
      <c r="F98" s="109">
        <v>8</v>
      </c>
      <c r="G98" s="343">
        <f t="shared" si="7"/>
        <v>0</v>
      </c>
      <c r="H98" s="115" t="s">
        <v>252</v>
      </c>
    </row>
    <row r="99" spans="1:8" ht="24" x14ac:dyDescent="0.35">
      <c r="A99" s="282">
        <v>22</v>
      </c>
      <c r="B99" s="108" t="s">
        <v>535</v>
      </c>
      <c r="C99" s="108" t="s">
        <v>536</v>
      </c>
      <c r="D99" s="53" t="s">
        <v>51</v>
      </c>
      <c r="E99" s="319">
        <v>0</v>
      </c>
      <c r="F99" s="109">
        <v>2</v>
      </c>
      <c r="G99" s="343">
        <f t="shared" si="7"/>
        <v>0</v>
      </c>
      <c r="H99" s="115" t="s">
        <v>252</v>
      </c>
    </row>
    <row r="100" spans="1:8" ht="36" x14ac:dyDescent="0.35">
      <c r="A100" s="282">
        <v>23</v>
      </c>
      <c r="B100" s="108" t="s">
        <v>537</v>
      </c>
      <c r="C100" s="108" t="s">
        <v>538</v>
      </c>
      <c r="D100" s="53" t="s">
        <v>51</v>
      </c>
      <c r="E100" s="319">
        <v>0</v>
      </c>
      <c r="F100" s="109">
        <v>1</v>
      </c>
      <c r="G100" s="343">
        <f t="shared" si="7"/>
        <v>0</v>
      </c>
      <c r="H100" s="115" t="s">
        <v>252</v>
      </c>
    </row>
    <row r="101" spans="1:8" x14ac:dyDescent="0.35">
      <c r="A101" s="282">
        <v>24</v>
      </c>
      <c r="B101" s="108" t="s">
        <v>539</v>
      </c>
      <c r="C101" s="108" t="s">
        <v>540</v>
      </c>
      <c r="D101" s="53" t="s">
        <v>51</v>
      </c>
      <c r="E101" s="319">
        <v>0</v>
      </c>
      <c r="F101" s="109">
        <v>4</v>
      </c>
      <c r="G101" s="343">
        <f t="shared" si="7"/>
        <v>0</v>
      </c>
      <c r="H101" s="115" t="s">
        <v>252</v>
      </c>
    </row>
    <row r="102" spans="1:8" ht="24" x14ac:dyDescent="0.35">
      <c r="A102" s="282">
        <v>25</v>
      </c>
      <c r="B102" s="108" t="s">
        <v>541</v>
      </c>
      <c r="C102" s="108" t="s">
        <v>542</v>
      </c>
      <c r="D102" s="53" t="s">
        <v>51</v>
      </c>
      <c r="E102" s="319">
        <v>0</v>
      </c>
      <c r="F102" s="109">
        <v>59</v>
      </c>
      <c r="G102" s="343">
        <f t="shared" si="7"/>
        <v>0</v>
      </c>
      <c r="H102" s="115" t="s">
        <v>252</v>
      </c>
    </row>
    <row r="103" spans="1:8" ht="24" x14ac:dyDescent="0.35">
      <c r="A103" s="282">
        <v>26</v>
      </c>
      <c r="B103" s="108" t="s">
        <v>259</v>
      </c>
      <c r="C103" s="108" t="s">
        <v>260</v>
      </c>
      <c r="D103" s="53" t="s">
        <v>51</v>
      </c>
      <c r="E103" s="319">
        <v>0</v>
      </c>
      <c r="F103" s="109">
        <v>3</v>
      </c>
      <c r="G103" s="343">
        <f t="shared" si="7"/>
        <v>0</v>
      </c>
      <c r="H103" s="115" t="s">
        <v>252</v>
      </c>
    </row>
    <row r="104" spans="1:8" ht="24" x14ac:dyDescent="0.35">
      <c r="A104" s="282">
        <v>27</v>
      </c>
      <c r="B104" s="108" t="s">
        <v>433</v>
      </c>
      <c r="C104" s="108" t="s">
        <v>435</v>
      </c>
      <c r="D104" s="53" t="s">
        <v>51</v>
      </c>
      <c r="E104" s="319">
        <v>0</v>
      </c>
      <c r="F104" s="109">
        <v>3</v>
      </c>
      <c r="G104" s="343">
        <f t="shared" si="7"/>
        <v>0</v>
      </c>
      <c r="H104" s="115" t="s">
        <v>252</v>
      </c>
    </row>
    <row r="105" spans="1:8" ht="24" x14ac:dyDescent="0.35">
      <c r="A105" s="282">
        <v>28</v>
      </c>
      <c r="B105" s="108" t="s">
        <v>543</v>
      </c>
      <c r="C105" s="108" t="s">
        <v>544</v>
      </c>
      <c r="D105" s="53" t="s">
        <v>51</v>
      </c>
      <c r="E105" s="319">
        <v>0</v>
      </c>
      <c r="F105" s="109">
        <v>3</v>
      </c>
      <c r="G105" s="343">
        <f t="shared" si="7"/>
        <v>0</v>
      </c>
      <c r="H105" s="115" t="s">
        <v>252</v>
      </c>
    </row>
    <row r="106" spans="1:8" ht="24" x14ac:dyDescent="0.35">
      <c r="A106" s="282">
        <v>29</v>
      </c>
      <c r="B106" s="108" t="s">
        <v>367</v>
      </c>
      <c r="C106" s="108" t="s">
        <v>368</v>
      </c>
      <c r="D106" s="53" t="s">
        <v>51</v>
      </c>
      <c r="E106" s="319">
        <v>0</v>
      </c>
      <c r="F106" s="109">
        <v>1</v>
      </c>
      <c r="G106" s="343">
        <f t="shared" si="7"/>
        <v>0</v>
      </c>
      <c r="H106" s="115" t="s">
        <v>252</v>
      </c>
    </row>
    <row r="107" spans="1:8" x14ac:dyDescent="0.35">
      <c r="A107" s="282">
        <v>30</v>
      </c>
      <c r="B107" s="108" t="s">
        <v>265</v>
      </c>
      <c r="C107" s="108" t="s">
        <v>438</v>
      </c>
      <c r="D107" s="53" t="s">
        <v>51</v>
      </c>
      <c r="E107" s="319">
        <v>0</v>
      </c>
      <c r="F107" s="109">
        <v>5</v>
      </c>
      <c r="G107" s="343">
        <f t="shared" si="7"/>
        <v>0</v>
      </c>
      <c r="H107" s="115" t="s">
        <v>252</v>
      </c>
    </row>
    <row r="108" spans="1:8" x14ac:dyDescent="0.35">
      <c r="A108" s="282">
        <v>31</v>
      </c>
      <c r="B108" s="108" t="s">
        <v>545</v>
      </c>
      <c r="C108" s="108" t="s">
        <v>546</v>
      </c>
      <c r="D108" s="53" t="s">
        <v>51</v>
      </c>
      <c r="E108" s="319">
        <v>0</v>
      </c>
      <c r="F108" s="109">
        <v>3</v>
      </c>
      <c r="G108" s="343">
        <f t="shared" si="7"/>
        <v>0</v>
      </c>
      <c r="H108" s="115" t="s">
        <v>252</v>
      </c>
    </row>
    <row r="109" spans="1:8" x14ac:dyDescent="0.35">
      <c r="A109" s="282">
        <v>32</v>
      </c>
      <c r="B109" s="108" t="s">
        <v>547</v>
      </c>
      <c r="C109" s="108" t="s">
        <v>548</v>
      </c>
      <c r="D109" s="53" t="s">
        <v>51</v>
      </c>
      <c r="E109" s="319">
        <v>0</v>
      </c>
      <c r="F109" s="109">
        <v>3</v>
      </c>
      <c r="G109" s="343">
        <f t="shared" si="7"/>
        <v>0</v>
      </c>
      <c r="H109" s="115" t="s">
        <v>252</v>
      </c>
    </row>
    <row r="110" spans="1:8" ht="36" x14ac:dyDescent="0.35">
      <c r="A110" s="282">
        <v>33</v>
      </c>
      <c r="B110" s="108" t="s">
        <v>275</v>
      </c>
      <c r="C110" s="108" t="s">
        <v>549</v>
      </c>
      <c r="D110" s="53" t="s">
        <v>51</v>
      </c>
      <c r="E110" s="319">
        <v>0</v>
      </c>
      <c r="F110" s="109">
        <v>2</v>
      </c>
      <c r="G110" s="343">
        <f t="shared" si="7"/>
        <v>0</v>
      </c>
      <c r="H110" s="115" t="s">
        <v>252</v>
      </c>
    </row>
    <row r="111" spans="1:8" x14ac:dyDescent="0.35">
      <c r="A111" s="282">
        <v>34</v>
      </c>
      <c r="B111" s="108" t="s">
        <v>550</v>
      </c>
      <c r="C111" s="108" t="s">
        <v>551</v>
      </c>
      <c r="D111" s="53" t="s">
        <v>51</v>
      </c>
      <c r="E111" s="319">
        <v>0</v>
      </c>
      <c r="F111" s="109">
        <v>3</v>
      </c>
      <c r="G111" s="343">
        <f t="shared" si="7"/>
        <v>0</v>
      </c>
      <c r="H111" s="115" t="s">
        <v>252</v>
      </c>
    </row>
    <row r="112" spans="1:8" ht="36" x14ac:dyDescent="0.35">
      <c r="A112" s="282">
        <v>35</v>
      </c>
      <c r="B112" s="108" t="s">
        <v>277</v>
      </c>
      <c r="C112" s="108" t="s">
        <v>278</v>
      </c>
      <c r="D112" s="53" t="s">
        <v>51</v>
      </c>
      <c r="E112" s="319">
        <v>0</v>
      </c>
      <c r="F112" s="109">
        <v>5</v>
      </c>
      <c r="G112" s="343">
        <f t="shared" si="7"/>
        <v>0</v>
      </c>
      <c r="H112" s="115" t="s">
        <v>252</v>
      </c>
    </row>
    <row r="113" spans="1:8" ht="24.5" thickBot="1" x14ac:dyDescent="0.4">
      <c r="A113" s="288">
        <v>36</v>
      </c>
      <c r="B113" s="132" t="s">
        <v>443</v>
      </c>
      <c r="C113" s="132" t="s">
        <v>444</v>
      </c>
      <c r="D113" s="90" t="s">
        <v>51</v>
      </c>
      <c r="E113" s="319">
        <v>0</v>
      </c>
      <c r="F113" s="133">
        <v>2</v>
      </c>
      <c r="G113" s="344">
        <f t="shared" si="7"/>
        <v>0</v>
      </c>
      <c r="H113" s="207" t="s">
        <v>252</v>
      </c>
    </row>
    <row r="114" spans="1:8" ht="24" x14ac:dyDescent="0.35">
      <c r="A114" s="293"/>
      <c r="B114" s="294" t="s">
        <v>552</v>
      </c>
      <c r="C114" s="295"/>
      <c r="D114" s="81"/>
      <c r="E114" s="21"/>
      <c r="F114" s="238"/>
      <c r="G114" s="82"/>
      <c r="H114" s="296"/>
    </row>
    <row r="115" spans="1:8" ht="24" x14ac:dyDescent="0.35">
      <c r="A115" s="282">
        <v>4</v>
      </c>
      <c r="B115" s="108" t="s">
        <v>263</v>
      </c>
      <c r="C115" s="108" t="s">
        <v>264</v>
      </c>
      <c r="D115" s="53" t="s">
        <v>51</v>
      </c>
      <c r="E115" s="319">
        <v>0</v>
      </c>
      <c r="F115" s="109">
        <v>8</v>
      </c>
      <c r="G115" s="343">
        <f t="shared" si="7"/>
        <v>0</v>
      </c>
      <c r="H115" s="115" t="s">
        <v>252</v>
      </c>
    </row>
    <row r="116" spans="1:8" ht="24" x14ac:dyDescent="0.35">
      <c r="A116" s="282">
        <v>7</v>
      </c>
      <c r="B116" s="108" t="s">
        <v>371</v>
      </c>
      <c r="C116" s="108" t="s">
        <v>553</v>
      </c>
      <c r="D116" s="53" t="s">
        <v>51</v>
      </c>
      <c r="E116" s="319">
        <v>0</v>
      </c>
      <c r="F116" s="109">
        <v>25</v>
      </c>
      <c r="G116" s="343">
        <f t="shared" si="7"/>
        <v>0</v>
      </c>
      <c r="H116" s="115" t="s">
        <v>252</v>
      </c>
    </row>
    <row r="117" spans="1:8" ht="24" x14ac:dyDescent="0.35">
      <c r="A117" s="282">
        <v>8</v>
      </c>
      <c r="B117" s="108" t="s">
        <v>554</v>
      </c>
      <c r="C117" s="108" t="s">
        <v>555</v>
      </c>
      <c r="D117" s="53" t="s">
        <v>51</v>
      </c>
      <c r="E117" s="319">
        <v>0</v>
      </c>
      <c r="F117" s="109">
        <v>21</v>
      </c>
      <c r="G117" s="343">
        <f t="shared" si="7"/>
        <v>0</v>
      </c>
      <c r="H117" s="115" t="s">
        <v>252</v>
      </c>
    </row>
    <row r="118" spans="1:8" x14ac:dyDescent="0.35">
      <c r="A118" s="107"/>
      <c r="B118" s="108"/>
      <c r="C118" s="111" t="s">
        <v>279</v>
      </c>
      <c r="D118" s="112"/>
      <c r="E118" s="112"/>
      <c r="F118" s="113">
        <f>SUM(F97:F117)</f>
        <v>162</v>
      </c>
      <c r="G118" s="346">
        <f>SUM(G97:G117)</f>
        <v>0</v>
      </c>
      <c r="H118" s="115"/>
    </row>
    <row r="119" spans="1:8" x14ac:dyDescent="0.35">
      <c r="A119" s="107"/>
      <c r="B119" s="108"/>
      <c r="C119" s="108"/>
      <c r="D119" s="112"/>
      <c r="E119" s="112"/>
      <c r="F119" s="109"/>
      <c r="G119" s="71"/>
      <c r="H119" s="115"/>
    </row>
    <row r="120" spans="1:8" ht="29" x14ac:dyDescent="0.35">
      <c r="A120" s="100"/>
      <c r="B120" s="147" t="s">
        <v>280</v>
      </c>
      <c r="C120" s="102"/>
      <c r="D120" s="103"/>
      <c r="E120" s="103"/>
      <c r="F120" s="104"/>
      <c r="G120" s="116"/>
      <c r="H120" s="117"/>
    </row>
    <row r="121" spans="1:8" x14ac:dyDescent="0.35">
      <c r="A121" s="282">
        <v>37</v>
      </c>
      <c r="B121" s="108" t="s">
        <v>556</v>
      </c>
      <c r="C121" s="108" t="s">
        <v>557</v>
      </c>
      <c r="D121" s="53" t="s">
        <v>51</v>
      </c>
      <c r="E121" s="319">
        <v>0</v>
      </c>
      <c r="F121" s="109">
        <v>79</v>
      </c>
      <c r="G121" s="343">
        <f t="shared" ref="G121" si="8">PRODUCT(E121,F121)</f>
        <v>0</v>
      </c>
      <c r="H121" s="115"/>
    </row>
    <row r="122" spans="1:8" ht="24" x14ac:dyDescent="0.35">
      <c r="A122" s="282"/>
      <c r="B122" s="297" t="s">
        <v>558</v>
      </c>
      <c r="C122" s="108"/>
      <c r="D122" s="53"/>
      <c r="E122" s="27"/>
      <c r="F122" s="109"/>
      <c r="G122" s="71"/>
      <c r="H122" s="115"/>
    </row>
    <row r="123" spans="1:8" x14ac:dyDescent="0.35">
      <c r="A123" s="282">
        <v>5</v>
      </c>
      <c r="B123" s="108" t="s">
        <v>559</v>
      </c>
      <c r="C123" s="108" t="s">
        <v>560</v>
      </c>
      <c r="D123" s="53" t="s">
        <v>51</v>
      </c>
      <c r="E123" s="319">
        <v>0</v>
      </c>
      <c r="F123" s="109">
        <v>47</v>
      </c>
      <c r="G123" s="343">
        <f t="shared" ref="G123:G124" si="9">PRODUCT(E123,F123)</f>
        <v>0</v>
      </c>
      <c r="H123" s="115"/>
    </row>
    <row r="124" spans="1:8" ht="24" x14ac:dyDescent="0.35">
      <c r="A124" s="282">
        <v>6</v>
      </c>
      <c r="B124" s="108" t="s">
        <v>561</v>
      </c>
      <c r="C124" s="108" t="s">
        <v>562</v>
      </c>
      <c r="D124" s="53" t="s">
        <v>51</v>
      </c>
      <c r="E124" s="319">
        <v>0</v>
      </c>
      <c r="F124" s="109">
        <v>78</v>
      </c>
      <c r="G124" s="343">
        <f t="shared" si="9"/>
        <v>0</v>
      </c>
      <c r="H124" s="115"/>
    </row>
    <row r="125" spans="1:8" x14ac:dyDescent="0.35">
      <c r="A125" s="107"/>
      <c r="B125" s="108"/>
      <c r="C125" s="111" t="s">
        <v>281</v>
      </c>
      <c r="D125" s="112"/>
      <c r="E125" s="112"/>
      <c r="F125" s="113">
        <f>SUM(F121:F124)</f>
        <v>204</v>
      </c>
      <c r="G125" s="346">
        <f>SUM(G121:G124)</f>
        <v>0</v>
      </c>
      <c r="H125" s="115"/>
    </row>
    <row r="126" spans="1:8" ht="24" x14ac:dyDescent="0.35">
      <c r="A126" s="107"/>
      <c r="B126" s="108" t="s">
        <v>563</v>
      </c>
      <c r="C126" s="108"/>
      <c r="D126" s="112"/>
      <c r="E126" s="112"/>
      <c r="F126" s="109"/>
      <c r="G126" s="71"/>
      <c r="H126" s="115"/>
    </row>
    <row r="127" spans="1:8" x14ac:dyDescent="0.35">
      <c r="A127" s="107"/>
      <c r="B127" s="108"/>
      <c r="C127" s="298" t="s">
        <v>564</v>
      </c>
      <c r="D127" s="299" t="s">
        <v>51</v>
      </c>
      <c r="E127" s="112"/>
      <c r="F127" s="299">
        <v>0</v>
      </c>
      <c r="G127" s="357">
        <v>0</v>
      </c>
      <c r="H127" s="115"/>
    </row>
    <row r="128" spans="1:8" x14ac:dyDescent="0.35">
      <c r="A128" s="107"/>
      <c r="B128" s="108"/>
      <c r="C128" s="298" t="s">
        <v>565</v>
      </c>
      <c r="D128" s="299" t="s">
        <v>51</v>
      </c>
      <c r="E128" s="112"/>
      <c r="F128" s="299">
        <v>1</v>
      </c>
      <c r="G128" s="357">
        <f>SUM(G65)</f>
        <v>0</v>
      </c>
      <c r="H128" s="115"/>
    </row>
    <row r="129" spans="1:8" x14ac:dyDescent="0.35">
      <c r="A129" s="107"/>
      <c r="B129" s="108"/>
      <c r="C129" s="298" t="s">
        <v>566</v>
      </c>
      <c r="D129" s="299" t="s">
        <v>51</v>
      </c>
      <c r="E129" s="112"/>
      <c r="F129" s="299">
        <f>SUM(F62)</f>
        <v>7</v>
      </c>
      <c r="G129" s="357">
        <f>SUM(G62)</f>
        <v>0</v>
      </c>
      <c r="H129" s="115"/>
    </row>
    <row r="130" spans="1:8" x14ac:dyDescent="0.35">
      <c r="A130" s="107"/>
      <c r="B130" s="108"/>
      <c r="C130" s="298" t="s">
        <v>567</v>
      </c>
      <c r="D130" s="299" t="s">
        <v>51</v>
      </c>
      <c r="E130" s="112"/>
      <c r="F130" s="299">
        <f>SUM(F89,F93)</f>
        <v>367</v>
      </c>
      <c r="G130" s="357">
        <f>SUM(G89,G93)</f>
        <v>0</v>
      </c>
      <c r="H130" s="115"/>
    </row>
    <row r="131" spans="1:8" x14ac:dyDescent="0.35">
      <c r="A131" s="107"/>
      <c r="B131" s="108"/>
      <c r="C131" s="298" t="s">
        <v>568</v>
      </c>
      <c r="D131" s="299" t="s">
        <v>51</v>
      </c>
      <c r="E131" s="112"/>
      <c r="F131" s="299">
        <f>SUM(F118)</f>
        <v>162</v>
      </c>
      <c r="G131" s="357">
        <f>SUM(G118)</f>
        <v>0</v>
      </c>
      <c r="H131" s="115"/>
    </row>
    <row r="132" spans="1:8" x14ac:dyDescent="0.35">
      <c r="A132" s="107"/>
      <c r="B132" s="108"/>
      <c r="C132" s="298" t="s">
        <v>569</v>
      </c>
      <c r="D132" s="299" t="s">
        <v>51</v>
      </c>
      <c r="E132" s="112"/>
      <c r="F132" s="299">
        <f>SUM(F125)</f>
        <v>204</v>
      </c>
      <c r="G132" s="357">
        <f>SUM(G125)</f>
        <v>0</v>
      </c>
      <c r="H132" s="115"/>
    </row>
    <row r="133" spans="1:8" x14ac:dyDescent="0.35">
      <c r="A133" s="107"/>
      <c r="B133" s="108"/>
      <c r="C133" s="370" t="s">
        <v>570</v>
      </c>
      <c r="D133" s="371"/>
      <c r="E133" s="300"/>
      <c r="F133" s="301"/>
      <c r="G133" s="328">
        <f>SUM(G127:G132)</f>
        <v>0</v>
      </c>
      <c r="H133" s="115"/>
    </row>
    <row r="134" spans="1:8" x14ac:dyDescent="0.35">
      <c r="A134" s="302"/>
      <c r="B134" s="303"/>
      <c r="C134" s="303"/>
      <c r="D134" s="304"/>
      <c r="E134" s="305"/>
      <c r="F134" s="306"/>
      <c r="G134" s="358"/>
      <c r="H134" s="307"/>
    </row>
    <row r="135" spans="1:8" ht="15" thickBot="1" x14ac:dyDescent="0.4">
      <c r="A135" s="148"/>
      <c r="B135" s="149"/>
      <c r="C135" s="150" t="s">
        <v>282</v>
      </c>
      <c r="D135" s="151"/>
      <c r="E135" s="152"/>
      <c r="F135" s="152"/>
      <c r="G135" s="350">
        <f>SUM(G52,G133)</f>
        <v>0</v>
      </c>
      <c r="H135" s="253"/>
    </row>
    <row r="136" spans="1:8" x14ac:dyDescent="0.35">
      <c r="A136" s="308"/>
      <c r="B136" s="447"/>
      <c r="C136" s="448"/>
      <c r="D136" s="309"/>
      <c r="E136" s="310"/>
      <c r="F136" s="310"/>
      <c r="G136" s="311"/>
      <c r="H136" s="312"/>
    </row>
    <row r="137" spans="1:8" x14ac:dyDescent="0.35">
      <c r="A137" s="271"/>
      <c r="B137" s="359"/>
      <c r="C137" s="360"/>
      <c r="D137" s="313"/>
      <c r="E137" s="314"/>
      <c r="F137" s="314"/>
      <c r="G137" s="62"/>
      <c r="H137" s="315"/>
    </row>
    <row r="138" spans="1:8" x14ac:dyDescent="0.35">
      <c r="A138" s="271"/>
      <c r="B138" s="359"/>
      <c r="C138" s="360"/>
      <c r="D138" s="313"/>
      <c r="E138" s="314"/>
      <c r="F138" s="314"/>
      <c r="G138" s="62"/>
      <c r="H138" s="315"/>
    </row>
    <row r="139" spans="1:8" x14ac:dyDescent="0.35">
      <c r="A139" s="271"/>
      <c r="B139" s="359"/>
      <c r="C139" s="360"/>
      <c r="D139" s="313"/>
      <c r="E139" s="314"/>
      <c r="F139" s="314"/>
      <c r="G139" s="62"/>
      <c r="H139" s="315"/>
    </row>
    <row r="140" spans="1:8" x14ac:dyDescent="0.35">
      <c r="A140" s="271"/>
      <c r="B140" s="359"/>
      <c r="C140" s="360"/>
      <c r="D140" s="313"/>
      <c r="E140" s="314"/>
      <c r="F140" s="314"/>
      <c r="G140" s="62"/>
      <c r="H140" s="315"/>
    </row>
    <row r="141" spans="1:8" x14ac:dyDescent="0.35">
      <c r="A141" s="271"/>
      <c r="B141" s="359"/>
      <c r="C141" s="360"/>
      <c r="D141" s="313"/>
      <c r="E141" s="314"/>
      <c r="F141" s="314"/>
      <c r="G141" s="62"/>
      <c r="H141" s="315"/>
    </row>
    <row r="142" spans="1:8" ht="15" thickBot="1" x14ac:dyDescent="0.4">
      <c r="A142" s="148"/>
      <c r="B142" s="449"/>
      <c r="C142" s="450"/>
      <c r="D142" s="151"/>
      <c r="E142" s="152"/>
      <c r="F142" s="152"/>
      <c r="G142" s="153"/>
      <c r="H142" s="253"/>
    </row>
    <row r="143" spans="1:8" x14ac:dyDescent="0.35">
      <c r="A143" s="254"/>
      <c r="B143" s="451"/>
      <c r="C143" s="403"/>
      <c r="D143" s="255"/>
      <c r="E143" s="256"/>
      <c r="F143" s="257"/>
      <c r="G143" s="316"/>
      <c r="H143" s="317"/>
    </row>
    <row r="144" spans="1:8" x14ac:dyDescent="0.35">
      <c r="A144" s="7"/>
      <c r="B144" s="376" t="s">
        <v>283</v>
      </c>
      <c r="C144" s="377"/>
      <c r="D144" s="57" t="s">
        <v>284</v>
      </c>
      <c r="E144" s="155"/>
      <c r="F144" s="156"/>
      <c r="G144" s="351">
        <f>SUM(G31)</f>
        <v>0</v>
      </c>
      <c r="H144" s="61"/>
    </row>
    <row r="145" spans="1:8" x14ac:dyDescent="0.35">
      <c r="A145" s="7"/>
      <c r="B145" s="376" t="s">
        <v>285</v>
      </c>
      <c r="C145" s="377"/>
      <c r="D145" s="57" t="s">
        <v>284</v>
      </c>
      <c r="E145" s="155"/>
      <c r="F145" s="156"/>
      <c r="G145" s="351">
        <f>SUM(G135)</f>
        <v>0</v>
      </c>
      <c r="H145" s="61"/>
    </row>
    <row r="146" spans="1:8" x14ac:dyDescent="0.35">
      <c r="A146" s="7"/>
      <c r="B146" s="359"/>
      <c r="C146" s="360"/>
      <c r="D146" s="57"/>
      <c r="E146" s="155"/>
      <c r="F146" s="156"/>
      <c r="G146" s="343"/>
      <c r="H146" s="61"/>
    </row>
    <row r="147" spans="1:8" x14ac:dyDescent="0.35">
      <c r="A147" s="7"/>
      <c r="B147" s="359" t="s">
        <v>286</v>
      </c>
      <c r="C147" s="360"/>
      <c r="D147" s="57" t="s">
        <v>284</v>
      </c>
      <c r="E147" s="155"/>
      <c r="F147" s="156"/>
      <c r="G147" s="343">
        <f>SUM(G144,G145)</f>
        <v>0</v>
      </c>
      <c r="H147" s="61"/>
    </row>
    <row r="148" spans="1:8" x14ac:dyDescent="0.35">
      <c r="A148" s="7"/>
      <c r="B148" s="359" t="s">
        <v>287</v>
      </c>
      <c r="C148" s="360"/>
      <c r="D148" s="57" t="s">
        <v>284</v>
      </c>
      <c r="E148" s="155"/>
      <c r="F148" s="156"/>
      <c r="G148" s="343">
        <f>PRODUCT(G147,0.21)</f>
        <v>0</v>
      </c>
      <c r="H148" s="61"/>
    </row>
    <row r="149" spans="1:8" x14ac:dyDescent="0.35">
      <c r="A149" s="7"/>
      <c r="B149" s="359"/>
      <c r="C149" s="360"/>
      <c r="D149" s="57"/>
      <c r="E149" s="155"/>
      <c r="F149" s="156"/>
      <c r="G149" s="343"/>
      <c r="H149" s="61"/>
    </row>
    <row r="150" spans="1:8" x14ac:dyDescent="0.35">
      <c r="A150" s="7"/>
      <c r="B150" s="359"/>
      <c r="C150" s="360"/>
      <c r="D150" s="57" t="s">
        <v>284</v>
      </c>
      <c r="E150" s="155"/>
      <c r="F150" s="156"/>
      <c r="G150" s="343">
        <f>SUM(G147:G149)</f>
        <v>0</v>
      </c>
      <c r="H150" s="61"/>
    </row>
    <row r="151" spans="1:8" x14ac:dyDescent="0.35">
      <c r="A151" s="7"/>
      <c r="B151" s="359"/>
      <c r="C151" s="360"/>
      <c r="D151" s="57"/>
      <c r="E151" s="155"/>
      <c r="F151" s="156"/>
      <c r="G151" s="343"/>
      <c r="H151" s="158"/>
    </row>
    <row r="152" spans="1:8" ht="18.5" x14ac:dyDescent="0.45">
      <c r="A152" s="159"/>
      <c r="B152" s="361" t="s">
        <v>288</v>
      </c>
      <c r="C152" s="362"/>
      <c r="D152" s="160" t="s">
        <v>284</v>
      </c>
      <c r="E152" s="155"/>
      <c r="F152" s="156"/>
      <c r="G152" s="352">
        <f>SUM(G150)</f>
        <v>0</v>
      </c>
      <c r="H152" s="158"/>
    </row>
    <row r="153" spans="1:8" ht="15.5" x14ac:dyDescent="0.35">
      <c r="A153" s="159"/>
      <c r="B153" s="359"/>
      <c r="C153" s="360"/>
      <c r="D153" s="160"/>
      <c r="E153" s="155"/>
      <c r="F153" s="156"/>
      <c r="G153" s="161"/>
      <c r="H153" s="158"/>
    </row>
    <row r="154" spans="1:8" ht="43.5" customHeight="1" x14ac:dyDescent="0.35">
      <c r="A154" s="159"/>
      <c r="B154" s="363" t="s">
        <v>447</v>
      </c>
      <c r="C154" s="364"/>
      <c r="D154" s="160"/>
      <c r="E154" s="155"/>
      <c r="F154" s="156"/>
      <c r="G154" s="161"/>
      <c r="H154" s="158"/>
    </row>
    <row r="155" spans="1:8" ht="15" thickBot="1" x14ac:dyDescent="0.4">
      <c r="A155" s="162"/>
      <c r="B155" s="365"/>
      <c r="C155" s="366"/>
      <c r="D155" s="163"/>
      <c r="E155" s="164"/>
      <c r="F155" s="165"/>
      <c r="G155" s="166"/>
      <c r="H155" s="167"/>
    </row>
    <row r="156" spans="1:8" x14ac:dyDescent="0.35">
      <c r="G156" s="168"/>
      <c r="H156" s="169"/>
    </row>
  </sheetData>
  <mergeCells count="74">
    <mergeCell ref="B8:C8"/>
    <mergeCell ref="B2:C2"/>
    <mergeCell ref="B3:C3"/>
    <mergeCell ref="B5:C5"/>
    <mergeCell ref="B6:C6"/>
    <mergeCell ref="B7:C7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C133:D133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147:C147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54:C154"/>
    <mergeCell ref="B155:C155"/>
    <mergeCell ref="B148:C148"/>
    <mergeCell ref="B149:C149"/>
    <mergeCell ref="B150:C150"/>
    <mergeCell ref="B151:C151"/>
    <mergeCell ref="B152:C152"/>
    <mergeCell ref="B153:C15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1. DOZP Ledeč nad Sázavou</vt:lpstr>
      <vt:lpstr>2. CHB Ledeč nad Sázavou</vt:lpstr>
      <vt:lpstr>3. DOZP 1 Světlá nad Sázavou</vt:lpstr>
      <vt:lpstr>4. DOZP 2 Světlá nad Sázavou</vt:lpstr>
      <vt:lpstr> 5. Management Světlá nad Sázav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Rabasová Iveta</dc:creator>
  <cp:lastModifiedBy>Rabasová Iveta</cp:lastModifiedBy>
  <dcterms:created xsi:type="dcterms:W3CDTF">2020-10-09T06:19:32Z</dcterms:created>
  <dcterms:modified xsi:type="dcterms:W3CDTF">2020-11-15T14:57:21Z</dcterms:modified>
</cp:coreProperties>
</file>