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101" sheetId="3" r:id="rId3"/>
    <sheet name="SO 185" sheetId="4" r:id="rId4"/>
  </sheets>
  <definedNames/>
  <calcPr fullCalcOnLoad="1"/>
</workbook>
</file>

<file path=xl/sharedStrings.xml><?xml version="1.0" encoding="utf-8"?>
<sst xmlns="http://schemas.openxmlformats.org/spreadsheetml/2006/main" count="1129" uniqueCount="387">
  <si>
    <t>Firma: Advisia,s.r.o.</t>
  </si>
  <si>
    <t>Rekapitulace ceny</t>
  </si>
  <si>
    <t>Stavba: 18_011-A - III/34512, III/34517 Uhelná Příbram průtah_R01</t>
  </si>
  <si>
    <t xml:space="preserve">Varianta: ZŘ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</si>
  <si>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</si>
  <si>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</si>
  <si>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</si>
  <si>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</si>
  <si>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</si>
  <si>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</si>
  <si>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</si>
  <si>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</si>
  <si>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</si>
  <si>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</si>
  <si>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</si>
  <si>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18_011-A</t>
  </si>
  <si>
    <t>III/34512, III/34517 Uhelná Příbram průtah_R01</t>
  </si>
  <si>
    <t>O</t>
  </si>
  <si>
    <t>Rozpočet:</t>
  </si>
  <si>
    <t>0,00</t>
  </si>
  <si>
    <t>15,00</t>
  </si>
  <si>
    <t>21,00</t>
  </si>
  <si>
    <t>3</t>
  </si>
  <si>
    <t>2</t>
  </si>
  <si>
    <t>SO 001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</si>
  <si>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</si>
  <si>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</si>
  <si>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</si>
  <si>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</si>
  <si>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</si>
  <si>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</si>
  <si>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</si>
  <si>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</si>
  <si>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</si>
  <si>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</si>
  <si>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</si>
  <si>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</si>
  <si>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</si>
  <si>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</si>
  <si>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</si>
  <si>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</si>
  <si>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</si>
  <si>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</si>
  <si>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</si>
  <si>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</si>
  <si>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</si>
  <si>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02610</t>
  </si>
  <si>
    <t/>
  </si>
  <si>
    <t>ZKOUŠENÍ KONSTRUKCÍ A PRACÍ ZKUŠEBNOU ZHOTOVITELE</t>
  </si>
  <si>
    <t>KPL</t>
  </si>
  <si>
    <t>PP</t>
  </si>
  <si>
    <t>Rozsah dle TP</t>
  </si>
  <si>
    <t>VV</t>
  </si>
  <si>
    <t>1=1,000 [A]</t>
  </si>
  <si>
    <t>TS</t>
  </si>
  <si>
    <t>zahrnuje veškeré náklady spojené s objednatelem požadovanými zkouškami</t>
  </si>
  <si>
    <t>02780</t>
  </si>
  <si>
    <t>POMOC PRÁCE ZŘÍZ NEBO ZAJIŠŤ ZEMNÍKY A SKLÁDKY</t>
  </si>
  <si>
    <t>Manipulace (mezideponie) se stávajícími konstrukčními vrstvami, které budou znovu použity do spodních vrstev.</t>
  </si>
  <si>
    <t>zahrnuje veškeré náklady spojené s objednatelem požadovanými zařízeními (nezahrnuje poplatky za získanou nebo uloženou zeminu)</t>
  </si>
  <si>
    <t>02911</t>
  </si>
  <si>
    <t>OSTATNÍ POŽADAVKY - GEODETICKÉ ZAMĚŘENÍ</t>
  </si>
  <si>
    <t>Zaměření skutečného provedení stavby ke kolaudaci, vč. digitální podoby</t>
  </si>
  <si>
    <t>zahrnuje veškeré náklady spojené s objednatelem požadovanými pracemi</t>
  </si>
  <si>
    <t>Vytyčení hranic pozemků a obvodu stavby</t>
  </si>
  <si>
    <t>Vytyčení IS na stavbě.</t>
  </si>
  <si>
    <t>02944</t>
  </si>
  <si>
    <t>OSTAT POŽADAVKY - DOKUMENTACE SKUTEČ PROVEDENÍ V DIGIT FORMĚ</t>
  </si>
  <si>
    <t>DSPS - v digitální a tištěné formě (3 vyhotovení)</t>
  </si>
  <si>
    <t>7</t>
  </si>
  <si>
    <t>02950</t>
  </si>
  <si>
    <t>OSTATNÍ POŽADAVKY - POSUDKY, KONTROLY, REVIZNÍ ZPRÁVY</t>
  </si>
  <si>
    <t>práce související s plánem BOZP</t>
  </si>
  <si>
    <t>8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</si>
  <si>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</si>
  <si>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</si>
  <si>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</si>
  <si>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03730</t>
  </si>
  <si>
    <t>POMOC PRÁCE ZAJIŠŤ NEBO ZŘÍZ OCHRANU INŽENÝRSKÝCH SÍTÍ</t>
  </si>
  <si>
    <t>zahrnuje objednatelem povolené náklady na požadovaná zařízení zhotovitele</t>
  </si>
  <si>
    <t>SO 101</t>
  </si>
  <si>
    <t>Komunikace a zpevněné plochy</t>
  </si>
  <si>
    <t>014102</t>
  </si>
  <si>
    <t>POPLATKY ZA SKLÁDKU</t>
  </si>
  <si>
    <t>T</t>
  </si>
  <si>
    <t>SONDA Č.1 
tl. 0,3 - odkop zeminy v aktivní zóně se souhlasem TDI 
2*468=936,000 [A] dle pol. 123738 
tl. 0,09 - odkop na hloubku -0,9 m (aktivní zóny) se souhlasem TDI 
2*140,4=280,800 [B] dle pol. 123738 
SONDA Č.2 
tl. 0,4 - odkop zeminy pro konstrukci vozovky 
2*624=1 248,000 [C] 
tl. 0,4 - odkop zeminy v aktivní zóně se souhlasem TDI 
2*624=1 248,000 [D] 
SONDA Č.3 
tl. 0,15 - odkop zeminy v aktivní zóně se souhlasem TDI 
2*128,625=257,250 [E] 
odkop na hloubku -0,9 m (aktivní zóny) se souhlasem TDI 
2*188,65=377,300 [F] 
SONDA Č.4 
tl. 0,3 - odkop zeminy pro konstrukci vozovky 
2*257,25=514,500 [G] 
tl. 0,35 - odkop na hloubku -0,9 m (aktivní zóny) se souhlasem TDI 
2*300,125=600,250 [H] 
Odkop zeminy pro trativody 
L strana = 522 m, P strana = 758 m 
Délka celkem = 1280 m, plocha drenáže z VZR = 0,3m2 
2*384=768,000 [I] 
Pročištění stávajícícch příkopů v délce 67 m 
dle pol. 12931 
2*67=134,000 [J] 
Výkop pro kompletně nové vpusti - dle pol. 131738 
2*18=36,000 [K] 
Výkop pro vyměňované vpusti - dle pol. 131738 
2*5,88=11,760 [L] 
Výkop pro přípojky - dle pol. 132738 
2*100,8=201,600 [M] 
Odpad z pročištění krajnic - položka 12922 
1 m3 = 2 t 
plocha 140, tl. 0,1 m 
2*140*0,1=28,000 [N] 
Celkem: A+B+C+D+E+F+G+H+I+J+K+L+M+N=6 641,460 [O]</t>
  </si>
  <si>
    <t>zahrnuje veškeré poplatky provozovateli skládky související s uložením odpadu na skládce.</t>
  </si>
  <si>
    <t>014112</t>
  </si>
  <si>
    <t>POPLATKY ZA SKLÁDKU TYP S-IO (INERTNÍ ODPAD)</t>
  </si>
  <si>
    <t>Odstranění stávajících betonových obrub z důvodu předláždění. 
Položka bude čerpána dle skutečnosti se souhlasem TDI - dle pol. 113524. 
1 m  betonové obruby = 0,1 t 
0,1*77,4=7,740 [A] 
SONDA Č.1 
odstranění ŠP lože + ŠD pod kostkami 
odstranění ŠP lože + ŠD pod kostkami, na ploše kostek provedeny 2 sondy dle diagnostiky, tzn. celková plocha kostek/2 - 3120/2=1560 - dle pol. 113328 
1 m3 = 2 t 
2*202,8=405,600 [B] 
Balvanitá sypanina - odstranění 20% - dle pol. 113328 
1 m3 = 2,4 t 
2,4*87,36=209,664 [C] 
SONDA Č.3 
Balvanitá sypanina - odstranění 20% - dle pol. 113328  
1 m3 = 2,4 t 
2,4*44,5=106,800 [D]] 
Napojení na stávající stav - stávající betonová plocha před prodejnou v ploše 54 m2, tl. 0,1 m - dle pol. 113158 
1 m3 = 2 t 
2*5,4=10,800 [E] 
Odstranění betonové plochy pro autobusový záliv u prodejny v ploše 21 m2, tl. 0,1 m - dle pol. 113158 
2*2,1=4,200 [F] 
Odstranění stávajících betonových žlabů v celkové délce 60 m - dle pol. 96656 
1 m3 = 2 t 
délka 60* šířka 0,4* tl.0,2*2=9,600 [J] 
Vybourání stávajících uličních vpustí, 0,3 t = 1 vpust - dle pol. 96687 
0,3*10=3,000 [H] 
Celkem: A+B+C+D+E+F+J+H=757,404 [K]</t>
  </si>
  <si>
    <t>Zemní práce</t>
  </si>
  <si>
    <t>11313</t>
  </si>
  <si>
    <t>ODSTRANĚNÍ KRYTU ZPEVNĚNÝCH PLOCH S ASFALTOVÝM POJIVEM</t>
  </si>
  <si>
    <t>M3</t>
  </si>
  <si>
    <t>Po odfrézování 5 cm bude odstraněn kryt s asfaltovým pojivem. 
Tyto vrstvy budou předrceny a použity do spodních vrstev konstrukce vozovky - ŠD(B). 
plocha 857,5 * tl.0,09=77,175 [A] - sonda č.3 
plocha 857,5 * tl.0,04=34,300 [B] - sonda č.4 
Napojení na stávající asfaltové plochy - odstranění stávajícího krytu s asfaltovým pojivem do tl. 10 cm. 
Tyto vrstvy budou předrceny a použity do spodních vrstev konstrukce vozovky - ŠD(B). 
498*0,1=49,800 [C] 
Celkem: A+B+C=161,275 [D]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</si>
  <si>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</si>
  <si>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113158</t>
  </si>
  <si>
    <t>ODSTRANĚNÍ KRYTU ZPEVNĚNÝCH PLOCH Z BETONU, ODVOZ DO 20KM</t>
  </si>
  <si>
    <t>Napojení na stávající stav - stávající betonová plocha před prodejnou v ploše 54 m2, tl. 0,1 m 
54*0,1=5,400 [A] 
Odstranění betonové plochy pro autobusový záliv u prodejny v ploše 21 m2, tl. 0,1 m 
21*0,1=2,100 [B] 
Celkem: A+B=7,500 [C]</t>
  </si>
  <si>
    <t>113178</t>
  </si>
  <si>
    <t>ODSTRAN KRYTU ZPEVNĚNÝCH PLOCH Z DLAŽEB KOSTEK, ODVOZ DO 20KM</t>
  </si>
  <si>
    <t>plocha 3120 * tl. 0,1=312,000 [A] 
Kosty budou využity do dvojřádku - položka č. 58211. 
Zbylé kostky budou uloženy na skládku KSÚSV.</t>
  </si>
  <si>
    <t>11332</t>
  </si>
  <si>
    <t>ODSTRANĚNÍ PODKLADŮ ZPEVNĚNÝCH PLOCH Z KAMENIVA NESTMELENÉHO</t>
  </si>
  <si>
    <t>SONDA Č. 1 
Balvanitá sypanina - tl. 0,28, vrstva bude protříděna, předpokládá se 80% použití do vrstvy ŠD(B) 
Položka bude čerpána se souhlasem TDI. 
plocha 1560*0,28*0,8 (80%)=349,440 [A] 
SONDA Č. 3 
ŠD - stávající vrstva štěrkodrti bude využita do spodní vrstvy ŠD (B) - tl. 0,13 
plocha 857,5*0,13=111,475 [B] 
Balvanitá sypanina - tl. 0,26, vrstva bude protříděna, předpokládá se 80% použití do vrstvy ŠD(B) 
Položka bude čerpána se souhlasem TDI. 
plocha 857,5*0,26*0,8 (80%)=178,360 [C] 
SONDA Č. 4 
ŠD - stávající vrstva štěrkodrti bude využita do spodní vrstvy ŠD (B) - tl. 0,16 
plocha 857,5*0,16=137,200 [D] 
Celkem: A+B+C+D=776,475 [E]</t>
  </si>
  <si>
    <t>113328</t>
  </si>
  <si>
    <t>ODSTRAN PODKL ZPEVNĚNÝCH PLOCH Z KAMENIVA NESTMEL, ODVOZ DO 20KM</t>
  </si>
  <si>
    <t>SONDA Č.1 
odstranění ŠP lože + ŠD pod kostkami, na ploše kostek provedeny 2 sondy dle diagnostiky, tzn. celková plocha kostek/2 - 3120/2=1560 
1560* tl. 0,13=202,800 [A] 
balvanitá sypanina - tl. 0,28, balvanitá sypanina bude protříděna, 80% bude použito v rámci nové konstrukce vozovky, 20% bude odstraněno  
položka bude čerpána se souhlasem TDI 
1560*0,28*0,2=87,360 [B] 
SONDA Č.3 
plocha 857,5 m2 
balvanitá sypanina - tl. 0,26, balvanitá sypanina bude protříděna, 80% bude použito v rámci nové konstrukce vozovky, 20% bude odstraněno  
položka bude čerpána se souhlasem TDI 
857,5*0,26*0,2=44,590 [C] 
Celkem: A+B+C=334,750 [D]</t>
  </si>
  <si>
    <t>113524</t>
  </si>
  <si>
    <t>ODSTRANĚNÍ CHODNÍKOVÝCH A SILNIČNÍCH OBRUBNÍKŮ BETONOVÝCH, ODVOZ DO 5KM</t>
  </si>
  <si>
    <t>M</t>
  </si>
  <si>
    <t>V rámci předláždění stávajících chodníků se předpokládá výměna 30% stávajících obrub. 
Položka bude čerpána dle skutečnosti se souhlasem TDI. 
viz položka 917224  
258*0,3=77,400 [A]</t>
  </si>
  <si>
    <t>113728</t>
  </si>
  <si>
    <t>FRÉZOVÁNÍ ZPEVNĚNÝCH PLOCH ASFALTOVÝCH, ODVOZ DO 20KM</t>
  </si>
  <si>
    <t>Frézování stávajcího povrchu o celkové ploše 1715 m2, v tl. 0,05m 
1715*0,05=85,750 [A] 
odfrézované vrstvy budou odvezeny na skládku KSUSV  
Skutečná tl. odfrézovaných vrstev bude odsouhlasena dle skutečnosti TDI.</t>
  </si>
  <si>
    <t>123738</t>
  </si>
  <si>
    <t>ODKOP PRO SPOD STAVBU SILNIC A ŽELEZNIC TŘ. I, ODVOZ DO 20KM</t>
  </si>
  <si>
    <t>SONDA Č.1 
tl. 0,3 - odkop zeminy v aktivní zóně se souhlasem TDI 
1560*0,3=468,000 [A]  
tl. 0,09 - odkop na hloubku -0,9 m (aktivní zóny) se souhlasem TDI 
1560*0,09=140,400 [B] 
SONDA Č.2 
tl. 0,4 - odkop zeminy pro konstrukci vozovky 
1560*0,4=624,000 [C] 
tl. 0,4 - odkop na hloubku -0,9 m (aktivní zóny) se souhlasem TDI 
1560*0,4=624,000 [D] 
SONDA Č.3 
tl. 0,15 - odkop zeminy v aktivní zóně se souhlasem TDI 
857,5*0,15=128,625 [E] 
odkop na hloubku -0,9 m (aktivní zóny) se souhlasem TDI 
857,5*0,22=188,650 [F] 
SONDA Č.4 
tl. 0,3 - odkop zeminy pro konstrukci vozovky 
857,5*0,3=257,250 [G] 
tl. 0,35 - odkop na hloubku -0,9 m (aktivní zóny) se souhlasem TDI 
857,5*0,35=300,125 [H] 
Odkop zeminy pro trativody 
L strana = 522 m, P strana = 758 m 
Délka celkem = 1280 m, plocha drenáže z VZR = 0,3 m2 
0,3*1280=384,000 [I] 
Celkem: A+B+C+D+E+F+G+H+I=3 115,050 [J]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</si>
  <si>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</si>
  <si>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11</t>
  </si>
  <si>
    <t>12893</t>
  </si>
  <si>
    <t>PŘEDRCENÍ VÝKOPKU TŘ. III</t>
  </si>
  <si>
    <t>Předrcení,protřídění vč. manipulace stavájícího výkopku, který bude nástedně znovu uložen.</t>
  </si>
  <si>
    <t>viz položka 17110 
ŠD(B) celkem 965 m3 
25,65 m3 - viz položka 56330 
965-25,65=939,350 [A]</t>
  </si>
  <si>
    <t>12</t>
  </si>
  <si>
    <t>12922</t>
  </si>
  <si>
    <t>ČIŠTĚNÍ KRAJNIC OD NÁNOSU TL. DO 100MM</t>
  </si>
  <si>
    <t>M2</t>
  </si>
  <si>
    <t>Čištění krajnic v délce 280 m , šířky 0,5 m 
280*0,5=140,000 [A]</t>
  </si>
  <si>
    <t>- vodorovná a svislá doprava, přemístění, přeložení, manipulace s výkopkem a uložení na skládku (bez poplatku)</t>
  </si>
  <si>
    <t>13</t>
  </si>
  <si>
    <t>12931</t>
  </si>
  <si>
    <t>ČIŠTĚNÍ PŘÍKOPŮ OD NÁNOSU DO 0,25M3/M</t>
  </si>
  <si>
    <t>Pročištění stávajícícch příkopů v délce 67 m 
67=67,000 [A]</t>
  </si>
  <si>
    <t>14</t>
  </si>
  <si>
    <t>129946</t>
  </si>
  <si>
    <t>ČIŠTĚNÍ POTRUBÍ DN DO 400MM</t>
  </si>
  <si>
    <t>Pročištění propustků pod sjezdy. 
délka 42 m, položka bude čerpána se souhlasem TDI dle skutečnosti. 
42=42,000 [A]</t>
  </si>
  <si>
    <t>15</t>
  </si>
  <si>
    <t>131738</t>
  </si>
  <si>
    <t>HLOUBENÍ JAM ZAPAŽ I NEPAŽ TŘ. I, ODVOZ DO 20KM</t>
  </si>
  <si>
    <t>Výkopy pro uliční vpusti 
Kompletně nové vpusti 
výkop1*1*1,2* počet 15=18,000 [A] 
Vyměněné stávajících vpustí 
výkop ((1*1*1,2)-(0,6*0,6))* počet 7=5,880 [B] 
Celkem: A+B=23,880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</si>
  <si>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</si>
  <si>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16</t>
  </si>
  <si>
    <t>132738</t>
  </si>
  <si>
    <t>HLOUBENÍ RÝH ŠÍŘ DO 2M PAŽ I NEPAŽ TŘ. I, ODVOZ DO 20KM</t>
  </si>
  <si>
    <t>Hloubení rýh pro přípojky 
Přípojky v celkové délce 84 m 
výkop1*1*1,2* délka 84 m =100,800 [A]</t>
  </si>
  <si>
    <t>17</t>
  </si>
  <si>
    <t>17110</t>
  </si>
  <si>
    <t>ULOŽENÍ SYPANINY DO NÁSYPŮ SE ZHUTNĚNÍM</t>
  </si>
  <si>
    <t>Uložení předrecného a potříděného materiálu ze stavby do vrstvy vozovky ŠD(B).</t>
  </si>
  <si>
    <t>ŠD(B) celkem 965 m3 
25,65 m3 - viz položka 56330 
965-25,65=939,350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</si>
  <si>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</si>
  <si>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</t>
  </si>
  <si>
    <t>17180</t>
  </si>
  <si>
    <t>ULOŽENÍ SYPANINY DO NÁSYPŮ Z NAKUPOVANÝCH MATERIÁLŮ</t>
  </si>
  <si>
    <t>Aktivní zóna 
Tato položka bude čerpána pouze se souhlasem TDI dle místních podmínek. 
plocha 4825* tl. 0,4=1 930,000 [A]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</si>
  <si>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</si>
  <si>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19</t>
  </si>
  <si>
    <t>17411</t>
  </si>
  <si>
    <t>ZÁSYP JAM A RÝH ZEMINOU SE ZHUTNĚNÍM</t>
  </si>
  <si>
    <t>Zásyp jam, které vzniknou odstraněním vpustí a nebudou nahrazeny - 7 ks. 
1*1*1,2*7=8,400 [A] 
Zásyp jam, které vzniknou výkopem pro přípojky. 
Výkop pro přípojky = 100,8 - položka 132738 bez obsypu potrubí = 31,08 - položka 17581 
100,8-31,08=69,720 [B] 
Celkem: A+B=78,120 [C]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</si>
  <si>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</si>
  <si>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20</t>
  </si>
  <si>
    <t>17511</t>
  </si>
  <si>
    <t>OBSYP POTRUBÍ A OBJEKTŮ SE ZHUTNĚNÍM</t>
  </si>
  <si>
    <t>Obsyp uličních vpustí - dle pol. 131738 
Celkový počet vpustí = 22 
Zásyp jedné uliční vpusti: (1*1*1,2)-(0,6*0,6*1)=0,840 [A] 
22*A=18,480 [B]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</si>
  <si>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</si>
  <si>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21</t>
  </si>
  <si>
    <t>17581</t>
  </si>
  <si>
    <t>OBSYP POTRUBÍ A OBJEKTŮ Z NAKUPOVANÝCH MATERIÁLŮ</t>
  </si>
  <si>
    <t>Obysyp přípojek uličních vpustí 
1 m = 0,37 m3 
Celková délka přípojek - 84 m - dle položky 87434 
 0,37*84=31,080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</si>
  <si>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</si>
  <si>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22</t>
  </si>
  <si>
    <t>18110</t>
  </si>
  <si>
    <t>ÚPRAVA PLÁNĚ SE ZHUTNĚNÍM V HORNINĚ TŘ. I</t>
  </si>
  <si>
    <t>Úprava pláně v ploše 4825=4 825,000 [A]</t>
  </si>
  <si>
    <t>položka zahrnuje úpravu pláně včetně vyrovnání výškových rozdílů. Míru zhutnění určuje projekt.</t>
  </si>
  <si>
    <t>23</t>
  </si>
  <si>
    <t>18221</t>
  </si>
  <si>
    <t>ROZPROSTŘENÍ ORNICE VE SVAHU V TL DO 0,10M</t>
  </si>
  <si>
    <t>222=222,000 [A]</t>
  </si>
  <si>
    <t>položka zahrnuje:  
nutné přemístění ornice z dočasných skládek vzdálených do 50m  
rozprostření ornice v předepsané tloušťce ve svahu přes 1:5</t>
  </si>
  <si>
    <t>24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</si>
  <si>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</si>
  <si>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</si>
  <si>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</si>
  <si>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Základy</t>
  </si>
  <si>
    <t>25</t>
  </si>
  <si>
    <t>21197</t>
  </si>
  <si>
    <t>OPLÁŠTĚNÍ ODVODŇOVACÍCH ŽEBER Z GEOTEXTILIE</t>
  </si>
  <si>
    <t>Geotextilie u trativodů 
2,5*1280=3 200,000 [A]</t>
  </si>
  <si>
    <t>položka zahrnuje dodávku předepsané geotextilie, mimostaveništní a vnitrostaveništní dopravu a její uložení včetně potřebných přesahů (nezapočítávají se do výměry)</t>
  </si>
  <si>
    <t>26</t>
  </si>
  <si>
    <t>212045</t>
  </si>
  <si>
    <t>TRATIVODY KOMPLET Z TRUB NEKOV DN DO 200MM, RÝHA TŘ I</t>
  </si>
  <si>
    <t>Trativody 
L strana 522 m, P strana 758 m 
522+758=1 280,000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</si>
  <si>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</si>
  <si>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Vodorovné konstrukce</t>
  </si>
  <si>
    <t>27</t>
  </si>
  <si>
    <t>465512</t>
  </si>
  <si>
    <t>DLAŽBY Z LOMOVÉHO KAMENE NA MC</t>
  </si>
  <si>
    <t>odláždění u stávajícího propustku 
0,48*0,25=0,120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</si>
  <si>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</si>
  <si>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Komunikace</t>
  </si>
  <si>
    <t>28</t>
  </si>
  <si>
    <t>56330</t>
  </si>
  <si>
    <t>VOZOVKOVÉ VRSTVY ZE ŠTĚRKODRTI</t>
  </si>
  <si>
    <t>Vozovková vrstva - ŠD(B) 
celková plocha 4825 m2, tl. 0,2 m - tzn 965 m3 
Použití stávajícícm materiálů: 
dle položky 11332:349,44+111,475+178,36+137,2=776,475 [A] 
dle položky 11313: 77,175+34,3+51,4=162,875 [B] 
Dokupovaný materiál: 965-A-B=25,650 [C]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</si>
  <si>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</si>
  <si>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29</t>
  </si>
  <si>
    <t>56333</t>
  </si>
  <si>
    <t>VOZOVKOVÉ VRSTVY ZE ŠTĚRKODRTI TL. DO 150MM</t>
  </si>
  <si>
    <t>plocha napojení sjezdů 
125=125,000 [A] 
plocha vozovky 
4825=4 825,000 [B] 
Celkem: A+B=4 950,000 [C]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</si>
  <si>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</si>
  <si>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30</t>
  </si>
  <si>
    <t>56930</t>
  </si>
  <si>
    <t>ZPEVNĚNÍ KRAJNIC ZE ŠTĚRKODRTI</t>
  </si>
  <si>
    <t>krajnice, plocha ze VZR 0,08*délka 280=22,400 [A]</t>
  </si>
  <si>
    <t>- dodání kameniva předepsané kvality a zrnitosti  
- rozprostření a zhutnění vrstvy v předepsané tloušťce  
- zřízení vrstvy bez rozlišení šířky, pokládání vrstvy po etapách</t>
  </si>
  <si>
    <t>31</t>
  </si>
  <si>
    <t>572121</t>
  </si>
  <si>
    <t>INFILTRAČNÍ POSTŘIK ASFALTOVÝ DO 1,0KG/M2</t>
  </si>
  <si>
    <t>plocha rekonstruované komunikace 4825=4 825,000 [A] 
plocha pro napojení na stávající stav 498=498,000 [B] 
Celkem: A+B=5 323,000 [C]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</si>
  <si>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</si>
  <si>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32</t>
  </si>
  <si>
    <t>572214</t>
  </si>
  <si>
    <t>SPOJOVACÍ POSTŘIK Z MODIFIK EMULZE DO 0,5KG/M2</t>
  </si>
  <si>
    <t>Plocha rekonstruované komunikace 4 825 m2 
mezi ACO11 a ACL 16+ 4825=4 825,000 [A] 
mezi ACL 16+ a ACP 16+ 4825=4 825,000 [B] 
Plocha napojení na stávající stav 498 m2 
mezi ACO 11 a ACL 16+ 498=498,000 [C] 
Celkem: A+B+C=10 148,000 [D]</t>
  </si>
  <si>
    <t>33</t>
  </si>
  <si>
    <t>574A33</t>
  </si>
  <si>
    <t>ASFALTOVÝ BETON PRO OBRUSNÉ VRSTVY ACO 11 TL. 40MM</t>
  </si>
  <si>
    <t>Plocha rekonstruované komunikace 4 825 m2 
 4825=4 825,000 [A] 
Plocha napojení na stávající stav 498 m2 
498=498,000 [B] 
Celkem: A+B=5 323,000 [C]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</si>
  <si>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</si>
  <si>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34</t>
  </si>
  <si>
    <t>574C56</t>
  </si>
  <si>
    <t>ASFALTOVÝ BETON PRO LOŽNÍ VRSTVY ACL 16+, 16S TL. 60MM</t>
  </si>
  <si>
    <t>35</t>
  </si>
  <si>
    <t>574E46</t>
  </si>
  <si>
    <t>ASFALTOVÝ BETON PRO PODKLADNÍ VRSTVY ACP 16+, 16S TL. 50MM</t>
  </si>
  <si>
    <t>Plocha rekonstruované komunikace 4 825 m2 
 4825=4 825,000 [A]</t>
  </si>
  <si>
    <t>36</t>
  </si>
  <si>
    <t>58211</t>
  </si>
  <si>
    <t>DLÁŽDĚNÉ KRYTY Z VELKÝCH KOSTEK DO LOŽE Z KAMENIVA</t>
  </si>
  <si>
    <t>Dvojřádek z kostek 
délka 130 m, šířka 0,2 m 
Tato položka bude čerpána se souhlasem TDI - použití kostek ze stávajícího krytu. 
130*0,2=26,000 [A]</t>
  </si>
  <si>
    <t>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</si>
  <si>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37</t>
  </si>
  <si>
    <t>587205</t>
  </si>
  <si>
    <t>PŘEDLÁŽDĚNÍ KRYTU Z BETONOVÝCH DLAŽDIC</t>
  </si>
  <si>
    <t>předláždění stávajícího chodníku 
dl. 258 m*0,65=167,700 [A] 
položka bude čerpána se souhlasem TDI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</si>
  <si>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</si>
  <si>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Úpravy povrchů, podlahy, výplně otvorů</t>
  </si>
  <si>
    <t>38</t>
  </si>
  <si>
    <t>626122</t>
  </si>
  <si>
    <t>REPROFILACE PODHLEDŮ, SVISLÝCH PLOCH SANAČNÍ MALTOU DVOUVRST TL 50MM</t>
  </si>
  <si>
    <t>Čelo stávajícího propustku 
plocha 2,504=2,504 [A]</t>
  </si>
  <si>
    <t>položka zahrnuje:  
dodávku veškerého materiálu potřebného pro předepsanou úpravu v předepsané kvalitě  
nutné vyspravení podkladu, případně zatření spar zdiva  
položení vrstvy v předepsané tloušťce  
potřebná lešení a podpěrné konstrukce</t>
  </si>
  <si>
    <t>39</t>
  </si>
  <si>
    <t>626212</t>
  </si>
  <si>
    <t>REPROFILACE VODOROVNÝCH PLOCH SHORA SANAČNÍ MALTOU JEDNOVRST TL 20MM</t>
  </si>
  <si>
    <t>Čelo stávajícícho propustku 
plocha 1,288=1,288 [A]</t>
  </si>
  <si>
    <t>40</t>
  </si>
  <si>
    <t>62631</t>
  </si>
  <si>
    <t>SPOJOVACÍ MŮSTEK MEZI STARÝM A NOVÝM BETONEM</t>
  </si>
  <si>
    <t>Čelo stávajícícho propustku 
plocha 3,8=3,800 [A]</t>
  </si>
  <si>
    <t>Potrubí</t>
  </si>
  <si>
    <t>41</t>
  </si>
  <si>
    <t>87434</t>
  </si>
  <si>
    <t>POTRUBÍ Z TRUB PLASTOVÝCH ODPADNÍCH DN DO 200MM</t>
  </si>
  <si>
    <t>Přípojky k uličním vpustem v celkové délce 84 m 
84=84,000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</si>
  <si>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</si>
  <si>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42</t>
  </si>
  <si>
    <t>87727</t>
  </si>
  <si>
    <t>CHRÁNIČKY PŮLENÉ Z TRUB PLAST DN DO 100MM</t>
  </si>
  <si>
    <t>Ochrana IS, položka bude čerpána dle skutečnosti se souhlasem TDI 
Předpokládaná délka 110 m 
110=110,000 [A]</t>
  </si>
  <si>
    <t>položky pro zhotovení potrubí platí bez ohledu na sklon  
zahrnuje:  
- výrobní dokumentaci (včetně technologického předpisu)  
- dodání veškerého trubního a pomocného materiálu  (trouby včetně podélného rozpůlení,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</si>
  <si>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43</t>
  </si>
  <si>
    <t>89712</t>
  </si>
  <si>
    <t>VPUSŤ KANALIZAČNÍ ULIČNÍ KOMPLETNÍ Z BETONOVÝCH DÍLCŮ</t>
  </si>
  <si>
    <t>KUS</t>
  </si>
  <si>
    <t>Nové uliční vpusti v celkévém počtu 22 ks 
22=22,000 [A]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</si>
  <si>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</si>
  <si>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44</t>
  </si>
  <si>
    <t>89922</t>
  </si>
  <si>
    <t>VÝŠKOVÁ ÚPRAVA MŘÍŽÍ</t>
  </si>
  <si>
    <t>Položka bude čerpána dle skutečnosti se souhlasem TDI 
8=8,000 [A]</t>
  </si>
  <si>
    <t>- položka výškové úpravy zahrnuje všechny nutné práce a materiály pro zvýšení nebo snížení zařízení (včetně nutné úpravy stávajícího povrchu vozovky nebo chodníku).</t>
  </si>
  <si>
    <t>45</t>
  </si>
  <si>
    <t>89923</t>
  </si>
  <si>
    <t>VÝŠKOVÁ ÚPRAVA KRYCÍCH HRNCŮ</t>
  </si>
  <si>
    <t>Položka bude čerpána dle skutečnosti se souhlasem TDI 
28=28,000 [A]</t>
  </si>
  <si>
    <t>Ostatní konstrukce a práce</t>
  </si>
  <si>
    <t>46</t>
  </si>
  <si>
    <t>914113</t>
  </si>
  <si>
    <t>DOPRAVNÍ ZNAČKY ZÁKLADNÍ VELIKOSTI OCELOVÉ NEREFLEXNÍ - DEMONTÁŽ</t>
  </si>
  <si>
    <t>Stávající svislé značky: 
A7a, E2b, P2 3=3,000 [A] 
IS3a, IS3c 2=2,000 [B] 
P2, E2b 2=2,000 [C] 
IS18a 1=1,000 [D] 
A12a 1=1,000 [E] 
A2a 1=1,000 [F] 
IS3a, IS3b 2=2,000 [G] 
A2b, B20a 2=2,000 [H] 
A12a 1=1,000 [I] 
IS3a, IS3b 2=2,000 [J] 
P2, E2b 2=2,000 [K] 
DZ 1=1,000 [L] 
P2, E2b 2=2,000 [M] 
Celkem: A+B+C+D+E+F+G+H+I+J+K+L+M=22,000 [N] 
Značky budou uloženy na skládku KSUSV.</t>
  </si>
  <si>
    <t>Položka zahrnuje odstranění, demontáž a odklizení materiálu s odvozem na předepsané místo</t>
  </si>
  <si>
    <t>47</t>
  </si>
  <si>
    <t>914121</t>
  </si>
  <si>
    <t>DOPRAVNÍ ZNAČKY ZÁKLADNÍ VELIKOSTI OCELOVÉ FÓLIE TŘ 1 - DODÁVKA A MONTÁŽ</t>
  </si>
  <si>
    <t>Nové svislé značení: 
E2b, P2 2=2,000 [A] 
IS3a, IS3c 2=2,000 [B] 
P2 1=1,000 [C] 
IS18a 1=1,000 [D] 
IJ4b 1=1,000 [E] 
A12a 1=1,000 [F] 
P2 1=1,000 [G] 
A2a 1=1,000 [H] 
IJ4b 1=1,000 [I] 
P2, E2b 2=2,000 [J] 
P2, E2b 2=2,000 [K] 
IS3a, IS3b 2=2,000 [L] 
A2b, B20a 2=2,000 [M] 
P2, E2b 2=2,000 [N] 
P2, E2b 2=2,000 [O] 
P2 1=1,000 [P] 
IJ4b 1=1,000 [Q] 
P2 1=1,000 [R] 
A12a 1=1,000 [S] 
IS3a, IS3b 2=2,000 [T] 
IJ4b 1=1,000 [U] 
P2 1=1,000 [V] 
DZ 1=1,000 [W] 
P2, E2b 2=2,000 [X] 
P2 1=1,000 [Y] 
Celkem: A+B+C+D+E+F+G+H+I+J+K+L+M+N+O+P+Q+R+S+T+U+V+W+X+Y=35,000 [Z]</t>
  </si>
  <si>
    <t>položka zahrnuje:  
- dodávku a montáž značek v požadovaném provedení</t>
  </si>
  <si>
    <t>48</t>
  </si>
  <si>
    <t>914923</t>
  </si>
  <si>
    <t>SLOUPKY A STOJKY DZ Z OCEL TRUBEK DO PATKY DEMONTÁŽ</t>
  </si>
  <si>
    <t>Stávající svislé značky: 
A7a, E2b, P2 1=1,000 [A] 
IS3a, IS3c 1=1,000 [B] 
P2, E2b 1=1,000 [C] 
IS18a 1=1,000 [D] 
A12a 1=1,000 [E] 
A2a 1=1,000 [F] 
IS3a, IS3b 1=1,000 [G] 
A2b, B20a 1=1,000 [H] 
A12a 1=1,000 [I] 
IS3a, IS3b 1=1,000 [J] 
P2, E2b 1=1,000 [K] 
DZ 1=1,000 [L] 
P2, E2b 1=1,000 [M] 
Celkem: A+B+C+D+E+F+G+H+I+J+K+L+M=13,000 [N] 
Značky budou uloženy na skládku KSUSV.</t>
  </si>
  <si>
    <t>49</t>
  </si>
  <si>
    <t>914924</t>
  </si>
  <si>
    <t>SLOUPKY A STOJKY DZ Z OCEL TRUBEK DO PATKY DOD, MONT, DEMON</t>
  </si>
  <si>
    <t>Nové svislé značení: 
E2b, P2 1=1,000 [A] 
IS3a, IS3c 1=1,000 [B] 
P2 1=1,000 [C] 
IS18a 1=1,000 [D] 
IJ4b 1=1,000 [E] 
A12a 1=1,000 [F] 
P2 1=1,000 [G] 
A2a 1=1,000 [H] 
IJ4b 1=1,000 [I] 
P2, E2b 1=1,000 [J] 
P2, E2b 1=1,000 [K] 
IS3a, IS3b 1=1,000 [L] 
A2b, B20a 1=1,000 [M] 
P2, E2b 1=1,000 [N] 
P2, E2b 1=1,000 [O] 
P2 1=1,000 [P] 
IJ4b 1=1,000 [Q] 
P2 1=1,000 [R] 
A12a 1=1,000 [S] 
IS3a, IS3b 1=1,000 [T] 
IJ4b 1=1,000 [U] 
P2 1=1,000 [V] 
DZ 1=1,000 [W] 
P2, E2b 1=1,000 [X] 
P2 1=1,000 [Y] 
Celkem: A+B+C+D+E+F+G+H+I+J+K+L+M+N+O+P+Q+R+S+T+U+V+W+X+Y=25,000 [Z]</t>
  </si>
  <si>
    <t>položka zahrnuje:  
- dodávku a montáž sloupků a upevňovacích zařízení včetně jejich osazení (betonová patka, zemní práce)  
- odstranění, demontáž a odklizení materiálu s odvozem na předepsané místo</t>
  </si>
  <si>
    <t>50</t>
  </si>
  <si>
    <t>915221</t>
  </si>
  <si>
    <t>VODOR DOPRAV ZNAČ PLASTEM STRUKTURÁLNÍ NEHLUČNÉ - DOD A POKLÁDKA</t>
  </si>
  <si>
    <t>262=262,000 [A]</t>
  </si>
  <si>
    <t>položka zahrnuje:  
- dodání a pokládku nátěrového materiálu (měří se pouze natíraná plocha)  
- předznačení a reflexní úpravu</t>
  </si>
  <si>
    <t>51</t>
  </si>
  <si>
    <t>91552</t>
  </si>
  <si>
    <t>VODOR DOPRAV ZNAČ - PÍSMENA</t>
  </si>
  <si>
    <t>4=4,000 [A]</t>
  </si>
  <si>
    <t>položka zahrnuje:  
- dodání a pokládku nátěrového materiálu  
- předznačení a reflexní úpravu</t>
  </si>
  <si>
    <t>52</t>
  </si>
  <si>
    <t>917224</t>
  </si>
  <si>
    <t>SILNIČNÍ A CHODNÍKOVÉ OBRUBY Z BETONOVÝCH OBRUBNÍKŮ ŠÍŘ 150MM</t>
  </si>
  <si>
    <t>V rámci předláždění stávajících chodníků se předpokládá výměna 30% stávajících obrub. 
Položka bude čerpána dle skutečnosti se souhlasem TDI. 
Celková délka předlážděných obrub = 258 * 0,3 (30%)=77,400 [A] 
Nově umístěné obruby z důvodu odvodnění v délce 360 m=360,000 [B] 
Celkem: A+B=437,400 [C]</t>
  </si>
  <si>
    <t>Položka zahrnuje:  
dodání a pokládku betonových obrubníků o rozměrech předepsaných zadávací dokumentací  
betonové lože i boční betonovou opěrku.</t>
  </si>
  <si>
    <t>53</t>
  </si>
  <si>
    <t>919111</t>
  </si>
  <si>
    <t>ŘEZÁNÍ ASFALTOVÉHO KRYTU VOZOVEK TL DO 50MM</t>
  </si>
  <si>
    <t>258=258,000 [A]</t>
  </si>
  <si>
    <t>položka zahrnuje řezání vozovkové vrstvy v předepsané tloušťce, včetně spotřeby vody</t>
  </si>
  <si>
    <t>54</t>
  </si>
  <si>
    <t>931326</t>
  </si>
  <si>
    <t>TĚSNĚNÍ DILATAČ SPAR ASF ZÁLIVKOU MODIFIK PRŮŘ DO 800MM2</t>
  </si>
  <si>
    <t>750=750,000 [A]</t>
  </si>
  <si>
    <t>položka zahrnuje dodávku a osazení předepsaného materiálu, očištění ploch spáry před úpravou, očištění okolí spáry po úpravě  
nezahrnuje těsnící profil</t>
  </si>
  <si>
    <t>55</t>
  </si>
  <si>
    <t>935111</t>
  </si>
  <si>
    <t>ŠTĚRBINOVÉ ŽLABY Z BETONOVÝCH DÍLCŮ ŠÍŘ DO 400MM VÝŠ DO 500MM BEZ OBRUBY</t>
  </si>
  <si>
    <t>Štěrbinový žlab - délka 11 m  
11=11,000 [A]</t>
  </si>
  <si>
    <t>položka zahrnuje:  
- veškerý materiál, výrobky a polotovary, včetně mimostaveništní a vnitrostaveništní dopravy (rovněž přesuny), včetně naložení a složení,případně s uložením.  
- veškeré práce nutné pro zřízení těchto konstrukcí, včetně zemních prací, lože, ukončení, patek, spárování, úpravy vtoku a výtoku. Měří se v [m] délky osy žlabu bez čistících kusů a odtokových vpustí.</t>
  </si>
  <si>
    <t>56</t>
  </si>
  <si>
    <t>935212</t>
  </si>
  <si>
    <t>PŘÍKOPOVÉ ŽLABY Z BETON TVÁRNIC ŠÍŘ DO 600MM DO BETONU TL 100MM</t>
  </si>
  <si>
    <t>Příkopové žlaby k odvodnění v délce 60 m 
60=60,000 [A]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</si>
  <si>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</si>
  <si>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57</t>
  </si>
  <si>
    <t>935213</t>
  </si>
  <si>
    <t>PŘEDLÁŽDĚNÍ ŽLABŮ Z TVÁRNIC ŠÍŘ DO 600MM</t>
  </si>
  <si>
    <t>Položka bude čerpána dle skutečnosti se souhlasem TDI 
30=30,000 [A]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</si>
  <si>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</t>
  </si>
  <si>
    <t>58</t>
  </si>
  <si>
    <t>938542</t>
  </si>
  <si>
    <t>OČIŠTĚNÍ BETON KONSTR OTRYSKÁNÍM TLAK VODOU DO 500 BARŮ</t>
  </si>
  <si>
    <t>Stávající čelo propustku 
2,504+1,288=3,792 [A]</t>
  </si>
  <si>
    <t>položka zahrnuje očištění předepsaným způsobem včetně odklizení vzniklého odpadu</t>
  </si>
  <si>
    <t>59</t>
  </si>
  <si>
    <t>96656</t>
  </si>
  <si>
    <t>ODSTRANĚNÍ ŽLABŮ Z DÍLCŮ (VČET ŠTĚRBINOVÝCH) ŠÍŘKY 400MM</t>
  </si>
  <si>
    <t>Odstranění stávajících žlabů v celkové délce 60 m 
60=60,000 [A]</t>
  </si>
  <si>
    <t>- zahrnuje vybourání žlabů včetně podkladních vrstev a eventuelních mříží  
- zahrnuje veškerou manipulaci s vybouranou sutí a hmotami včetně uložení na skládku  
- nezahrnuje poplatek za skládku, vykáže se v samostatné položce 014** (s výjimkou malého množství bouraného materiálu, kde je možné poplatek zahrnout do jednotkové ceny bourání – tento fakt musí být uveden v doplňujícím textu k položce)</t>
  </si>
  <si>
    <t>60</t>
  </si>
  <si>
    <t>96687</t>
  </si>
  <si>
    <t>VYBOURÁNÍ ULIČNÍCH VPUSTÍ KOMPLETNÍCH</t>
  </si>
  <si>
    <t>Vybourání stávajících uličních vpustí - celkem 10 ks 
10=10,000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</si>
  <si>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</si>
  <si>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SO 185</t>
  </si>
  <si>
    <t>Dopravně inženýrská opatření (DIO)</t>
  </si>
  <si>
    <t>02720</t>
  </si>
  <si>
    <t>POMOC PRÁCE ZŘÍZ NEBO ZAJIŠŤ REGULACI A OCHRANU DOPRAVY</t>
  </si>
  <si>
    <t>Z důvodu obslužnosti veřejné linkové dopravy je nutné zohlednit objízdné trasy v době skutečné výstavby. Obslužnost linkové dopravy je rozdílná zejména v době letních prázdnin.</t>
  </si>
  <si>
    <t>Objízdné trasy musejí být zohledněny k době výstavby s ohledem na složité objízdné trasy pro autobusovou dopravu.</t>
  </si>
  <si>
    <t>zahrnuje veškeré náklady spojené s objednatelem požadovanými zařízeními</t>
  </si>
  <si>
    <t>Provizorní dopravní značení - kompletní, pronájem  
vč. patních desek, sloupků, kontroly, údržby a případné obnovy v době trvání stavby, přemístění v rámci stavby, odstranění a odvozu po skončení stavby.</t>
  </si>
  <si>
    <t>Objízdné trasy musejí být zohledněny k době výstavby s ohledem na složité objízdné trasy pro autobusovou dopravu. 
Položla bude čerpána dle skutečnosti se souhlasem TDI. 
Předpokládaný počet kusů 50=50,000 [A]</t>
  </si>
  <si>
    <t>položka zahrnuje:  
- dodávku a montáž značek v požadovaném provedení  
- u dočasných (provizorních) značek a zařízení údržbu po celou dobu trvání funkce, náhradu zničených nebo ztracených kusů, nutnou opravu poškozených částí  
- odstranění, demontáž a odklizení materiálu s odvozem na předepsané místo</t>
  </si>
  <si>
    <t>914421</t>
  </si>
  <si>
    <t>DOPRAVNÍ ZNAČKY 100X150CM OCELOVÉ FÓLIE TŘ 1 - DODÁVKA A MONTÁŽ</t>
  </si>
  <si>
    <t>Objízdné trasy musejí být zohledněny k době výstavby s ohledem na složité objízdné trasy pro autobusovou dopravu. 
Položla bude čerpána dle skutečnosti se souhlasem TDI. 
Předpokládaný počet kusů 5=5,000 [A]</t>
  </si>
  <si>
    <t>916131</t>
  </si>
  <si>
    <t>DOPRAV SVĚTLO VÝSTRAŽ SOUPRAVA 5KS - DOD A MONTÁŽ</t>
  </si>
  <si>
    <t>položka zahrnuje:  
- dodání zařízení v předepsaném provedení včetně jejich osazení  
- údržbu po celou dobu trvání funkce, náhradu zničených nebo ztracených kusů, nutnou opravu poškozených částí  
- napájení z baterie včetně záložní baterie  
- odstranění, demontáž a odklizení zařízení s odvozem na předepsané místo</t>
  </si>
  <si>
    <t>916311</t>
  </si>
  <si>
    <t>DOPRAVNÍ ZÁBRANY Z2 S FÓLIÍ TŘ 1 - DOD A MONTÁŽ</t>
  </si>
  <si>
    <t>Z2 - "zábrana pro označení uzavírky"  
Provizorní dopravní značení - kompletní, pronájem  
vč. patních desek, sloupků, kontroly, údržby a případné obnovy v době trvání stavby, přemístění v rámci stavby, odstranění a odvozu po skončení stavby.</t>
  </si>
  <si>
    <t>Položka bude čerpána dle skutečnosti se souhlasem TDI.</t>
  </si>
  <si>
    <t>položka zahrnuje:  
- dodání zařízení v předepsaném provedení včetně jejich osazení  
- údržbu po celou dobu trvání funkce, náhradu zničených nebo ztracených kusů, nutnou opravu poškozených částí  
- odstranění, demontáž a odklizení zařízení s odvozem na předepsané místo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</si>
</sst>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1152525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104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8.8515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3.2" customHeight="1">
      <c r="A1" s="1"/>
      <c r="B1" s="1" t="s">
        <v>0</v>
      </c>
      <c r="C1" s="1"/>
      <c r="D1" s="1"/>
      <c r="E1" s="1"/>
    </row>
    <row r="2" spans="1:5" ht="13.2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3.2" customHeight="1">
      <c r="A5" s="1"/>
      <c r="B5" s="1" t="s">
        <v>3</v>
      </c>
      <c r="C5" s="1"/>
      <c r="D5" s="1"/>
      <c r="E5" s="1"/>
    </row>
    <row r="6" spans="1:5" ht="13.2" customHeight="1">
      <c r="A6" s="1"/>
      <c r="B6" s="4" t="s">
        <v>4</v>
      </c>
      <c r="C6" s="7">
        <f>SUM(C10:C12)</f>
      </c>
      <c r="D6" s="1"/>
      <c r="E6" s="1"/>
    </row>
    <row r="7" spans="1:5" ht="13.2" customHeight="1">
      <c r="A7" s="1"/>
      <c r="B7" s="4" t="s">
        <v>5</v>
      </c>
      <c r="C7" s="7">
        <f>SUM(E10:E12)</f>
      </c>
      <c r="D7" s="1"/>
      <c r="E7" s="1"/>
    </row>
    <row r="8" spans="1:5" ht="13.2" customHeight="1">
      <c r="A8" s="6"/>
      <c r="B8" s="6"/>
      <c r="C8" s="6"/>
      <c r="D8" s="6"/>
      <c r="E8" s="6"/>
    </row>
    <row r="9" spans="1:5" ht="13.2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3.2" customHeight="1">
      <c r="A10" s="20" t="s">
        <v>24</v>
      </c>
      <c r="B10" s="20" t="s">
        <v>25</v>
      </c>
      <c r="C10" s="21">
        <f>'SO 001'!I3</f>
      </c>
      <c r="D10" s="21">
        <f>'SO 001'!O2</f>
      </c>
      <c r="E10" s="21">
        <f>C10+D10</f>
      </c>
    </row>
    <row r="11" spans="1:5" ht="13.2" customHeight="1">
      <c r="A11" s="20" t="s">
        <v>80</v>
      </c>
      <c r="B11" s="20" t="s">
        <v>81</v>
      </c>
      <c r="C11" s="21">
        <f>'SO 101'!I3</f>
      </c>
      <c r="D11" s="21">
        <f>'SO 101'!O2</f>
      </c>
      <c r="E11" s="21">
        <f>C11+D11</f>
      </c>
    </row>
    <row r="12" spans="1:5" ht="13.2" customHeight="1">
      <c r="A12" s="20" t="s">
        <v>366</v>
      </c>
      <c r="B12" s="20" t="s">
        <v>367</v>
      </c>
      <c r="C12" s="21">
        <f>'SO 185'!I3</f>
      </c>
      <c r="D12" s="21">
        <f>'SO 185'!O2</f>
      </c>
      <c r="E12" s="21">
        <f>C12+D12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8.8515625" style="0" hidden="1" customWidth="1"/>
  </cols>
  <sheetData>
    <row r="1" spans="1:16" ht="13.2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3.2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3.2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3.2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3.2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</f>
      </c>
      <c r="R8">
        <f>0+O9+O13+O17+O21+O25+O29+O33+O37+O41</f>
      </c>
    </row>
    <row r="9" spans="1:16" ht="12.6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6">
      <c r="A10" s="35" t="s">
        <v>50</v>
      </c>
      <c r="E10" s="36" t="s">
        <v>51</v>
      </c>
    </row>
    <row r="11" spans="1:5" ht="12.6">
      <c r="A11" s="37" t="s">
        <v>52</v>
      </c>
      <c r="E11" s="38" t="s">
        <v>53</v>
      </c>
    </row>
    <row r="12" spans="1:5" ht="12.6">
      <c r="A12" t="s">
        <v>54</v>
      </c>
      <c r="E12" s="36" t="s">
        <v>55</v>
      </c>
    </row>
    <row r="13" spans="1:16" ht="12.6">
      <c r="A13" s="25" t="s">
        <v>45</v>
      </c>
      <c r="B13" s="29" t="s">
        <v>23</v>
      </c>
      <c r="C13" s="29" t="s">
        <v>56</v>
      </c>
      <c r="D13" s="25" t="s">
        <v>47</v>
      </c>
      <c r="E13" s="30" t="s">
        <v>57</v>
      </c>
      <c r="F13" s="31" t="s">
        <v>49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6">
      <c r="A14" s="35" t="s">
        <v>50</v>
      </c>
      <c r="E14" s="36" t="s">
        <v>47</v>
      </c>
    </row>
    <row r="15" spans="1:5" ht="20.4">
      <c r="A15" s="37" t="s">
        <v>52</v>
      </c>
      <c r="E15" s="38" t="s">
        <v>58</v>
      </c>
    </row>
    <row r="16" spans="1:5" ht="20.4">
      <c r="A16" t="s">
        <v>54</v>
      </c>
      <c r="E16" s="36" t="s">
        <v>59</v>
      </c>
    </row>
    <row r="17" spans="1:16" ht="12.6">
      <c r="A17" s="25" t="s">
        <v>45</v>
      </c>
      <c r="B17" s="29" t="s">
        <v>22</v>
      </c>
      <c r="C17" s="29" t="s">
        <v>60</v>
      </c>
      <c r="D17" s="25" t="s">
        <v>29</v>
      </c>
      <c r="E17" s="30" t="s">
        <v>61</v>
      </c>
      <c r="F17" s="31" t="s">
        <v>49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6">
      <c r="A18" s="35" t="s">
        <v>50</v>
      </c>
      <c r="E18" s="36" t="s">
        <v>62</v>
      </c>
    </row>
    <row r="19" spans="1:5" ht="12.6">
      <c r="A19" s="37" t="s">
        <v>52</v>
      </c>
      <c r="E19" s="38" t="s">
        <v>53</v>
      </c>
    </row>
    <row r="20" spans="1:5" ht="12.6">
      <c r="A20" t="s">
        <v>54</v>
      </c>
      <c r="E20" s="36" t="s">
        <v>63</v>
      </c>
    </row>
    <row r="21" spans="1:16" ht="12.6">
      <c r="A21" s="25" t="s">
        <v>45</v>
      </c>
      <c r="B21" s="29" t="s">
        <v>33</v>
      </c>
      <c r="C21" s="29" t="s">
        <v>60</v>
      </c>
      <c r="D21" s="25" t="s">
        <v>23</v>
      </c>
      <c r="E21" s="30" t="s">
        <v>61</v>
      </c>
      <c r="F21" s="31" t="s">
        <v>49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6">
      <c r="A22" s="35" t="s">
        <v>50</v>
      </c>
      <c r="E22" s="36" t="s">
        <v>64</v>
      </c>
    </row>
    <row r="23" spans="1:5" ht="12.6">
      <c r="A23" s="37" t="s">
        <v>52</v>
      </c>
      <c r="E23" s="38" t="s">
        <v>53</v>
      </c>
    </row>
    <row r="24" spans="1:5" ht="12.6">
      <c r="A24" t="s">
        <v>54</v>
      </c>
      <c r="E24" s="36" t="s">
        <v>63</v>
      </c>
    </row>
    <row r="25" spans="1:16" ht="12.6">
      <c r="A25" s="25" t="s">
        <v>45</v>
      </c>
      <c r="B25" s="29" t="s">
        <v>35</v>
      </c>
      <c r="C25" s="29" t="s">
        <v>60</v>
      </c>
      <c r="D25" s="25" t="s">
        <v>22</v>
      </c>
      <c r="E25" s="30" t="s">
        <v>61</v>
      </c>
      <c r="F25" s="31" t="s">
        <v>49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6">
      <c r="A26" s="35" t="s">
        <v>50</v>
      </c>
      <c r="E26" s="36" t="s">
        <v>65</v>
      </c>
    </row>
    <row r="27" spans="1:5" ht="12.6">
      <c r="A27" s="37" t="s">
        <v>52</v>
      </c>
      <c r="E27" s="38" t="s">
        <v>53</v>
      </c>
    </row>
    <row r="28" spans="1:5" ht="12.6">
      <c r="A28" t="s">
        <v>54</v>
      </c>
      <c r="E28" s="36" t="s">
        <v>63</v>
      </c>
    </row>
    <row r="29" spans="1:16" ht="12.6">
      <c r="A29" s="25" t="s">
        <v>45</v>
      </c>
      <c r="B29" s="29" t="s">
        <v>37</v>
      </c>
      <c r="C29" s="29" t="s">
        <v>66</v>
      </c>
      <c r="D29" s="25" t="s">
        <v>47</v>
      </c>
      <c r="E29" s="30" t="s">
        <v>67</v>
      </c>
      <c r="F29" s="31" t="s">
        <v>49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6">
      <c r="A30" s="35" t="s">
        <v>50</v>
      </c>
      <c r="E30" s="36" t="s">
        <v>68</v>
      </c>
    </row>
    <row r="31" spans="1:5" ht="12.6">
      <c r="A31" s="37" t="s">
        <v>52</v>
      </c>
      <c r="E31" s="38" t="s">
        <v>53</v>
      </c>
    </row>
    <row r="32" spans="1:5" ht="12.6">
      <c r="A32" t="s">
        <v>54</v>
      </c>
      <c r="E32" s="36" t="s">
        <v>63</v>
      </c>
    </row>
    <row r="33" spans="1:16" ht="12.6">
      <c r="A33" s="25" t="s">
        <v>45</v>
      </c>
      <c r="B33" s="29" t="s">
        <v>69</v>
      </c>
      <c r="C33" s="29" t="s">
        <v>70</v>
      </c>
      <c r="D33" s="25" t="s">
        <v>47</v>
      </c>
      <c r="E33" s="30" t="s">
        <v>71</v>
      </c>
      <c r="F33" s="31" t="s">
        <v>49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6">
      <c r="A34" s="35" t="s">
        <v>50</v>
      </c>
      <c r="E34" s="36" t="s">
        <v>72</v>
      </c>
    </row>
    <row r="35" spans="1:5" ht="12.6">
      <c r="A35" s="37" t="s">
        <v>52</v>
      </c>
      <c r="E35" s="38" t="s">
        <v>53</v>
      </c>
    </row>
    <row r="36" spans="1:5" ht="12.6">
      <c r="A36" t="s">
        <v>54</v>
      </c>
      <c r="E36" s="36" t="s">
        <v>63</v>
      </c>
    </row>
    <row r="37" spans="1:16" ht="12.6">
      <c r="A37" s="25" t="s">
        <v>45</v>
      </c>
      <c r="B37" s="29" t="s">
        <v>73</v>
      </c>
      <c r="C37" s="29" t="s">
        <v>74</v>
      </c>
      <c r="D37" s="25" t="s">
        <v>47</v>
      </c>
      <c r="E37" s="30" t="s">
        <v>75</v>
      </c>
      <c r="F37" s="31" t="s">
        <v>49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6">
      <c r="A38" s="35" t="s">
        <v>50</v>
      </c>
      <c r="E38" s="36" t="s">
        <v>47</v>
      </c>
    </row>
    <row r="39" spans="1:5" ht="12.6">
      <c r="A39" s="37" t="s">
        <v>52</v>
      </c>
      <c r="E39" s="38" t="s">
        <v>53</v>
      </c>
    </row>
    <row r="40" spans="1:5" ht="20.4">
      <c r="A40" t="s">
        <v>54</v>
      </c>
      <c r="E40" s="36" t="s">
        <v>76</v>
      </c>
    </row>
    <row r="41" spans="1:16" ht="12.6">
      <c r="A41" s="25" t="s">
        <v>45</v>
      </c>
      <c r="B41" s="29" t="s">
        <v>40</v>
      </c>
      <c r="C41" s="29" t="s">
        <v>77</v>
      </c>
      <c r="D41" s="25" t="s">
        <v>47</v>
      </c>
      <c r="E41" s="30" t="s">
        <v>78</v>
      </c>
      <c r="F41" s="31" t="s">
        <v>49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6">
      <c r="A42" s="35" t="s">
        <v>50</v>
      </c>
      <c r="E42" s="36" t="s">
        <v>47</v>
      </c>
    </row>
    <row r="43" spans="1:5" ht="12.6">
      <c r="A43" s="37" t="s">
        <v>52</v>
      </c>
      <c r="E43" s="38" t="s">
        <v>47</v>
      </c>
    </row>
    <row r="44" spans="1:5" ht="12.6">
      <c r="A44" t="s">
        <v>54</v>
      </c>
      <c r="E44" s="36" t="s">
        <v>79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8.8515625" style="0" hidden="1" customWidth="1"/>
  </cols>
  <sheetData>
    <row r="1" spans="1:16" ht="13.2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0+O8+O17+O106+O115+O120+O161+O174+O195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80</v>
      </c>
      <c r="I3" s="39">
        <f>0+I8+I17+I106+I115+I120+I161+I174+I195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80</v>
      </c>
      <c r="D4" s="6"/>
      <c r="E4" s="18" t="s">
        <v>81</v>
      </c>
      <c r="F4" s="6"/>
      <c r="G4" s="6"/>
      <c r="H4" s="19"/>
      <c r="I4" s="19"/>
      <c r="O4" t="s">
        <v>20</v>
      </c>
      <c r="P4" t="s">
        <v>23</v>
      </c>
    </row>
    <row r="5" spans="1:16" ht="13.2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3.2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3.2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3.2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6">
      <c r="A9" s="25" t="s">
        <v>45</v>
      </c>
      <c r="B9" s="29" t="s">
        <v>29</v>
      </c>
      <c r="C9" s="29" t="s">
        <v>82</v>
      </c>
      <c r="D9" s="25" t="s">
        <v>47</v>
      </c>
      <c r="E9" s="30" t="s">
        <v>83</v>
      </c>
      <c r="F9" s="31" t="s">
        <v>84</v>
      </c>
      <c r="G9" s="32">
        <v>6641.46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6">
      <c r="A10" s="35" t="s">
        <v>50</v>
      </c>
      <c r="E10" s="36" t="s">
        <v>47</v>
      </c>
    </row>
    <row r="11" spans="1:5" ht="409.5">
      <c r="A11" s="37" t="s">
        <v>52</v>
      </c>
      <c r="E11" s="38" t="s">
        <v>85</v>
      </c>
    </row>
    <row r="12" spans="1:5" ht="12.6">
      <c r="A12" t="s">
        <v>54</v>
      </c>
      <c r="E12" s="36" t="s">
        <v>86</v>
      </c>
    </row>
    <row r="13" spans="1:16" ht="12.6">
      <c r="A13" s="25" t="s">
        <v>45</v>
      </c>
      <c r="B13" s="29" t="s">
        <v>23</v>
      </c>
      <c r="C13" s="29" t="s">
        <v>87</v>
      </c>
      <c r="D13" s="25" t="s">
        <v>47</v>
      </c>
      <c r="E13" s="30" t="s">
        <v>88</v>
      </c>
      <c r="F13" s="31" t="s">
        <v>84</v>
      </c>
      <c r="G13" s="32">
        <v>757.404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6">
      <c r="A14" s="35" t="s">
        <v>50</v>
      </c>
      <c r="E14" s="36" t="s">
        <v>47</v>
      </c>
    </row>
    <row r="15" spans="1:5" ht="397.8">
      <c r="A15" s="37" t="s">
        <v>52</v>
      </c>
      <c r="E15" s="38" t="s">
        <v>89</v>
      </c>
    </row>
    <row r="16" spans="1:5" ht="12.6">
      <c r="A16" t="s">
        <v>54</v>
      </c>
      <c r="E16" s="36" t="s">
        <v>86</v>
      </c>
    </row>
    <row r="17" spans="1:18" ht="13.2" customHeight="1">
      <c r="A17" s="6" t="s">
        <v>43</v>
      </c>
      <c r="B17" s="6"/>
      <c r="C17" s="41" t="s">
        <v>29</v>
      </c>
      <c r="D17" s="6"/>
      <c r="E17" s="27" t="s">
        <v>90</v>
      </c>
      <c r="F17" s="6"/>
      <c r="G17" s="6"/>
      <c r="H17" s="6"/>
      <c r="I17" s="42">
        <f>0+Q17</f>
      </c>
      <c r="O17">
        <f>0+R17</f>
      </c>
      <c r="Q17">
        <f>0+I18+I22+I26+I30+I34+I38+I42+I46+I50+I54+I58+I62+I66+I70+I74+I78+I82+I86+I90+I94+I98+I102</f>
      </c>
      <c r="R17">
        <f>0+O18+O22+O26+O30+O34+O38+O42+O46+O50+O54+O58+O62+O66+O70+O74+O78+O82+O86+O90+O94+O98+O102</f>
      </c>
    </row>
    <row r="18" spans="1:16" ht="12.6">
      <c r="A18" s="25" t="s">
        <v>45</v>
      </c>
      <c r="B18" s="29" t="s">
        <v>22</v>
      </c>
      <c r="C18" s="29" t="s">
        <v>91</v>
      </c>
      <c r="D18" s="25" t="s">
        <v>47</v>
      </c>
      <c r="E18" s="30" t="s">
        <v>92</v>
      </c>
      <c r="F18" s="31" t="s">
        <v>93</v>
      </c>
      <c r="G18" s="32">
        <v>161.275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6">
      <c r="A19" s="35" t="s">
        <v>50</v>
      </c>
      <c r="E19" s="36" t="s">
        <v>47</v>
      </c>
    </row>
    <row r="20" spans="1:5" ht="102">
      <c r="A20" s="37" t="s">
        <v>52</v>
      </c>
      <c r="E20" s="38" t="s">
        <v>94</v>
      </c>
    </row>
    <row r="21" spans="1:5" ht="40.8">
      <c r="A21" t="s">
        <v>54</v>
      </c>
      <c r="E21" s="36" t="s">
        <v>95</v>
      </c>
    </row>
    <row r="22" spans="1:16" ht="12.6">
      <c r="A22" s="25" t="s">
        <v>45</v>
      </c>
      <c r="B22" s="29" t="s">
        <v>33</v>
      </c>
      <c r="C22" s="29" t="s">
        <v>96</v>
      </c>
      <c r="D22" s="25" t="s">
        <v>47</v>
      </c>
      <c r="E22" s="30" t="s">
        <v>97</v>
      </c>
      <c r="F22" s="31" t="s">
        <v>93</v>
      </c>
      <c r="G22" s="32">
        <v>7.5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6">
      <c r="A23" s="35" t="s">
        <v>50</v>
      </c>
      <c r="E23" s="36" t="s">
        <v>47</v>
      </c>
    </row>
    <row r="24" spans="1:5" ht="71.4">
      <c r="A24" s="37" t="s">
        <v>52</v>
      </c>
      <c r="E24" s="38" t="s">
        <v>98</v>
      </c>
    </row>
    <row r="25" spans="1:5" ht="40.8">
      <c r="A25" t="s">
        <v>54</v>
      </c>
      <c r="E25" s="36" t="s">
        <v>95</v>
      </c>
    </row>
    <row r="26" spans="1:16" ht="12.6">
      <c r="A26" s="25" t="s">
        <v>45</v>
      </c>
      <c r="B26" s="29" t="s">
        <v>35</v>
      </c>
      <c r="C26" s="29" t="s">
        <v>99</v>
      </c>
      <c r="D26" s="25" t="s">
        <v>47</v>
      </c>
      <c r="E26" s="30" t="s">
        <v>100</v>
      </c>
      <c r="F26" s="31" t="s">
        <v>93</v>
      </c>
      <c r="G26" s="32">
        <v>312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6">
      <c r="A27" s="35" t="s">
        <v>50</v>
      </c>
      <c r="E27" s="36" t="s">
        <v>47</v>
      </c>
    </row>
    <row r="28" spans="1:5" ht="30.6">
      <c r="A28" s="37" t="s">
        <v>52</v>
      </c>
      <c r="E28" s="38" t="s">
        <v>101</v>
      </c>
    </row>
    <row r="29" spans="1:5" ht="40.8">
      <c r="A29" t="s">
        <v>54</v>
      </c>
      <c r="E29" s="36" t="s">
        <v>95</v>
      </c>
    </row>
    <row r="30" spans="1:16" ht="12.6">
      <c r="A30" s="25" t="s">
        <v>45</v>
      </c>
      <c r="B30" s="29" t="s">
        <v>37</v>
      </c>
      <c r="C30" s="29" t="s">
        <v>102</v>
      </c>
      <c r="D30" s="25" t="s">
        <v>47</v>
      </c>
      <c r="E30" s="30" t="s">
        <v>103</v>
      </c>
      <c r="F30" s="31" t="s">
        <v>93</v>
      </c>
      <c r="G30" s="32">
        <v>776.475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6">
      <c r="A31" s="35" t="s">
        <v>50</v>
      </c>
      <c r="E31" s="36" t="s">
        <v>47</v>
      </c>
    </row>
    <row r="32" spans="1:5" ht="204">
      <c r="A32" s="37" t="s">
        <v>52</v>
      </c>
      <c r="E32" s="38" t="s">
        <v>104</v>
      </c>
    </row>
    <row r="33" spans="1:5" ht="40.8">
      <c r="A33" t="s">
        <v>54</v>
      </c>
      <c r="E33" s="36" t="s">
        <v>95</v>
      </c>
    </row>
    <row r="34" spans="1:16" ht="12.6">
      <c r="A34" s="25" t="s">
        <v>45</v>
      </c>
      <c r="B34" s="29" t="s">
        <v>69</v>
      </c>
      <c r="C34" s="29" t="s">
        <v>105</v>
      </c>
      <c r="D34" s="25" t="s">
        <v>47</v>
      </c>
      <c r="E34" s="30" t="s">
        <v>106</v>
      </c>
      <c r="F34" s="31" t="s">
        <v>93</v>
      </c>
      <c r="G34" s="32">
        <v>334.75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6">
      <c r="A35" s="35" t="s">
        <v>50</v>
      </c>
      <c r="E35" s="36" t="s">
        <v>47</v>
      </c>
    </row>
    <row r="36" spans="1:5" ht="173.4">
      <c r="A36" s="37" t="s">
        <v>52</v>
      </c>
      <c r="E36" s="38" t="s">
        <v>107</v>
      </c>
    </row>
    <row r="37" spans="1:5" ht="40.8">
      <c r="A37" t="s">
        <v>54</v>
      </c>
      <c r="E37" s="36" t="s">
        <v>95</v>
      </c>
    </row>
    <row r="38" spans="1:16" ht="12.6">
      <c r="A38" s="25" t="s">
        <v>45</v>
      </c>
      <c r="B38" s="29" t="s">
        <v>73</v>
      </c>
      <c r="C38" s="29" t="s">
        <v>108</v>
      </c>
      <c r="D38" s="25" t="s">
        <v>47</v>
      </c>
      <c r="E38" s="30" t="s">
        <v>109</v>
      </c>
      <c r="F38" s="31" t="s">
        <v>110</v>
      </c>
      <c r="G38" s="32">
        <v>77.4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6">
      <c r="A39" s="35" t="s">
        <v>50</v>
      </c>
      <c r="E39" s="36" t="s">
        <v>47</v>
      </c>
    </row>
    <row r="40" spans="1:5" ht="40.8">
      <c r="A40" s="37" t="s">
        <v>52</v>
      </c>
      <c r="E40" s="38" t="s">
        <v>111</v>
      </c>
    </row>
    <row r="41" spans="1:5" ht="40.8">
      <c r="A41" t="s">
        <v>54</v>
      </c>
      <c r="E41" s="36" t="s">
        <v>95</v>
      </c>
    </row>
    <row r="42" spans="1:16" ht="12.6">
      <c r="A42" s="25" t="s">
        <v>45</v>
      </c>
      <c r="B42" s="29" t="s">
        <v>40</v>
      </c>
      <c r="C42" s="29" t="s">
        <v>112</v>
      </c>
      <c r="D42" s="25" t="s">
        <v>47</v>
      </c>
      <c r="E42" s="30" t="s">
        <v>113</v>
      </c>
      <c r="F42" s="31" t="s">
        <v>93</v>
      </c>
      <c r="G42" s="32">
        <v>85.75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6">
      <c r="A43" s="35" t="s">
        <v>50</v>
      </c>
      <c r="E43" s="36" t="s">
        <v>47</v>
      </c>
    </row>
    <row r="44" spans="1:5" ht="40.8">
      <c r="A44" s="37" t="s">
        <v>52</v>
      </c>
      <c r="E44" s="38" t="s">
        <v>114</v>
      </c>
    </row>
    <row r="45" spans="1:5" ht="40.8">
      <c r="A45" t="s">
        <v>54</v>
      </c>
      <c r="E45" s="36" t="s">
        <v>95</v>
      </c>
    </row>
    <row r="46" spans="1:16" ht="12.6">
      <c r="A46" s="25" t="s">
        <v>45</v>
      </c>
      <c r="B46" s="29" t="s">
        <v>42</v>
      </c>
      <c r="C46" s="29" t="s">
        <v>115</v>
      </c>
      <c r="D46" s="25" t="s">
        <v>47</v>
      </c>
      <c r="E46" s="30" t="s">
        <v>116</v>
      </c>
      <c r="F46" s="31" t="s">
        <v>93</v>
      </c>
      <c r="G46" s="32">
        <v>3115.05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6">
      <c r="A47" s="35" t="s">
        <v>50</v>
      </c>
      <c r="E47" s="36" t="s">
        <v>47</v>
      </c>
    </row>
    <row r="48" spans="1:5" ht="306">
      <c r="A48" s="37" t="s">
        <v>52</v>
      </c>
      <c r="E48" s="38" t="s">
        <v>117</v>
      </c>
    </row>
    <row r="49" spans="1:5" ht="255">
      <c r="A49" t="s">
        <v>54</v>
      </c>
      <c r="E49" s="36" t="s">
        <v>118</v>
      </c>
    </row>
    <row r="50" spans="1:16" ht="12.6">
      <c r="A50" s="25" t="s">
        <v>45</v>
      </c>
      <c r="B50" s="29" t="s">
        <v>119</v>
      </c>
      <c r="C50" s="29" t="s">
        <v>120</v>
      </c>
      <c r="D50" s="25" t="s">
        <v>47</v>
      </c>
      <c r="E50" s="30" t="s">
        <v>121</v>
      </c>
      <c r="F50" s="31" t="s">
        <v>93</v>
      </c>
      <c r="G50" s="32">
        <v>939.35</v>
      </c>
      <c r="H50" s="33">
        <v>0</v>
      </c>
      <c r="I50" s="34">
        <f>ROUND(ROUND(H50,2)*ROUND(G50,3),2)</f>
      </c>
      <c r="O50">
        <f>(I50*0)/100</f>
      </c>
      <c r="P50" t="s">
        <v>27</v>
      </c>
    </row>
    <row r="51" spans="1:5" ht="12.6">
      <c r="A51" s="35" t="s">
        <v>50</v>
      </c>
      <c r="E51" s="36" t="s">
        <v>122</v>
      </c>
    </row>
    <row r="52" spans="1:5" ht="51">
      <c r="A52" s="37" t="s">
        <v>52</v>
      </c>
      <c r="E52" s="38" t="s">
        <v>123</v>
      </c>
    </row>
    <row r="53" spans="1:5" ht="12.6">
      <c r="A53" t="s">
        <v>54</v>
      </c>
      <c r="E53" s="36" t="s">
        <v>47</v>
      </c>
    </row>
    <row r="54" spans="1:16" ht="12.6">
      <c r="A54" s="25" t="s">
        <v>45</v>
      </c>
      <c r="B54" s="29" t="s">
        <v>124</v>
      </c>
      <c r="C54" s="29" t="s">
        <v>125</v>
      </c>
      <c r="D54" s="25" t="s">
        <v>47</v>
      </c>
      <c r="E54" s="30" t="s">
        <v>126</v>
      </c>
      <c r="F54" s="31" t="s">
        <v>127</v>
      </c>
      <c r="G54" s="32">
        <v>140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6">
      <c r="A55" s="35" t="s">
        <v>50</v>
      </c>
      <c r="E55" s="36" t="s">
        <v>47</v>
      </c>
    </row>
    <row r="56" spans="1:5" ht="20.4">
      <c r="A56" s="37" t="s">
        <v>52</v>
      </c>
      <c r="E56" s="38" t="s">
        <v>128</v>
      </c>
    </row>
    <row r="57" spans="1:5" ht="20.4">
      <c r="A57" t="s">
        <v>54</v>
      </c>
      <c r="E57" s="36" t="s">
        <v>129</v>
      </c>
    </row>
    <row r="58" spans="1:16" ht="12.6">
      <c r="A58" s="25" t="s">
        <v>45</v>
      </c>
      <c r="B58" s="29" t="s">
        <v>130</v>
      </c>
      <c r="C58" s="29" t="s">
        <v>131</v>
      </c>
      <c r="D58" s="25" t="s">
        <v>47</v>
      </c>
      <c r="E58" s="30" t="s">
        <v>132</v>
      </c>
      <c r="F58" s="31" t="s">
        <v>110</v>
      </c>
      <c r="G58" s="32">
        <v>67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6">
      <c r="A59" s="35" t="s">
        <v>50</v>
      </c>
      <c r="E59" s="36" t="s">
        <v>47</v>
      </c>
    </row>
    <row r="60" spans="1:5" ht="20.4">
      <c r="A60" s="37" t="s">
        <v>52</v>
      </c>
      <c r="E60" s="38" t="s">
        <v>133</v>
      </c>
    </row>
    <row r="61" spans="1:5" ht="20.4">
      <c r="A61" t="s">
        <v>54</v>
      </c>
      <c r="E61" s="36" t="s">
        <v>129</v>
      </c>
    </row>
    <row r="62" spans="1:16" ht="12.6">
      <c r="A62" s="25" t="s">
        <v>45</v>
      </c>
      <c r="B62" s="29" t="s">
        <v>134</v>
      </c>
      <c r="C62" s="29" t="s">
        <v>135</v>
      </c>
      <c r="D62" s="25" t="s">
        <v>47</v>
      </c>
      <c r="E62" s="30" t="s">
        <v>136</v>
      </c>
      <c r="F62" s="31" t="s">
        <v>110</v>
      </c>
      <c r="G62" s="32">
        <v>42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6">
      <c r="A63" s="35" t="s">
        <v>50</v>
      </c>
      <c r="E63" s="36" t="s">
        <v>47</v>
      </c>
    </row>
    <row r="64" spans="1:5" ht="30.6">
      <c r="A64" s="37" t="s">
        <v>52</v>
      </c>
      <c r="E64" s="38" t="s">
        <v>137</v>
      </c>
    </row>
    <row r="65" spans="1:5" ht="20.4">
      <c r="A65" t="s">
        <v>54</v>
      </c>
      <c r="E65" s="36" t="s">
        <v>129</v>
      </c>
    </row>
    <row r="66" spans="1:16" ht="12.6">
      <c r="A66" s="25" t="s">
        <v>45</v>
      </c>
      <c r="B66" s="29" t="s">
        <v>138</v>
      </c>
      <c r="C66" s="29" t="s">
        <v>139</v>
      </c>
      <c r="D66" s="25" t="s">
        <v>47</v>
      </c>
      <c r="E66" s="30" t="s">
        <v>140</v>
      </c>
      <c r="F66" s="31" t="s">
        <v>93</v>
      </c>
      <c r="G66" s="32">
        <v>23.88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6">
      <c r="A67" s="35" t="s">
        <v>50</v>
      </c>
      <c r="E67" s="36" t="s">
        <v>47</v>
      </c>
    </row>
    <row r="68" spans="1:5" ht="91.8">
      <c r="A68" s="37" t="s">
        <v>52</v>
      </c>
      <c r="E68" s="38" t="s">
        <v>141</v>
      </c>
    </row>
    <row r="69" spans="1:5" ht="224.4">
      <c r="A69" t="s">
        <v>54</v>
      </c>
      <c r="E69" s="36" t="s">
        <v>142</v>
      </c>
    </row>
    <row r="70" spans="1:16" ht="12.6">
      <c r="A70" s="25" t="s">
        <v>45</v>
      </c>
      <c r="B70" s="29" t="s">
        <v>143</v>
      </c>
      <c r="C70" s="29" t="s">
        <v>144</v>
      </c>
      <c r="D70" s="25" t="s">
        <v>47</v>
      </c>
      <c r="E70" s="30" t="s">
        <v>145</v>
      </c>
      <c r="F70" s="31" t="s">
        <v>93</v>
      </c>
      <c r="G70" s="32">
        <v>100.8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6">
      <c r="A71" s="35" t="s">
        <v>50</v>
      </c>
      <c r="E71" s="36" t="s">
        <v>47</v>
      </c>
    </row>
    <row r="72" spans="1:5" ht="30.6">
      <c r="A72" s="37" t="s">
        <v>52</v>
      </c>
      <c r="E72" s="38" t="s">
        <v>146</v>
      </c>
    </row>
    <row r="73" spans="1:5" ht="224.4">
      <c r="A73" t="s">
        <v>54</v>
      </c>
      <c r="E73" s="36" t="s">
        <v>142</v>
      </c>
    </row>
    <row r="74" spans="1:16" ht="12.6">
      <c r="A74" s="25" t="s">
        <v>45</v>
      </c>
      <c r="B74" s="29" t="s">
        <v>147</v>
      </c>
      <c r="C74" s="29" t="s">
        <v>148</v>
      </c>
      <c r="D74" s="25" t="s">
        <v>47</v>
      </c>
      <c r="E74" s="30" t="s">
        <v>149</v>
      </c>
      <c r="F74" s="31" t="s">
        <v>93</v>
      </c>
      <c r="G74" s="32">
        <v>939.35</v>
      </c>
      <c r="H74" s="33">
        <v>0</v>
      </c>
      <c r="I74" s="34">
        <f>ROUND(ROUND(H74,2)*ROUND(G74,3),2)</f>
      </c>
      <c r="O74">
        <f>(I74*0)/100</f>
      </c>
      <c r="P74" t="s">
        <v>27</v>
      </c>
    </row>
    <row r="75" spans="1:5" ht="12.6">
      <c r="A75" s="35" t="s">
        <v>50</v>
      </c>
      <c r="E75" s="36" t="s">
        <v>150</v>
      </c>
    </row>
    <row r="76" spans="1:5" ht="40.8">
      <c r="A76" s="37" t="s">
        <v>52</v>
      </c>
      <c r="E76" s="38" t="s">
        <v>151</v>
      </c>
    </row>
    <row r="77" spans="1:5" ht="204">
      <c r="A77" t="s">
        <v>54</v>
      </c>
      <c r="E77" s="36" t="s">
        <v>152</v>
      </c>
    </row>
    <row r="78" spans="1:16" ht="12.6">
      <c r="A78" s="25" t="s">
        <v>45</v>
      </c>
      <c r="B78" s="29" t="s">
        <v>153</v>
      </c>
      <c r="C78" s="29" t="s">
        <v>154</v>
      </c>
      <c r="D78" s="25" t="s">
        <v>47</v>
      </c>
      <c r="E78" s="30" t="s">
        <v>155</v>
      </c>
      <c r="F78" s="31" t="s">
        <v>93</v>
      </c>
      <c r="G78" s="32">
        <v>1930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6">
      <c r="A79" s="35" t="s">
        <v>50</v>
      </c>
      <c r="E79" s="36" t="s">
        <v>47</v>
      </c>
    </row>
    <row r="80" spans="1:5" ht="30.6">
      <c r="A80" s="37" t="s">
        <v>52</v>
      </c>
      <c r="E80" s="38" t="s">
        <v>156</v>
      </c>
    </row>
    <row r="81" spans="1:5" ht="214.2">
      <c r="A81" t="s">
        <v>54</v>
      </c>
      <c r="E81" s="36" t="s">
        <v>157</v>
      </c>
    </row>
    <row r="82" spans="1:16" ht="12.6">
      <c r="A82" s="25" t="s">
        <v>45</v>
      </c>
      <c r="B82" s="29" t="s">
        <v>158</v>
      </c>
      <c r="C82" s="29" t="s">
        <v>159</v>
      </c>
      <c r="D82" s="25" t="s">
        <v>47</v>
      </c>
      <c r="E82" s="30" t="s">
        <v>160</v>
      </c>
      <c r="F82" s="31" t="s">
        <v>93</v>
      </c>
      <c r="G82" s="32">
        <v>78.12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6">
      <c r="A83" s="35" t="s">
        <v>50</v>
      </c>
      <c r="E83" s="36" t="s">
        <v>47</v>
      </c>
    </row>
    <row r="84" spans="1:5" ht="81.6">
      <c r="A84" s="37" t="s">
        <v>52</v>
      </c>
      <c r="E84" s="38" t="s">
        <v>161</v>
      </c>
    </row>
    <row r="85" spans="1:5" ht="173.4">
      <c r="A85" t="s">
        <v>54</v>
      </c>
      <c r="E85" s="36" t="s">
        <v>162</v>
      </c>
    </row>
    <row r="86" spans="1:16" ht="12.6">
      <c r="A86" s="25" t="s">
        <v>45</v>
      </c>
      <c r="B86" s="29" t="s">
        <v>163</v>
      </c>
      <c r="C86" s="29" t="s">
        <v>164</v>
      </c>
      <c r="D86" s="25" t="s">
        <v>47</v>
      </c>
      <c r="E86" s="30" t="s">
        <v>165</v>
      </c>
      <c r="F86" s="31" t="s">
        <v>93</v>
      </c>
      <c r="G86" s="32">
        <v>18.48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6">
      <c r="A87" s="35" t="s">
        <v>50</v>
      </c>
      <c r="E87" s="36" t="s">
        <v>47</v>
      </c>
    </row>
    <row r="88" spans="1:5" ht="40.8">
      <c r="A88" s="37" t="s">
        <v>52</v>
      </c>
      <c r="E88" s="38" t="s">
        <v>166</v>
      </c>
    </row>
    <row r="89" spans="1:5" ht="214.2">
      <c r="A89" t="s">
        <v>54</v>
      </c>
      <c r="E89" s="36" t="s">
        <v>167</v>
      </c>
    </row>
    <row r="90" spans="1:16" ht="12.6">
      <c r="A90" s="25" t="s">
        <v>45</v>
      </c>
      <c r="B90" s="29" t="s">
        <v>168</v>
      </c>
      <c r="C90" s="29" t="s">
        <v>169</v>
      </c>
      <c r="D90" s="25" t="s">
        <v>47</v>
      </c>
      <c r="E90" s="30" t="s">
        <v>170</v>
      </c>
      <c r="F90" s="31" t="s">
        <v>93</v>
      </c>
      <c r="G90" s="32">
        <v>31.08</v>
      </c>
      <c r="H90" s="33">
        <v>0</v>
      </c>
      <c r="I90" s="34">
        <f>ROUND(ROUND(H90,2)*ROUND(G90,3),2)</f>
      </c>
      <c r="O90">
        <f>(I90*21)/100</f>
      </c>
      <c r="P90" t="s">
        <v>23</v>
      </c>
    </row>
    <row r="91" spans="1:5" ht="12.6">
      <c r="A91" s="35" t="s">
        <v>50</v>
      </c>
      <c r="E91" s="36" t="s">
        <v>47</v>
      </c>
    </row>
    <row r="92" spans="1:5" ht="40.8">
      <c r="A92" s="37" t="s">
        <v>52</v>
      </c>
      <c r="E92" s="38" t="s">
        <v>171</v>
      </c>
    </row>
    <row r="93" spans="1:5" ht="214.2">
      <c r="A93" t="s">
        <v>54</v>
      </c>
      <c r="E93" s="36" t="s">
        <v>172</v>
      </c>
    </row>
    <row r="94" spans="1:16" ht="12.6">
      <c r="A94" s="25" t="s">
        <v>45</v>
      </c>
      <c r="B94" s="29" t="s">
        <v>173</v>
      </c>
      <c r="C94" s="29" t="s">
        <v>174</v>
      </c>
      <c r="D94" s="25" t="s">
        <v>47</v>
      </c>
      <c r="E94" s="30" t="s">
        <v>175</v>
      </c>
      <c r="F94" s="31" t="s">
        <v>127</v>
      </c>
      <c r="G94" s="32">
        <v>4825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6">
      <c r="A95" s="35" t="s">
        <v>50</v>
      </c>
      <c r="E95" s="36" t="s">
        <v>47</v>
      </c>
    </row>
    <row r="96" spans="1:5" ht="12.6">
      <c r="A96" s="37" t="s">
        <v>52</v>
      </c>
      <c r="E96" s="38" t="s">
        <v>176</v>
      </c>
    </row>
    <row r="97" spans="1:5" ht="12.6">
      <c r="A97" t="s">
        <v>54</v>
      </c>
      <c r="E97" s="36" t="s">
        <v>177</v>
      </c>
    </row>
    <row r="98" spans="1:16" ht="12.6">
      <c r="A98" s="25" t="s">
        <v>45</v>
      </c>
      <c r="B98" s="29" t="s">
        <v>178</v>
      </c>
      <c r="C98" s="29" t="s">
        <v>179</v>
      </c>
      <c r="D98" s="25" t="s">
        <v>47</v>
      </c>
      <c r="E98" s="30" t="s">
        <v>180</v>
      </c>
      <c r="F98" s="31" t="s">
        <v>127</v>
      </c>
      <c r="G98" s="32">
        <v>222</v>
      </c>
      <c r="H98" s="33">
        <v>0</v>
      </c>
      <c r="I98" s="34">
        <f>ROUND(ROUND(H98,2)*ROUND(G98,3),2)</f>
      </c>
      <c r="O98">
        <f>(I98*21)/100</f>
      </c>
      <c r="P98" t="s">
        <v>23</v>
      </c>
    </row>
    <row r="99" spans="1:5" ht="12.6">
      <c r="A99" s="35" t="s">
        <v>50</v>
      </c>
      <c r="E99" s="36" t="s">
        <v>47</v>
      </c>
    </row>
    <row r="100" spans="1:5" ht="12.6">
      <c r="A100" s="37" t="s">
        <v>52</v>
      </c>
      <c r="E100" s="38" t="s">
        <v>181</v>
      </c>
    </row>
    <row r="101" spans="1:5" ht="30.6">
      <c r="A101" t="s">
        <v>54</v>
      </c>
      <c r="E101" s="36" t="s">
        <v>182</v>
      </c>
    </row>
    <row r="102" spans="1:16" ht="12.6">
      <c r="A102" s="25" t="s">
        <v>45</v>
      </c>
      <c r="B102" s="29" t="s">
        <v>183</v>
      </c>
      <c r="C102" s="29" t="s">
        <v>184</v>
      </c>
      <c r="D102" s="25" t="s">
        <v>47</v>
      </c>
      <c r="E102" s="30" t="s">
        <v>185</v>
      </c>
      <c r="F102" s="31" t="s">
        <v>127</v>
      </c>
      <c r="G102" s="32">
        <v>222</v>
      </c>
      <c r="H102" s="33">
        <v>0</v>
      </c>
      <c r="I102" s="34">
        <f>ROUND(ROUND(H102,2)*ROUND(G102,3),2)</f>
      </c>
      <c r="O102">
        <f>(I102*21)/100</f>
      </c>
      <c r="P102" t="s">
        <v>23</v>
      </c>
    </row>
    <row r="103" spans="1:5" ht="12.6">
      <c r="A103" s="35" t="s">
        <v>50</v>
      </c>
      <c r="E103" s="36" t="s">
        <v>47</v>
      </c>
    </row>
    <row r="104" spans="1:5" ht="12.6">
      <c r="A104" s="37" t="s">
        <v>52</v>
      </c>
      <c r="E104" s="38" t="s">
        <v>181</v>
      </c>
    </row>
    <row r="105" spans="1:5" ht="20.4">
      <c r="A105" t="s">
        <v>54</v>
      </c>
      <c r="E105" s="36" t="s">
        <v>186</v>
      </c>
    </row>
    <row r="106" spans="1:18" ht="13.2" customHeight="1">
      <c r="A106" s="6" t="s">
        <v>43</v>
      </c>
      <c r="B106" s="6"/>
      <c r="C106" s="41" t="s">
        <v>23</v>
      </c>
      <c r="D106" s="6"/>
      <c r="E106" s="27" t="s">
        <v>187</v>
      </c>
      <c r="F106" s="6"/>
      <c r="G106" s="6"/>
      <c r="H106" s="6"/>
      <c r="I106" s="42">
        <f>0+Q106</f>
      </c>
      <c r="O106">
        <f>0+R106</f>
      </c>
      <c r="Q106">
        <f>0+I107+I111</f>
      </c>
      <c r="R106">
        <f>0+O107+O111</f>
      </c>
    </row>
    <row r="107" spans="1:16" ht="12.6">
      <c r="A107" s="25" t="s">
        <v>45</v>
      </c>
      <c r="B107" s="29" t="s">
        <v>188</v>
      </c>
      <c r="C107" s="29" t="s">
        <v>189</v>
      </c>
      <c r="D107" s="25" t="s">
        <v>47</v>
      </c>
      <c r="E107" s="30" t="s">
        <v>190</v>
      </c>
      <c r="F107" s="31" t="s">
        <v>127</v>
      </c>
      <c r="G107" s="32">
        <v>3200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6">
      <c r="A108" s="35" t="s">
        <v>50</v>
      </c>
      <c r="E108" s="36" t="s">
        <v>47</v>
      </c>
    </row>
    <row r="109" spans="1:5" ht="20.4">
      <c r="A109" s="37" t="s">
        <v>52</v>
      </c>
      <c r="E109" s="38" t="s">
        <v>191</v>
      </c>
    </row>
    <row r="110" spans="1:5" ht="20.4">
      <c r="A110" t="s">
        <v>54</v>
      </c>
      <c r="E110" s="36" t="s">
        <v>192</v>
      </c>
    </row>
    <row r="111" spans="1:16" ht="12.6">
      <c r="A111" s="25" t="s">
        <v>45</v>
      </c>
      <c r="B111" s="29" t="s">
        <v>193</v>
      </c>
      <c r="C111" s="29" t="s">
        <v>194</v>
      </c>
      <c r="D111" s="25" t="s">
        <v>47</v>
      </c>
      <c r="E111" s="30" t="s">
        <v>195</v>
      </c>
      <c r="F111" s="31" t="s">
        <v>110</v>
      </c>
      <c r="G111" s="32">
        <v>1280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6">
      <c r="A112" s="35" t="s">
        <v>50</v>
      </c>
      <c r="E112" s="36" t="s">
        <v>47</v>
      </c>
    </row>
    <row r="113" spans="1:5" ht="30.6">
      <c r="A113" s="37" t="s">
        <v>52</v>
      </c>
      <c r="E113" s="38" t="s">
        <v>196</v>
      </c>
    </row>
    <row r="114" spans="1:5" ht="112.2">
      <c r="A114" t="s">
        <v>54</v>
      </c>
      <c r="E114" s="36" t="s">
        <v>197</v>
      </c>
    </row>
    <row r="115" spans="1:18" ht="13.2" customHeight="1">
      <c r="A115" s="6" t="s">
        <v>43</v>
      </c>
      <c r="B115" s="6"/>
      <c r="C115" s="41" t="s">
        <v>33</v>
      </c>
      <c r="D115" s="6"/>
      <c r="E115" s="27" t="s">
        <v>198</v>
      </c>
      <c r="F115" s="6"/>
      <c r="G115" s="6"/>
      <c r="H115" s="6"/>
      <c r="I115" s="42">
        <f>0+Q115</f>
      </c>
      <c r="O115">
        <f>0+R115</f>
      </c>
      <c r="Q115">
        <f>0+I116</f>
      </c>
      <c r="R115">
        <f>0+O116</f>
      </c>
    </row>
    <row r="116" spans="1:16" ht="12.6">
      <c r="A116" s="25" t="s">
        <v>45</v>
      </c>
      <c r="B116" s="29" t="s">
        <v>199</v>
      </c>
      <c r="C116" s="29" t="s">
        <v>200</v>
      </c>
      <c r="D116" s="25" t="s">
        <v>47</v>
      </c>
      <c r="E116" s="30" t="s">
        <v>201</v>
      </c>
      <c r="F116" s="31" t="s">
        <v>93</v>
      </c>
      <c r="G116" s="32">
        <v>0.12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6">
      <c r="A117" s="35" t="s">
        <v>50</v>
      </c>
      <c r="E117" s="36" t="s">
        <v>47</v>
      </c>
    </row>
    <row r="118" spans="1:5" ht="20.4">
      <c r="A118" s="37" t="s">
        <v>52</v>
      </c>
      <c r="E118" s="38" t="s">
        <v>202</v>
      </c>
    </row>
    <row r="119" spans="1:5" ht="81.6">
      <c r="A119" t="s">
        <v>54</v>
      </c>
      <c r="E119" s="36" t="s">
        <v>203</v>
      </c>
    </row>
    <row r="120" spans="1:18" ht="13.2" customHeight="1">
      <c r="A120" s="6" t="s">
        <v>43</v>
      </c>
      <c r="B120" s="6"/>
      <c r="C120" s="41" t="s">
        <v>35</v>
      </c>
      <c r="D120" s="6"/>
      <c r="E120" s="27" t="s">
        <v>204</v>
      </c>
      <c r="F120" s="6"/>
      <c r="G120" s="6"/>
      <c r="H120" s="6"/>
      <c r="I120" s="42">
        <f>0+Q120</f>
      </c>
      <c r="O120">
        <f>0+R120</f>
      </c>
      <c r="Q120">
        <f>0+I121+I125+I129+I133+I137+I141+I145+I149+I153+I157</f>
      </c>
      <c r="R120">
        <f>0+O121+O125+O129+O133+O137+O141+O145+O149+O153+O157</f>
      </c>
    </row>
    <row r="121" spans="1:16" ht="12.6">
      <c r="A121" s="25" t="s">
        <v>45</v>
      </c>
      <c r="B121" s="29" t="s">
        <v>205</v>
      </c>
      <c r="C121" s="29" t="s">
        <v>206</v>
      </c>
      <c r="D121" s="25" t="s">
        <v>47</v>
      </c>
      <c r="E121" s="30" t="s">
        <v>207</v>
      </c>
      <c r="F121" s="31" t="s">
        <v>93</v>
      </c>
      <c r="G121" s="32">
        <v>25.65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6">
      <c r="A122" s="35" t="s">
        <v>50</v>
      </c>
      <c r="E122" s="36" t="s">
        <v>47</v>
      </c>
    </row>
    <row r="123" spans="1:5" ht="91.8">
      <c r="A123" s="37" t="s">
        <v>52</v>
      </c>
      <c r="E123" s="38" t="s">
        <v>208</v>
      </c>
    </row>
    <row r="124" spans="1:5" ht="40.8">
      <c r="A124" t="s">
        <v>54</v>
      </c>
      <c r="E124" s="36" t="s">
        <v>209</v>
      </c>
    </row>
    <row r="125" spans="1:16" ht="12.6">
      <c r="A125" s="25" t="s">
        <v>45</v>
      </c>
      <c r="B125" s="29" t="s">
        <v>210</v>
      </c>
      <c r="C125" s="29" t="s">
        <v>211</v>
      </c>
      <c r="D125" s="25" t="s">
        <v>47</v>
      </c>
      <c r="E125" s="30" t="s">
        <v>212</v>
      </c>
      <c r="F125" s="31" t="s">
        <v>127</v>
      </c>
      <c r="G125" s="32">
        <v>4950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6">
      <c r="A126" s="35" t="s">
        <v>50</v>
      </c>
      <c r="E126" s="36" t="s">
        <v>47</v>
      </c>
    </row>
    <row r="127" spans="1:5" ht="61.2">
      <c r="A127" s="37" t="s">
        <v>52</v>
      </c>
      <c r="E127" s="38" t="s">
        <v>213</v>
      </c>
    </row>
    <row r="128" spans="1:5" ht="40.8">
      <c r="A128" t="s">
        <v>54</v>
      </c>
      <c r="E128" s="36" t="s">
        <v>214</v>
      </c>
    </row>
    <row r="129" spans="1:16" ht="12.6">
      <c r="A129" s="25" t="s">
        <v>45</v>
      </c>
      <c r="B129" s="29" t="s">
        <v>215</v>
      </c>
      <c r="C129" s="29" t="s">
        <v>216</v>
      </c>
      <c r="D129" s="25" t="s">
        <v>47</v>
      </c>
      <c r="E129" s="30" t="s">
        <v>217</v>
      </c>
      <c r="F129" s="31" t="s">
        <v>93</v>
      </c>
      <c r="G129" s="32">
        <v>22.4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6">
      <c r="A130" s="35" t="s">
        <v>50</v>
      </c>
      <c r="E130" s="36" t="s">
        <v>47</v>
      </c>
    </row>
    <row r="131" spans="1:5" ht="12.6">
      <c r="A131" s="37" t="s">
        <v>52</v>
      </c>
      <c r="E131" s="38" t="s">
        <v>218</v>
      </c>
    </row>
    <row r="132" spans="1:5" ht="30.6">
      <c r="A132" t="s">
        <v>54</v>
      </c>
      <c r="E132" s="36" t="s">
        <v>219</v>
      </c>
    </row>
    <row r="133" spans="1:16" ht="12.6">
      <c r="A133" s="25" t="s">
        <v>45</v>
      </c>
      <c r="B133" s="29" t="s">
        <v>220</v>
      </c>
      <c r="C133" s="29" t="s">
        <v>221</v>
      </c>
      <c r="D133" s="25" t="s">
        <v>47</v>
      </c>
      <c r="E133" s="30" t="s">
        <v>222</v>
      </c>
      <c r="F133" s="31" t="s">
        <v>127</v>
      </c>
      <c r="G133" s="32">
        <v>5323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6">
      <c r="A134" s="35" t="s">
        <v>50</v>
      </c>
      <c r="E134" s="36" t="s">
        <v>47</v>
      </c>
    </row>
    <row r="135" spans="1:5" ht="30.6">
      <c r="A135" s="37" t="s">
        <v>52</v>
      </c>
      <c r="E135" s="38" t="s">
        <v>223</v>
      </c>
    </row>
    <row r="136" spans="1:5" ht="40.8">
      <c r="A136" t="s">
        <v>54</v>
      </c>
      <c r="E136" s="36" t="s">
        <v>224</v>
      </c>
    </row>
    <row r="137" spans="1:16" ht="12.6">
      <c r="A137" s="25" t="s">
        <v>45</v>
      </c>
      <c r="B137" s="29" t="s">
        <v>225</v>
      </c>
      <c r="C137" s="29" t="s">
        <v>226</v>
      </c>
      <c r="D137" s="25" t="s">
        <v>47</v>
      </c>
      <c r="E137" s="30" t="s">
        <v>227</v>
      </c>
      <c r="F137" s="31" t="s">
        <v>127</v>
      </c>
      <c r="G137" s="32">
        <v>10148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6">
      <c r="A138" s="35" t="s">
        <v>50</v>
      </c>
      <c r="E138" s="36" t="s">
        <v>47</v>
      </c>
    </row>
    <row r="139" spans="1:5" ht="81.6">
      <c r="A139" s="37" t="s">
        <v>52</v>
      </c>
      <c r="E139" s="38" t="s">
        <v>228</v>
      </c>
    </row>
    <row r="140" spans="1:5" ht="40.8">
      <c r="A140" t="s">
        <v>54</v>
      </c>
      <c r="E140" s="36" t="s">
        <v>224</v>
      </c>
    </row>
    <row r="141" spans="1:16" ht="12.6">
      <c r="A141" s="25" t="s">
        <v>45</v>
      </c>
      <c r="B141" s="29" t="s">
        <v>229</v>
      </c>
      <c r="C141" s="29" t="s">
        <v>230</v>
      </c>
      <c r="D141" s="25" t="s">
        <v>47</v>
      </c>
      <c r="E141" s="30" t="s">
        <v>231</v>
      </c>
      <c r="F141" s="31" t="s">
        <v>127</v>
      </c>
      <c r="G141" s="32">
        <v>5323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6">
      <c r="A142" s="35" t="s">
        <v>50</v>
      </c>
      <c r="E142" s="36" t="s">
        <v>47</v>
      </c>
    </row>
    <row r="143" spans="1:5" ht="71.4">
      <c r="A143" s="37" t="s">
        <v>52</v>
      </c>
      <c r="E143" s="38" t="s">
        <v>232</v>
      </c>
    </row>
    <row r="144" spans="1:5" ht="91.8">
      <c r="A144" t="s">
        <v>54</v>
      </c>
      <c r="E144" s="36" t="s">
        <v>233</v>
      </c>
    </row>
    <row r="145" spans="1:16" ht="12.6">
      <c r="A145" s="25" t="s">
        <v>45</v>
      </c>
      <c r="B145" s="29" t="s">
        <v>234</v>
      </c>
      <c r="C145" s="29" t="s">
        <v>235</v>
      </c>
      <c r="D145" s="25" t="s">
        <v>47</v>
      </c>
      <c r="E145" s="30" t="s">
        <v>236</v>
      </c>
      <c r="F145" s="31" t="s">
        <v>127</v>
      </c>
      <c r="G145" s="32">
        <v>5323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6">
      <c r="A146" s="35" t="s">
        <v>50</v>
      </c>
      <c r="E146" s="36" t="s">
        <v>47</v>
      </c>
    </row>
    <row r="147" spans="1:5" ht="71.4">
      <c r="A147" s="37" t="s">
        <v>52</v>
      </c>
      <c r="E147" s="38" t="s">
        <v>232</v>
      </c>
    </row>
    <row r="148" spans="1:5" ht="91.8">
      <c r="A148" t="s">
        <v>54</v>
      </c>
      <c r="E148" s="36" t="s">
        <v>233</v>
      </c>
    </row>
    <row r="149" spans="1:16" ht="12.6">
      <c r="A149" s="25" t="s">
        <v>45</v>
      </c>
      <c r="B149" s="29" t="s">
        <v>237</v>
      </c>
      <c r="C149" s="29" t="s">
        <v>238</v>
      </c>
      <c r="D149" s="25" t="s">
        <v>47</v>
      </c>
      <c r="E149" s="30" t="s">
        <v>239</v>
      </c>
      <c r="F149" s="31" t="s">
        <v>127</v>
      </c>
      <c r="G149" s="32">
        <v>4825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6">
      <c r="A150" s="35" t="s">
        <v>50</v>
      </c>
      <c r="E150" s="36" t="s">
        <v>47</v>
      </c>
    </row>
    <row r="151" spans="1:5" ht="20.4">
      <c r="A151" s="37" t="s">
        <v>52</v>
      </c>
      <c r="E151" s="38" t="s">
        <v>240</v>
      </c>
    </row>
    <row r="152" spans="1:5" ht="91.8">
      <c r="A152" t="s">
        <v>54</v>
      </c>
      <c r="E152" s="36" t="s">
        <v>233</v>
      </c>
    </row>
    <row r="153" spans="1:16" ht="12.6">
      <c r="A153" s="25" t="s">
        <v>45</v>
      </c>
      <c r="B153" s="29" t="s">
        <v>241</v>
      </c>
      <c r="C153" s="29" t="s">
        <v>242</v>
      </c>
      <c r="D153" s="25" t="s">
        <v>47</v>
      </c>
      <c r="E153" s="30" t="s">
        <v>243</v>
      </c>
      <c r="F153" s="31" t="s">
        <v>127</v>
      </c>
      <c r="G153" s="32">
        <v>26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6">
      <c r="A154" s="35" t="s">
        <v>50</v>
      </c>
      <c r="E154" s="36" t="s">
        <v>47</v>
      </c>
    </row>
    <row r="155" spans="1:5" ht="40.8">
      <c r="A155" s="37" t="s">
        <v>52</v>
      </c>
      <c r="E155" s="38" t="s">
        <v>244</v>
      </c>
    </row>
    <row r="156" spans="1:5" ht="112.2">
      <c r="A156" t="s">
        <v>54</v>
      </c>
      <c r="E156" s="36" t="s">
        <v>245</v>
      </c>
    </row>
    <row r="157" spans="1:16" ht="12.6">
      <c r="A157" s="25" t="s">
        <v>45</v>
      </c>
      <c r="B157" s="29" t="s">
        <v>246</v>
      </c>
      <c r="C157" s="29" t="s">
        <v>247</v>
      </c>
      <c r="D157" s="25" t="s">
        <v>47</v>
      </c>
      <c r="E157" s="30" t="s">
        <v>248</v>
      </c>
      <c r="F157" s="31" t="s">
        <v>127</v>
      </c>
      <c r="G157" s="32">
        <v>167.7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6">
      <c r="A158" s="35" t="s">
        <v>50</v>
      </c>
      <c r="E158" s="36" t="s">
        <v>47</v>
      </c>
    </row>
    <row r="159" spans="1:5" ht="30.6">
      <c r="A159" s="37" t="s">
        <v>52</v>
      </c>
      <c r="E159" s="38" t="s">
        <v>249</v>
      </c>
    </row>
    <row r="160" spans="1:5" ht="61.2">
      <c r="A160" t="s">
        <v>54</v>
      </c>
      <c r="E160" s="36" t="s">
        <v>250</v>
      </c>
    </row>
    <row r="161" spans="1:18" ht="13.2" customHeight="1">
      <c r="A161" s="6" t="s">
        <v>43</v>
      </c>
      <c r="B161" s="6"/>
      <c r="C161" s="41" t="s">
        <v>37</v>
      </c>
      <c r="D161" s="6"/>
      <c r="E161" s="27" t="s">
        <v>251</v>
      </c>
      <c r="F161" s="6"/>
      <c r="G161" s="6"/>
      <c r="H161" s="6"/>
      <c r="I161" s="42">
        <f>0+Q161</f>
      </c>
      <c r="O161">
        <f>0+R161</f>
      </c>
      <c r="Q161">
        <f>0+I162+I166+I170</f>
      </c>
      <c r="R161">
        <f>0+O162+O166+O170</f>
      </c>
    </row>
    <row r="162" spans="1:16" ht="12.6">
      <c r="A162" s="25" t="s">
        <v>45</v>
      </c>
      <c r="B162" s="29" t="s">
        <v>252</v>
      </c>
      <c r="C162" s="29" t="s">
        <v>253</v>
      </c>
      <c r="D162" s="25" t="s">
        <v>47</v>
      </c>
      <c r="E162" s="30" t="s">
        <v>254</v>
      </c>
      <c r="F162" s="31" t="s">
        <v>127</v>
      </c>
      <c r="G162" s="32">
        <v>2.504</v>
      </c>
      <c r="H162" s="33">
        <v>0</v>
      </c>
      <c r="I162" s="34">
        <f>ROUND(ROUND(H162,2)*ROUND(G162,3),2)</f>
      </c>
      <c r="O162">
        <f>(I162*21)/100</f>
      </c>
      <c r="P162" t="s">
        <v>23</v>
      </c>
    </row>
    <row r="163" spans="1:5" ht="12.6">
      <c r="A163" s="35" t="s">
        <v>50</v>
      </c>
      <c r="E163" s="36" t="s">
        <v>47</v>
      </c>
    </row>
    <row r="164" spans="1:5" ht="20.4">
      <c r="A164" s="37" t="s">
        <v>52</v>
      </c>
      <c r="E164" s="38" t="s">
        <v>255</v>
      </c>
    </row>
    <row r="165" spans="1:5" ht="51">
      <c r="A165" t="s">
        <v>54</v>
      </c>
      <c r="E165" s="36" t="s">
        <v>256</v>
      </c>
    </row>
    <row r="166" spans="1:16" ht="12.6">
      <c r="A166" s="25" t="s">
        <v>45</v>
      </c>
      <c r="B166" s="29" t="s">
        <v>257</v>
      </c>
      <c r="C166" s="29" t="s">
        <v>258</v>
      </c>
      <c r="D166" s="25" t="s">
        <v>47</v>
      </c>
      <c r="E166" s="30" t="s">
        <v>259</v>
      </c>
      <c r="F166" s="31" t="s">
        <v>127</v>
      </c>
      <c r="G166" s="32">
        <v>1.288</v>
      </c>
      <c r="H166" s="33">
        <v>0</v>
      </c>
      <c r="I166" s="34">
        <f>ROUND(ROUND(H166,2)*ROUND(G166,3),2)</f>
      </c>
      <c r="O166">
        <f>(I166*21)/100</f>
      </c>
      <c r="P166" t="s">
        <v>23</v>
      </c>
    </row>
    <row r="167" spans="1:5" ht="12.6">
      <c r="A167" s="35" t="s">
        <v>50</v>
      </c>
      <c r="E167" s="36" t="s">
        <v>47</v>
      </c>
    </row>
    <row r="168" spans="1:5" ht="20.4">
      <c r="A168" s="37" t="s">
        <v>52</v>
      </c>
      <c r="E168" s="38" t="s">
        <v>260</v>
      </c>
    </row>
    <row r="169" spans="1:5" ht="51">
      <c r="A169" t="s">
        <v>54</v>
      </c>
      <c r="E169" s="36" t="s">
        <v>256</v>
      </c>
    </row>
    <row r="170" spans="1:16" ht="12.6">
      <c r="A170" s="25" t="s">
        <v>45</v>
      </c>
      <c r="B170" s="29" t="s">
        <v>261</v>
      </c>
      <c r="C170" s="29" t="s">
        <v>262</v>
      </c>
      <c r="D170" s="25" t="s">
        <v>47</v>
      </c>
      <c r="E170" s="30" t="s">
        <v>263</v>
      </c>
      <c r="F170" s="31" t="s">
        <v>127</v>
      </c>
      <c r="G170" s="32">
        <v>3.8</v>
      </c>
      <c r="H170" s="33">
        <v>0</v>
      </c>
      <c r="I170" s="34">
        <f>ROUND(ROUND(H170,2)*ROUND(G170,3),2)</f>
      </c>
      <c r="O170">
        <f>(I170*21)/100</f>
      </c>
      <c r="P170" t="s">
        <v>23</v>
      </c>
    </row>
    <row r="171" spans="1:5" ht="12.6">
      <c r="A171" s="35" t="s">
        <v>50</v>
      </c>
      <c r="E171" s="36" t="s">
        <v>47</v>
      </c>
    </row>
    <row r="172" spans="1:5" ht="20.4">
      <c r="A172" s="37" t="s">
        <v>52</v>
      </c>
      <c r="E172" s="38" t="s">
        <v>264</v>
      </c>
    </row>
    <row r="173" spans="1:5" ht="51">
      <c r="A173" t="s">
        <v>54</v>
      </c>
      <c r="E173" s="36" t="s">
        <v>256</v>
      </c>
    </row>
    <row r="174" spans="1:18" ht="13.2" customHeight="1">
      <c r="A174" s="6" t="s">
        <v>43</v>
      </c>
      <c r="B174" s="6"/>
      <c r="C174" s="41" t="s">
        <v>73</v>
      </c>
      <c r="D174" s="6"/>
      <c r="E174" s="27" t="s">
        <v>265</v>
      </c>
      <c r="F174" s="6"/>
      <c r="G174" s="6"/>
      <c r="H174" s="6"/>
      <c r="I174" s="42">
        <f>0+Q174</f>
      </c>
      <c r="O174">
        <f>0+R174</f>
      </c>
      <c r="Q174">
        <f>0+I175+I179+I183+I187+I191</f>
      </c>
      <c r="R174">
        <f>0+O175+O179+O183+O187+O191</f>
      </c>
    </row>
    <row r="175" spans="1:16" ht="12.6">
      <c r="A175" s="25" t="s">
        <v>45</v>
      </c>
      <c r="B175" s="29" t="s">
        <v>266</v>
      </c>
      <c r="C175" s="29" t="s">
        <v>267</v>
      </c>
      <c r="D175" s="25" t="s">
        <v>47</v>
      </c>
      <c r="E175" s="30" t="s">
        <v>268</v>
      </c>
      <c r="F175" s="31" t="s">
        <v>110</v>
      </c>
      <c r="G175" s="32">
        <v>84</v>
      </c>
      <c r="H175" s="33">
        <v>0</v>
      </c>
      <c r="I175" s="34">
        <f>ROUND(ROUND(H175,2)*ROUND(G175,3),2)</f>
      </c>
      <c r="O175">
        <f>(I175*21)/100</f>
      </c>
      <c r="P175" t="s">
        <v>23</v>
      </c>
    </row>
    <row r="176" spans="1:5" ht="12.6">
      <c r="A176" s="35" t="s">
        <v>50</v>
      </c>
      <c r="E176" s="36" t="s">
        <v>47</v>
      </c>
    </row>
    <row r="177" spans="1:5" ht="20.4">
      <c r="A177" s="37" t="s">
        <v>52</v>
      </c>
      <c r="E177" s="38" t="s">
        <v>269</v>
      </c>
    </row>
    <row r="178" spans="1:5" ht="163.2">
      <c r="A178" t="s">
        <v>54</v>
      </c>
      <c r="E178" s="36" t="s">
        <v>270</v>
      </c>
    </row>
    <row r="179" spans="1:16" ht="12.6">
      <c r="A179" s="25" t="s">
        <v>45</v>
      </c>
      <c r="B179" s="29" t="s">
        <v>271</v>
      </c>
      <c r="C179" s="29" t="s">
        <v>272</v>
      </c>
      <c r="D179" s="25" t="s">
        <v>47</v>
      </c>
      <c r="E179" s="30" t="s">
        <v>273</v>
      </c>
      <c r="F179" s="31" t="s">
        <v>110</v>
      </c>
      <c r="G179" s="32">
        <v>110</v>
      </c>
      <c r="H179" s="33">
        <v>0</v>
      </c>
      <c r="I179" s="34">
        <f>ROUND(ROUND(H179,2)*ROUND(G179,3),2)</f>
      </c>
      <c r="O179">
        <f>(I179*21)/100</f>
      </c>
      <c r="P179" t="s">
        <v>23</v>
      </c>
    </row>
    <row r="180" spans="1:5" ht="12.6">
      <c r="A180" s="35" t="s">
        <v>50</v>
      </c>
      <c r="E180" s="36" t="s">
        <v>47</v>
      </c>
    </row>
    <row r="181" spans="1:5" ht="30.6">
      <c r="A181" s="37" t="s">
        <v>52</v>
      </c>
      <c r="E181" s="38" t="s">
        <v>274</v>
      </c>
    </row>
    <row r="182" spans="1:5" ht="153">
      <c r="A182" t="s">
        <v>54</v>
      </c>
      <c r="E182" s="36" t="s">
        <v>275</v>
      </c>
    </row>
    <row r="183" spans="1:16" ht="12.6">
      <c r="A183" s="25" t="s">
        <v>45</v>
      </c>
      <c r="B183" s="29" t="s">
        <v>276</v>
      </c>
      <c r="C183" s="29" t="s">
        <v>277</v>
      </c>
      <c r="D183" s="25" t="s">
        <v>47</v>
      </c>
      <c r="E183" s="30" t="s">
        <v>278</v>
      </c>
      <c r="F183" s="31" t="s">
        <v>279</v>
      </c>
      <c r="G183" s="32">
        <v>22</v>
      </c>
      <c r="H183" s="33">
        <v>0</v>
      </c>
      <c r="I183" s="34">
        <f>ROUND(ROUND(H183,2)*ROUND(G183,3),2)</f>
      </c>
      <c r="O183">
        <f>(I183*21)/100</f>
      </c>
      <c r="P183" t="s">
        <v>23</v>
      </c>
    </row>
    <row r="184" spans="1:5" ht="12.6">
      <c r="A184" s="35" t="s">
        <v>50</v>
      </c>
      <c r="E184" s="36" t="s">
        <v>47</v>
      </c>
    </row>
    <row r="185" spans="1:5" ht="20.4">
      <c r="A185" s="37" t="s">
        <v>52</v>
      </c>
      <c r="E185" s="38" t="s">
        <v>280</v>
      </c>
    </row>
    <row r="186" spans="1:5" ht="61.2">
      <c r="A186" t="s">
        <v>54</v>
      </c>
      <c r="E186" s="36" t="s">
        <v>281</v>
      </c>
    </row>
    <row r="187" spans="1:16" ht="12.6">
      <c r="A187" s="25" t="s">
        <v>45</v>
      </c>
      <c r="B187" s="29" t="s">
        <v>282</v>
      </c>
      <c r="C187" s="29" t="s">
        <v>283</v>
      </c>
      <c r="D187" s="25" t="s">
        <v>47</v>
      </c>
      <c r="E187" s="30" t="s">
        <v>284</v>
      </c>
      <c r="F187" s="31" t="s">
        <v>279</v>
      </c>
      <c r="G187" s="32">
        <v>8</v>
      </c>
      <c r="H187" s="33">
        <v>0</v>
      </c>
      <c r="I187" s="34">
        <f>ROUND(ROUND(H187,2)*ROUND(G187,3),2)</f>
      </c>
      <c r="O187">
        <f>(I187*21)/100</f>
      </c>
      <c r="P187" t="s">
        <v>23</v>
      </c>
    </row>
    <row r="188" spans="1:5" ht="12.6">
      <c r="A188" s="35" t="s">
        <v>50</v>
      </c>
      <c r="E188" s="36" t="s">
        <v>47</v>
      </c>
    </row>
    <row r="189" spans="1:5" ht="20.4">
      <c r="A189" s="37" t="s">
        <v>52</v>
      </c>
      <c r="E189" s="38" t="s">
        <v>285</v>
      </c>
    </row>
    <row r="190" spans="1:5" ht="20.4">
      <c r="A190" t="s">
        <v>54</v>
      </c>
      <c r="E190" s="36" t="s">
        <v>286</v>
      </c>
    </row>
    <row r="191" spans="1:16" ht="12.6">
      <c r="A191" s="25" t="s">
        <v>45</v>
      </c>
      <c r="B191" s="29" t="s">
        <v>287</v>
      </c>
      <c r="C191" s="29" t="s">
        <v>288</v>
      </c>
      <c r="D191" s="25" t="s">
        <v>47</v>
      </c>
      <c r="E191" s="30" t="s">
        <v>289</v>
      </c>
      <c r="F191" s="31" t="s">
        <v>279</v>
      </c>
      <c r="G191" s="32">
        <v>28</v>
      </c>
      <c r="H191" s="33">
        <v>0</v>
      </c>
      <c r="I191" s="34">
        <f>ROUND(ROUND(H191,2)*ROUND(G191,3),2)</f>
      </c>
      <c r="O191">
        <f>(I191*21)/100</f>
      </c>
      <c r="P191" t="s">
        <v>23</v>
      </c>
    </row>
    <row r="192" spans="1:5" ht="12.6">
      <c r="A192" s="35" t="s">
        <v>50</v>
      </c>
      <c r="E192" s="36" t="s">
        <v>47</v>
      </c>
    </row>
    <row r="193" spans="1:5" ht="20.4">
      <c r="A193" s="37" t="s">
        <v>52</v>
      </c>
      <c r="E193" s="38" t="s">
        <v>290</v>
      </c>
    </row>
    <row r="194" spans="1:5" ht="20.4">
      <c r="A194" t="s">
        <v>54</v>
      </c>
      <c r="E194" s="36" t="s">
        <v>286</v>
      </c>
    </row>
    <row r="195" spans="1:18" ht="13.2" customHeight="1">
      <c r="A195" s="6" t="s">
        <v>43</v>
      </c>
      <c r="B195" s="6"/>
      <c r="C195" s="41" t="s">
        <v>40</v>
      </c>
      <c r="D195" s="6"/>
      <c r="E195" s="27" t="s">
        <v>291</v>
      </c>
      <c r="F195" s="6"/>
      <c r="G195" s="6"/>
      <c r="H195" s="6"/>
      <c r="I195" s="42">
        <f>0+Q195</f>
      </c>
      <c r="O195">
        <f>0+R195</f>
      </c>
      <c r="Q195">
        <f>0+I196+I200+I204+I208+I212+I216+I220+I224+I228+I232+I236+I240+I244+I248+I252</f>
      </c>
      <c r="R195">
        <f>0+O196+O200+O204+O208+O212+O216+O220+O224+O228+O232+O236+O240+O244+O248+O252</f>
      </c>
    </row>
    <row r="196" spans="1:16" ht="12.6">
      <c r="A196" s="25" t="s">
        <v>45</v>
      </c>
      <c r="B196" s="29" t="s">
        <v>292</v>
      </c>
      <c r="C196" s="29" t="s">
        <v>293</v>
      </c>
      <c r="D196" s="25" t="s">
        <v>47</v>
      </c>
      <c r="E196" s="30" t="s">
        <v>294</v>
      </c>
      <c r="F196" s="31" t="s">
        <v>279</v>
      </c>
      <c r="G196" s="32">
        <v>22</v>
      </c>
      <c r="H196" s="33">
        <v>0</v>
      </c>
      <c r="I196" s="34">
        <f>ROUND(ROUND(H196,2)*ROUND(G196,3),2)</f>
      </c>
      <c r="O196">
        <f>(I196*21)/100</f>
      </c>
      <c r="P196" t="s">
        <v>23</v>
      </c>
    </row>
    <row r="197" spans="1:5" ht="12.6">
      <c r="A197" s="35" t="s">
        <v>50</v>
      </c>
      <c r="E197" s="36" t="s">
        <v>47</v>
      </c>
    </row>
    <row r="198" spans="1:5" ht="173.4">
      <c r="A198" s="37" t="s">
        <v>52</v>
      </c>
      <c r="E198" s="38" t="s">
        <v>295</v>
      </c>
    </row>
    <row r="199" spans="1:5" ht="12.6">
      <c r="A199" t="s">
        <v>54</v>
      </c>
      <c r="E199" s="36" t="s">
        <v>296</v>
      </c>
    </row>
    <row r="200" spans="1:16" ht="12.6">
      <c r="A200" s="25" t="s">
        <v>45</v>
      </c>
      <c r="B200" s="29" t="s">
        <v>297</v>
      </c>
      <c r="C200" s="29" t="s">
        <v>298</v>
      </c>
      <c r="D200" s="25" t="s">
        <v>47</v>
      </c>
      <c r="E200" s="30" t="s">
        <v>299</v>
      </c>
      <c r="F200" s="31" t="s">
        <v>279</v>
      </c>
      <c r="G200" s="32">
        <v>35</v>
      </c>
      <c r="H200" s="33">
        <v>0</v>
      </c>
      <c r="I200" s="34">
        <f>ROUND(ROUND(H200,2)*ROUND(G200,3),2)</f>
      </c>
      <c r="O200">
        <f>(I200*21)/100</f>
      </c>
      <c r="P200" t="s">
        <v>23</v>
      </c>
    </row>
    <row r="201" spans="1:5" ht="12.6">
      <c r="A201" s="35" t="s">
        <v>50</v>
      </c>
      <c r="E201" s="36" t="s">
        <v>47</v>
      </c>
    </row>
    <row r="202" spans="1:5" ht="285.6">
      <c r="A202" s="37" t="s">
        <v>52</v>
      </c>
      <c r="E202" s="38" t="s">
        <v>300</v>
      </c>
    </row>
    <row r="203" spans="1:5" ht="20.4">
      <c r="A203" t="s">
        <v>54</v>
      </c>
      <c r="E203" s="36" t="s">
        <v>301</v>
      </c>
    </row>
    <row r="204" spans="1:16" ht="12.6">
      <c r="A204" s="25" t="s">
        <v>45</v>
      </c>
      <c r="B204" s="29" t="s">
        <v>302</v>
      </c>
      <c r="C204" s="29" t="s">
        <v>303</v>
      </c>
      <c r="D204" s="25" t="s">
        <v>47</v>
      </c>
      <c r="E204" s="30" t="s">
        <v>304</v>
      </c>
      <c r="F204" s="31" t="s">
        <v>279</v>
      </c>
      <c r="G204" s="32">
        <v>13</v>
      </c>
      <c r="H204" s="33">
        <v>0</v>
      </c>
      <c r="I204" s="34">
        <f>ROUND(ROUND(H204,2)*ROUND(G204,3),2)</f>
      </c>
      <c r="O204">
        <f>(I204*21)/100</f>
      </c>
      <c r="P204" t="s">
        <v>23</v>
      </c>
    </row>
    <row r="205" spans="1:5" ht="12.6">
      <c r="A205" s="35" t="s">
        <v>50</v>
      </c>
      <c r="E205" s="36" t="s">
        <v>47</v>
      </c>
    </row>
    <row r="206" spans="1:5" ht="173.4">
      <c r="A206" s="37" t="s">
        <v>52</v>
      </c>
      <c r="E206" s="38" t="s">
        <v>305</v>
      </c>
    </row>
    <row r="207" spans="1:5" ht="12.6">
      <c r="A207" t="s">
        <v>54</v>
      </c>
      <c r="E207" s="36" t="s">
        <v>296</v>
      </c>
    </row>
    <row r="208" spans="1:16" ht="12.6">
      <c r="A208" s="25" t="s">
        <v>45</v>
      </c>
      <c r="B208" s="29" t="s">
        <v>306</v>
      </c>
      <c r="C208" s="29" t="s">
        <v>307</v>
      </c>
      <c r="D208" s="25" t="s">
        <v>47</v>
      </c>
      <c r="E208" s="30" t="s">
        <v>308</v>
      </c>
      <c r="F208" s="31" t="s">
        <v>279</v>
      </c>
      <c r="G208" s="32">
        <v>25</v>
      </c>
      <c r="H208" s="33">
        <v>0</v>
      </c>
      <c r="I208" s="34">
        <f>ROUND(ROUND(H208,2)*ROUND(G208,3),2)</f>
      </c>
      <c r="O208">
        <f>(I208*21)/100</f>
      </c>
      <c r="P208" t="s">
        <v>23</v>
      </c>
    </row>
    <row r="209" spans="1:5" ht="12.6">
      <c r="A209" s="35" t="s">
        <v>50</v>
      </c>
      <c r="E209" s="36" t="s">
        <v>47</v>
      </c>
    </row>
    <row r="210" spans="1:5" ht="285.6">
      <c r="A210" s="37" t="s">
        <v>52</v>
      </c>
      <c r="E210" s="38" t="s">
        <v>309</v>
      </c>
    </row>
    <row r="211" spans="1:5" ht="30.6">
      <c r="A211" t="s">
        <v>54</v>
      </c>
      <c r="E211" s="36" t="s">
        <v>310</v>
      </c>
    </row>
    <row r="212" spans="1:16" ht="12.6">
      <c r="A212" s="25" t="s">
        <v>45</v>
      </c>
      <c r="B212" s="29" t="s">
        <v>311</v>
      </c>
      <c r="C212" s="29" t="s">
        <v>312</v>
      </c>
      <c r="D212" s="25" t="s">
        <v>47</v>
      </c>
      <c r="E212" s="30" t="s">
        <v>313</v>
      </c>
      <c r="F212" s="31" t="s">
        <v>127</v>
      </c>
      <c r="G212" s="32">
        <v>262</v>
      </c>
      <c r="H212" s="33">
        <v>0</v>
      </c>
      <c r="I212" s="34">
        <f>ROUND(ROUND(H212,2)*ROUND(G212,3),2)</f>
      </c>
      <c r="O212">
        <f>(I212*21)/100</f>
      </c>
      <c r="P212" t="s">
        <v>23</v>
      </c>
    </row>
    <row r="213" spans="1:5" ht="12.6">
      <c r="A213" s="35" t="s">
        <v>50</v>
      </c>
      <c r="E213" s="36" t="s">
        <v>47</v>
      </c>
    </row>
    <row r="214" spans="1:5" ht="12.6">
      <c r="A214" s="37" t="s">
        <v>52</v>
      </c>
      <c r="E214" s="38" t="s">
        <v>314</v>
      </c>
    </row>
    <row r="215" spans="1:5" ht="30.6">
      <c r="A215" t="s">
        <v>54</v>
      </c>
      <c r="E215" s="36" t="s">
        <v>315</v>
      </c>
    </row>
    <row r="216" spans="1:16" ht="12.6">
      <c r="A216" s="25" t="s">
        <v>45</v>
      </c>
      <c r="B216" s="29" t="s">
        <v>316</v>
      </c>
      <c r="C216" s="29" t="s">
        <v>317</v>
      </c>
      <c r="D216" s="25" t="s">
        <v>47</v>
      </c>
      <c r="E216" s="30" t="s">
        <v>318</v>
      </c>
      <c r="F216" s="31" t="s">
        <v>279</v>
      </c>
      <c r="G216" s="32">
        <v>4</v>
      </c>
      <c r="H216" s="33">
        <v>0</v>
      </c>
      <c r="I216" s="34">
        <f>ROUND(ROUND(H216,2)*ROUND(G216,3),2)</f>
      </c>
      <c r="O216">
        <f>(I216*21)/100</f>
      </c>
      <c r="P216" t="s">
        <v>23</v>
      </c>
    </row>
    <row r="217" spans="1:5" ht="12.6">
      <c r="A217" s="35" t="s">
        <v>50</v>
      </c>
      <c r="E217" s="36" t="s">
        <v>47</v>
      </c>
    </row>
    <row r="218" spans="1:5" ht="12.6">
      <c r="A218" s="37" t="s">
        <v>52</v>
      </c>
      <c r="E218" s="38" t="s">
        <v>319</v>
      </c>
    </row>
    <row r="219" spans="1:5" ht="30.6">
      <c r="A219" t="s">
        <v>54</v>
      </c>
      <c r="E219" s="36" t="s">
        <v>320</v>
      </c>
    </row>
    <row r="220" spans="1:16" ht="12.6">
      <c r="A220" s="25" t="s">
        <v>45</v>
      </c>
      <c r="B220" s="29" t="s">
        <v>321</v>
      </c>
      <c r="C220" s="29" t="s">
        <v>322</v>
      </c>
      <c r="D220" s="25" t="s">
        <v>47</v>
      </c>
      <c r="E220" s="30" t="s">
        <v>323</v>
      </c>
      <c r="F220" s="31" t="s">
        <v>110</v>
      </c>
      <c r="G220" s="32">
        <v>437.4</v>
      </c>
      <c r="H220" s="33">
        <v>0</v>
      </c>
      <c r="I220" s="34">
        <f>ROUND(ROUND(H220,2)*ROUND(G220,3),2)</f>
      </c>
      <c r="O220">
        <f>(I220*21)/100</f>
      </c>
      <c r="P220" t="s">
        <v>23</v>
      </c>
    </row>
    <row r="221" spans="1:5" ht="12.6">
      <c r="A221" s="35" t="s">
        <v>50</v>
      </c>
      <c r="E221" s="36" t="s">
        <v>47</v>
      </c>
    </row>
    <row r="222" spans="1:5" ht="71.4">
      <c r="A222" s="37" t="s">
        <v>52</v>
      </c>
      <c r="E222" s="38" t="s">
        <v>324</v>
      </c>
    </row>
    <row r="223" spans="1:5" ht="30.6">
      <c r="A223" t="s">
        <v>54</v>
      </c>
      <c r="E223" s="36" t="s">
        <v>325</v>
      </c>
    </row>
    <row r="224" spans="1:16" ht="12.6">
      <c r="A224" s="25" t="s">
        <v>45</v>
      </c>
      <c r="B224" s="29" t="s">
        <v>326</v>
      </c>
      <c r="C224" s="29" t="s">
        <v>327</v>
      </c>
      <c r="D224" s="25" t="s">
        <v>47</v>
      </c>
      <c r="E224" s="30" t="s">
        <v>328</v>
      </c>
      <c r="F224" s="31" t="s">
        <v>110</v>
      </c>
      <c r="G224" s="32">
        <v>258</v>
      </c>
      <c r="H224" s="33">
        <v>0</v>
      </c>
      <c r="I224" s="34">
        <f>ROUND(ROUND(H224,2)*ROUND(G224,3),2)</f>
      </c>
      <c r="O224">
        <f>(I224*21)/100</f>
      </c>
      <c r="P224" t="s">
        <v>23</v>
      </c>
    </row>
    <row r="225" spans="1:5" ht="12.6">
      <c r="A225" s="35" t="s">
        <v>50</v>
      </c>
      <c r="E225" s="36" t="s">
        <v>47</v>
      </c>
    </row>
    <row r="226" spans="1:5" ht="12.6">
      <c r="A226" s="37" t="s">
        <v>52</v>
      </c>
      <c r="E226" s="38" t="s">
        <v>329</v>
      </c>
    </row>
    <row r="227" spans="1:5" ht="12.6">
      <c r="A227" t="s">
        <v>54</v>
      </c>
      <c r="E227" s="36" t="s">
        <v>330</v>
      </c>
    </row>
    <row r="228" spans="1:16" ht="12.6">
      <c r="A228" s="25" t="s">
        <v>45</v>
      </c>
      <c r="B228" s="29" t="s">
        <v>331</v>
      </c>
      <c r="C228" s="29" t="s">
        <v>332</v>
      </c>
      <c r="D228" s="25" t="s">
        <v>47</v>
      </c>
      <c r="E228" s="30" t="s">
        <v>333</v>
      </c>
      <c r="F228" s="31" t="s">
        <v>110</v>
      </c>
      <c r="G228" s="32">
        <v>750</v>
      </c>
      <c r="H228" s="33">
        <v>0</v>
      </c>
      <c r="I228" s="34">
        <f>ROUND(ROUND(H228,2)*ROUND(G228,3),2)</f>
      </c>
      <c r="O228">
        <f>(I228*21)/100</f>
      </c>
      <c r="P228" t="s">
        <v>23</v>
      </c>
    </row>
    <row r="229" spans="1:5" ht="12.6">
      <c r="A229" s="35" t="s">
        <v>50</v>
      </c>
      <c r="E229" s="36" t="s">
        <v>47</v>
      </c>
    </row>
    <row r="230" spans="1:5" ht="12.6">
      <c r="A230" s="37" t="s">
        <v>52</v>
      </c>
      <c r="E230" s="38" t="s">
        <v>334</v>
      </c>
    </row>
    <row r="231" spans="1:5" ht="30.6">
      <c r="A231" t="s">
        <v>54</v>
      </c>
      <c r="E231" s="36" t="s">
        <v>335</v>
      </c>
    </row>
    <row r="232" spans="1:16" ht="12.6">
      <c r="A232" s="25" t="s">
        <v>45</v>
      </c>
      <c r="B232" s="29" t="s">
        <v>336</v>
      </c>
      <c r="C232" s="29" t="s">
        <v>337</v>
      </c>
      <c r="D232" s="25" t="s">
        <v>47</v>
      </c>
      <c r="E232" s="30" t="s">
        <v>338</v>
      </c>
      <c r="F232" s="31" t="s">
        <v>110</v>
      </c>
      <c r="G232" s="32">
        <v>11</v>
      </c>
      <c r="H232" s="33">
        <v>0</v>
      </c>
      <c r="I232" s="34">
        <f>ROUND(ROUND(H232,2)*ROUND(G232,3),2)</f>
      </c>
      <c r="O232">
        <f>(I232*21)/100</f>
      </c>
      <c r="P232" t="s">
        <v>23</v>
      </c>
    </row>
    <row r="233" spans="1:5" ht="12.6">
      <c r="A233" s="35" t="s">
        <v>50</v>
      </c>
      <c r="E233" s="36" t="s">
        <v>47</v>
      </c>
    </row>
    <row r="234" spans="1:5" ht="20.4">
      <c r="A234" s="37" t="s">
        <v>52</v>
      </c>
      <c r="E234" s="38" t="s">
        <v>339</v>
      </c>
    </row>
    <row r="235" spans="1:5" ht="51">
      <c r="A235" t="s">
        <v>54</v>
      </c>
      <c r="E235" s="36" t="s">
        <v>340</v>
      </c>
    </row>
    <row r="236" spans="1:16" ht="12.6">
      <c r="A236" s="25" t="s">
        <v>45</v>
      </c>
      <c r="B236" s="29" t="s">
        <v>341</v>
      </c>
      <c r="C236" s="29" t="s">
        <v>342</v>
      </c>
      <c r="D236" s="25" t="s">
        <v>47</v>
      </c>
      <c r="E236" s="30" t="s">
        <v>343</v>
      </c>
      <c r="F236" s="31" t="s">
        <v>110</v>
      </c>
      <c r="G236" s="32">
        <v>60</v>
      </c>
      <c r="H236" s="33">
        <v>0</v>
      </c>
      <c r="I236" s="34">
        <f>ROUND(ROUND(H236,2)*ROUND(G236,3),2)</f>
      </c>
      <c r="O236">
        <f>(I236*21)/100</f>
      </c>
      <c r="P236" t="s">
        <v>23</v>
      </c>
    </row>
    <row r="237" spans="1:5" ht="12.6">
      <c r="A237" s="35" t="s">
        <v>50</v>
      </c>
      <c r="E237" s="36" t="s">
        <v>47</v>
      </c>
    </row>
    <row r="238" spans="1:5" ht="30.6">
      <c r="A238" s="37" t="s">
        <v>52</v>
      </c>
      <c r="E238" s="38" t="s">
        <v>344</v>
      </c>
    </row>
    <row r="239" spans="1:5" ht="61.2">
      <c r="A239" t="s">
        <v>54</v>
      </c>
      <c r="E239" s="36" t="s">
        <v>345</v>
      </c>
    </row>
    <row r="240" spans="1:16" ht="12.6">
      <c r="A240" s="25" t="s">
        <v>45</v>
      </c>
      <c r="B240" s="29" t="s">
        <v>346</v>
      </c>
      <c r="C240" s="29" t="s">
        <v>347</v>
      </c>
      <c r="D240" s="25" t="s">
        <v>47</v>
      </c>
      <c r="E240" s="30" t="s">
        <v>348</v>
      </c>
      <c r="F240" s="31" t="s">
        <v>110</v>
      </c>
      <c r="G240" s="32">
        <v>30</v>
      </c>
      <c r="H240" s="33">
        <v>0</v>
      </c>
      <c r="I240" s="34">
        <f>ROUND(ROUND(H240,2)*ROUND(G240,3),2)</f>
      </c>
      <c r="O240">
        <f>(I240*21)/100</f>
      </c>
      <c r="P240" t="s">
        <v>23</v>
      </c>
    </row>
    <row r="241" spans="1:5" ht="12.6">
      <c r="A241" s="35" t="s">
        <v>50</v>
      </c>
      <c r="E241" s="36" t="s">
        <v>47</v>
      </c>
    </row>
    <row r="242" spans="1:5" ht="20.4">
      <c r="A242" s="37" t="s">
        <v>52</v>
      </c>
      <c r="E242" s="38" t="s">
        <v>349</v>
      </c>
    </row>
    <row r="243" spans="1:5" ht="51">
      <c r="A243" t="s">
        <v>54</v>
      </c>
      <c r="E243" s="36" t="s">
        <v>350</v>
      </c>
    </row>
    <row r="244" spans="1:16" ht="12.6">
      <c r="A244" s="25" t="s">
        <v>45</v>
      </c>
      <c r="B244" s="29" t="s">
        <v>351</v>
      </c>
      <c r="C244" s="29" t="s">
        <v>352</v>
      </c>
      <c r="D244" s="25" t="s">
        <v>47</v>
      </c>
      <c r="E244" s="30" t="s">
        <v>353</v>
      </c>
      <c r="F244" s="31" t="s">
        <v>127</v>
      </c>
      <c r="G244" s="32">
        <v>3.792</v>
      </c>
      <c r="H244" s="33">
        <v>0</v>
      </c>
      <c r="I244" s="34">
        <f>ROUND(ROUND(H244,2)*ROUND(G244,3),2)</f>
      </c>
      <c r="O244">
        <f>(I244*21)/100</f>
      </c>
      <c r="P244" t="s">
        <v>23</v>
      </c>
    </row>
    <row r="245" spans="1:5" ht="12.6">
      <c r="A245" s="35" t="s">
        <v>50</v>
      </c>
      <c r="E245" s="36" t="s">
        <v>47</v>
      </c>
    </row>
    <row r="246" spans="1:5" ht="20.4">
      <c r="A246" s="37" t="s">
        <v>52</v>
      </c>
      <c r="E246" s="38" t="s">
        <v>354</v>
      </c>
    </row>
    <row r="247" spans="1:5" ht="12.6">
      <c r="A247" t="s">
        <v>54</v>
      </c>
      <c r="E247" s="36" t="s">
        <v>355</v>
      </c>
    </row>
    <row r="248" spans="1:16" ht="12.6">
      <c r="A248" s="25" t="s">
        <v>45</v>
      </c>
      <c r="B248" s="29" t="s">
        <v>356</v>
      </c>
      <c r="C248" s="29" t="s">
        <v>357</v>
      </c>
      <c r="D248" s="25" t="s">
        <v>47</v>
      </c>
      <c r="E248" s="30" t="s">
        <v>358</v>
      </c>
      <c r="F248" s="31" t="s">
        <v>110</v>
      </c>
      <c r="G248" s="32">
        <v>60</v>
      </c>
      <c r="H248" s="33">
        <v>0</v>
      </c>
      <c r="I248" s="34">
        <f>ROUND(ROUND(H248,2)*ROUND(G248,3),2)</f>
      </c>
      <c r="O248">
        <f>(I248*21)/100</f>
      </c>
      <c r="P248" t="s">
        <v>23</v>
      </c>
    </row>
    <row r="249" spans="1:5" ht="12.6">
      <c r="A249" s="35" t="s">
        <v>50</v>
      </c>
      <c r="E249" s="36" t="s">
        <v>47</v>
      </c>
    </row>
    <row r="250" spans="1:5" ht="20.4">
      <c r="A250" s="37" t="s">
        <v>52</v>
      </c>
      <c r="E250" s="38" t="s">
        <v>359</v>
      </c>
    </row>
    <row r="251" spans="1:5" ht="51">
      <c r="A251" t="s">
        <v>54</v>
      </c>
      <c r="E251" s="36" t="s">
        <v>360</v>
      </c>
    </row>
    <row r="252" spans="1:16" ht="12.6">
      <c r="A252" s="25" t="s">
        <v>45</v>
      </c>
      <c r="B252" s="29" t="s">
        <v>361</v>
      </c>
      <c r="C252" s="29" t="s">
        <v>362</v>
      </c>
      <c r="D252" s="25" t="s">
        <v>47</v>
      </c>
      <c r="E252" s="30" t="s">
        <v>363</v>
      </c>
      <c r="F252" s="31" t="s">
        <v>279</v>
      </c>
      <c r="G252" s="32">
        <v>10</v>
      </c>
      <c r="H252" s="33">
        <v>0</v>
      </c>
      <c r="I252" s="34">
        <f>ROUND(ROUND(H252,2)*ROUND(G252,3),2)</f>
      </c>
      <c r="O252">
        <f>(I252*21)/100</f>
      </c>
      <c r="P252" t="s">
        <v>23</v>
      </c>
    </row>
    <row r="253" spans="1:5" ht="12.6">
      <c r="A253" s="35" t="s">
        <v>50</v>
      </c>
      <c r="E253" s="36" t="s">
        <v>47</v>
      </c>
    </row>
    <row r="254" spans="1:5" ht="20.4">
      <c r="A254" s="37" t="s">
        <v>52</v>
      </c>
      <c r="E254" s="38" t="s">
        <v>364</v>
      </c>
    </row>
    <row r="255" spans="1:5" ht="51">
      <c r="A255" t="s">
        <v>54</v>
      </c>
      <c r="E255" s="36" t="s">
        <v>365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8.8515625" style="0" hidden="1" customWidth="1"/>
  </cols>
  <sheetData>
    <row r="1" spans="1:16" ht="13.2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366</v>
      </c>
      <c r="I3" s="39">
        <f>0+I8+I13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366</v>
      </c>
      <c r="D4" s="6"/>
      <c r="E4" s="18" t="s">
        <v>367</v>
      </c>
      <c r="F4" s="6"/>
      <c r="G4" s="6"/>
      <c r="H4" s="19"/>
      <c r="I4" s="19"/>
      <c r="O4" t="s">
        <v>20</v>
      </c>
      <c r="P4" t="s">
        <v>23</v>
      </c>
    </row>
    <row r="5" spans="1:16" ht="13.2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3.2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3.2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3.2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6">
      <c r="A9" s="25" t="s">
        <v>45</v>
      </c>
      <c r="B9" s="29" t="s">
        <v>29</v>
      </c>
      <c r="C9" s="29" t="s">
        <v>368</v>
      </c>
      <c r="D9" s="25" t="s">
        <v>47</v>
      </c>
      <c r="E9" s="30" t="s">
        <v>369</v>
      </c>
      <c r="F9" s="31" t="s">
        <v>49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20.4">
      <c r="A10" s="35" t="s">
        <v>50</v>
      </c>
      <c r="E10" s="36" t="s">
        <v>370</v>
      </c>
    </row>
    <row r="11" spans="1:5" ht="20.4">
      <c r="A11" s="37" t="s">
        <v>52</v>
      </c>
      <c r="E11" s="38" t="s">
        <v>371</v>
      </c>
    </row>
    <row r="12" spans="1:5" ht="12.6">
      <c r="A12" t="s">
        <v>54</v>
      </c>
      <c r="E12" s="36" t="s">
        <v>372</v>
      </c>
    </row>
    <row r="13" spans="1:18" ht="13.2" customHeight="1">
      <c r="A13" s="6" t="s">
        <v>43</v>
      </c>
      <c r="B13" s="6"/>
      <c r="C13" s="41" t="s">
        <v>40</v>
      </c>
      <c r="D13" s="6"/>
      <c r="E13" s="27" t="s">
        <v>291</v>
      </c>
      <c r="F13" s="6"/>
      <c r="G13" s="6"/>
      <c r="H13" s="6"/>
      <c r="I13" s="42">
        <f>0+Q13</f>
      </c>
      <c r="O13">
        <f>0+R13</f>
      </c>
      <c r="Q13">
        <f>0+I14+I18+I22+I26</f>
      </c>
      <c r="R13">
        <f>0+O14+O18+O22+O26</f>
      </c>
    </row>
    <row r="14" spans="1:16" ht="12.6">
      <c r="A14" s="25" t="s">
        <v>45</v>
      </c>
      <c r="B14" s="29" t="s">
        <v>23</v>
      </c>
      <c r="C14" s="29" t="s">
        <v>298</v>
      </c>
      <c r="D14" s="25" t="s">
        <v>47</v>
      </c>
      <c r="E14" s="30" t="s">
        <v>299</v>
      </c>
      <c r="F14" s="31" t="s">
        <v>279</v>
      </c>
      <c r="G14" s="32">
        <v>50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30.6">
      <c r="A15" s="35" t="s">
        <v>50</v>
      </c>
      <c r="E15" s="36" t="s">
        <v>373</v>
      </c>
    </row>
    <row r="16" spans="1:5" ht="40.8">
      <c r="A16" s="37" t="s">
        <v>52</v>
      </c>
      <c r="E16" s="38" t="s">
        <v>374</v>
      </c>
    </row>
    <row r="17" spans="1:5" ht="51">
      <c r="A17" t="s">
        <v>54</v>
      </c>
      <c r="E17" s="36" t="s">
        <v>375</v>
      </c>
    </row>
    <row r="18" spans="1:16" ht="12.6">
      <c r="A18" s="25" t="s">
        <v>45</v>
      </c>
      <c r="B18" s="29" t="s">
        <v>22</v>
      </c>
      <c r="C18" s="29" t="s">
        <v>376</v>
      </c>
      <c r="D18" s="25" t="s">
        <v>47</v>
      </c>
      <c r="E18" s="30" t="s">
        <v>377</v>
      </c>
      <c r="F18" s="31" t="s">
        <v>279</v>
      </c>
      <c r="G18" s="32">
        <v>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30.6">
      <c r="A19" s="35" t="s">
        <v>50</v>
      </c>
      <c r="E19" s="36" t="s">
        <v>373</v>
      </c>
    </row>
    <row r="20" spans="1:5" ht="40.8">
      <c r="A20" s="37" t="s">
        <v>52</v>
      </c>
      <c r="E20" s="38" t="s">
        <v>378</v>
      </c>
    </row>
    <row r="21" spans="1:5" ht="20.4">
      <c r="A21" t="s">
        <v>54</v>
      </c>
      <c r="E21" s="36" t="s">
        <v>301</v>
      </c>
    </row>
    <row r="22" spans="1:16" ht="12.6">
      <c r="A22" s="25" t="s">
        <v>45</v>
      </c>
      <c r="B22" s="29" t="s">
        <v>33</v>
      </c>
      <c r="C22" s="29" t="s">
        <v>379</v>
      </c>
      <c r="D22" s="25" t="s">
        <v>47</v>
      </c>
      <c r="E22" s="30" t="s">
        <v>380</v>
      </c>
      <c r="F22" s="31" t="s">
        <v>279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30.6">
      <c r="A23" s="35" t="s">
        <v>50</v>
      </c>
      <c r="E23" s="36" t="s">
        <v>373</v>
      </c>
    </row>
    <row r="24" spans="1:5" ht="12.6">
      <c r="A24" s="37" t="s">
        <v>52</v>
      </c>
      <c r="E24" s="38" t="s">
        <v>47</v>
      </c>
    </row>
    <row r="25" spans="1:5" ht="61.2">
      <c r="A25" t="s">
        <v>54</v>
      </c>
      <c r="E25" s="36" t="s">
        <v>381</v>
      </c>
    </row>
    <row r="26" spans="1:16" ht="12.6">
      <c r="A26" s="25" t="s">
        <v>45</v>
      </c>
      <c r="B26" s="29" t="s">
        <v>35</v>
      </c>
      <c r="C26" s="29" t="s">
        <v>382</v>
      </c>
      <c r="D26" s="25" t="s">
        <v>47</v>
      </c>
      <c r="E26" s="30" t="s">
        <v>383</v>
      </c>
      <c r="F26" s="31" t="s">
        <v>279</v>
      </c>
      <c r="G26" s="32">
        <v>6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40.8">
      <c r="A27" s="35" t="s">
        <v>50</v>
      </c>
      <c r="E27" s="36" t="s">
        <v>384</v>
      </c>
    </row>
    <row r="28" spans="1:5" ht="12.6">
      <c r="A28" s="37" t="s">
        <v>52</v>
      </c>
      <c r="E28" s="38" t="s">
        <v>385</v>
      </c>
    </row>
    <row r="29" spans="1:5" ht="51">
      <c r="A29" t="s">
        <v>54</v>
      </c>
      <c r="E29" s="36" t="s">
        <v>386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