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Uznatelné náklady" sheetId="2" r:id="rId2"/>
    <sheet name="02 - Neuznatelné náklady" sheetId="3" r:id="rId3"/>
    <sheet name="VRN - Vedlejší rozpočtové..." sheetId="4" r:id="rId4"/>
  </sheets>
  <definedNames>
    <definedName name="_xlnm.Print_Area" localSheetId="0">'Rekapitulace stavby'!$D$4:$AO$36,'Rekapitulace stavby'!$C$42:$AQ$58</definedName>
    <definedName name="_xlnm._FilterDatabase" localSheetId="1" hidden="1">'01 - Uznatelné náklady'!$C$92:$K$325</definedName>
    <definedName name="_xlnm.Print_Area" localSheetId="1">'01 - Uznatelné náklady'!$C$4:$J$39,'01 - Uznatelné náklady'!$C$45:$J$74,'01 - Uznatelné náklady'!$C$80:$K$325</definedName>
    <definedName name="_xlnm._FilterDatabase" localSheetId="2" hidden="1">'02 - Neuznatelné náklady'!$C$82:$K$159</definedName>
    <definedName name="_xlnm.Print_Area" localSheetId="2">'02 - Neuznatelné náklady'!$C$4:$J$39,'02 - Neuznatelné náklady'!$C$45:$J$64,'02 - Neuznatelné náklady'!$C$70:$K$159</definedName>
    <definedName name="_xlnm._FilterDatabase" localSheetId="3" hidden="1">'VRN - Vedlejší rozpočtové...'!$C$80:$K$84</definedName>
    <definedName name="_xlnm.Print_Area" localSheetId="3">'VRN - Vedlejší rozpočtové...'!$C$4:$J$39,'VRN - Vedlejší rozpočtové...'!$C$45:$J$62,'VRN - Vedlejší rozpočtové...'!$C$68:$K$84</definedName>
    <definedName name="_xlnm.Print_Titles" localSheetId="0">'Rekapitulace stavby'!$52:$52</definedName>
    <definedName name="_xlnm.Print_Titles" localSheetId="1">'01 - Uznatelné náklady'!$92:$92</definedName>
    <definedName name="_xlnm.Print_Titles" localSheetId="2">'02 - Neuznatelné náklady'!$82:$82</definedName>
    <definedName name="_xlnm.Print_Titles" localSheetId="3">'VRN - Vedlejší rozpočtové...'!$80:$80</definedName>
  </definedNames>
  <calcPr fullCalcOnLoad="1"/>
</workbook>
</file>

<file path=xl/sharedStrings.xml><?xml version="1.0" encoding="utf-8"?>
<sst xmlns="http://schemas.openxmlformats.org/spreadsheetml/2006/main" count="4251" uniqueCount="835">
  <si>
    <t>Export Komplet</t>
  </si>
  <si>
    <t/>
  </si>
  <si>
    <t>2.0</t>
  </si>
  <si>
    <t>ZAMOK</t>
  </si>
  <si>
    <t>False</t>
  </si>
  <si>
    <t>{d63d47aa-1a56-4600-87f6-c34d34d3192f}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</si>
  <si>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</si>
  <si>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</si>
  <si>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</si>
  <si>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</si>
  <si>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</si>
  <si>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</si>
  <si>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</si>
  <si>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</si>
  <si>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2018/120/oprava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</si>
  <si>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</si>
  <si>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</si>
  <si>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zeleně v areálu Akademie Světlá nad Sázavou</t>
  </si>
  <si>
    <t>KSO:</t>
  </si>
  <si>
    <t>CC-CZ:</t>
  </si>
  <si>
    <t>Místo:</t>
  </si>
  <si>
    <t>k.ú. Světlá nad Sázavou</t>
  </si>
  <si>
    <t>Datum:</t>
  </si>
  <si>
    <t>26. 11. 2018</t>
  </si>
  <si>
    <t>Zadavatel:</t>
  </si>
  <si>
    <t>IČ:</t>
  </si>
  <si>
    <t>Kraj Vysočina, Žižkova 57, 587 33 Jihlava</t>
  </si>
  <si>
    <t>DIČ:</t>
  </si>
  <si>
    <t>Uchazeč:</t>
  </si>
  <si>
    <t>Vyplň údaj</t>
  </si>
  <si>
    <t>Projektant:</t>
  </si>
  <si>
    <t>Atregia, s.r.o., Šebrov 215, 679 22</t>
  </si>
  <si>
    <t>True</t>
  </si>
  <si>
    <t>Zpracovatel:</t>
  </si>
  <si>
    <t>Ing. Lenka Požárová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</si>
  <si>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</si>
  <si>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</si>
  <si>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</si>
  <si>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</si>
  <si>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</si>
  <si>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</si>
  <si>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</si>
  <si>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</si>
  <si>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</si>
  <si>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</si>
  <si>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</si>
  <si>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</si>
  <si>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</si>
  <si>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</si>
  <si>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</si>
  <si>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</si>
  <si>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</si>
  <si>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</si>
  <si>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</si>
  <si>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</si>
  <si>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</si>
  <si>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</si>
  <si>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</si>
  <si>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</si>
  <si>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</si>
  <si>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</si>
  <si>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</si>
  <si>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</si>
  <si>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</si>
  <si>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</si>
  <si>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</si>
  <si>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</si>
  <si>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</si>
  <si>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</si>
  <si>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</si>
  <si>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</si>
  <si>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</si>
  <si>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</si>
  <si>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</si>
  <si>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</si>
  <si>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</si>
  <si>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</si>
  <si>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</si>
  <si>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</si>
  <si>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{f022d075-db7b-46c0-8bb7-242a77f5328d}</t>
  </si>
  <si>
    <t>2</t>
  </si>
  <si>
    <t>02</t>
  </si>
  <si>
    <t>Neuznatelné náklady</t>
  </si>
  <si>
    <t>{4d52229c-bdba-45d5-8850-109a147578f3}</t>
  </si>
  <si>
    <t>VRN</t>
  </si>
  <si>
    <t>Vedlejší rozpočtové náklady</t>
  </si>
  <si>
    <t>{4f3b6143-1853-4ed6-897c-151ce0658792}</t>
  </si>
  <si>
    <t>kácení_objem_korun</t>
  </si>
  <si>
    <t>výpočet objemu větví kácených stromů</t>
  </si>
  <si>
    <t>m3</t>
  </si>
  <si>
    <t>5,425</t>
  </si>
  <si>
    <t>3</t>
  </si>
  <si>
    <t>keře</t>
  </si>
  <si>
    <t xml:space="preserve">počet navržených keřů </t>
  </si>
  <si>
    <t>ks</t>
  </si>
  <si>
    <t>8</t>
  </si>
  <si>
    <t>KRYCÍ LIST SOUPISU PRACÍ</t>
  </si>
  <si>
    <t>pl_keře_skup</t>
  </si>
  <si>
    <t>plocha navrhovaných keřů skupin</t>
  </si>
  <si>
    <t>m2</t>
  </si>
  <si>
    <t>22</t>
  </si>
  <si>
    <t>pl_trvalky</t>
  </si>
  <si>
    <t>plocha trvalkového záhonu + letničky</t>
  </si>
  <si>
    <t>42</t>
  </si>
  <si>
    <t>stromy</t>
  </si>
  <si>
    <t>navržené stromy</t>
  </si>
  <si>
    <t>10</t>
  </si>
  <si>
    <t>trávník</t>
  </si>
  <si>
    <t>plocha navrženého trávníku - parkový+luční</t>
  </si>
  <si>
    <t>570</t>
  </si>
  <si>
    <t>Objekt:</t>
  </si>
  <si>
    <t>01 -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</si>
  <si>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</si>
  <si>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</si>
  <si>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</si>
  <si>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</si>
  <si>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</si>
  <si>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</si>
  <si>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N013 - Kácení dřevin</t>
  </si>
  <si>
    <t xml:space="preserve">    N02 - Ošetření dřevin</t>
  </si>
  <si>
    <t xml:space="preserve">    N01 - Sadové úpravy</t>
  </si>
  <si>
    <t xml:space="preserve">      N03 - Příprava půdy</t>
  </si>
  <si>
    <t xml:space="preserve">      N05 - Výsadba dřevin</t>
  </si>
  <si>
    <t xml:space="preserve">        N10 - Materiál pro výsadbu</t>
  </si>
  <si>
    <t xml:space="preserve">          N010 - Stromy</t>
  </si>
  <si>
    <t xml:space="preserve">          N08 - Keře</t>
  </si>
  <si>
    <t xml:space="preserve">      N06 - Založení trvalkového záhonu</t>
  </si>
  <si>
    <t xml:space="preserve">        N011 - Trvalky</t>
  </si>
  <si>
    <t xml:space="preserve">      N021 - Založení trávníku</t>
  </si>
  <si>
    <t xml:space="preserve">      998 - Přesun hmot</t>
  </si>
  <si>
    <t xml:space="preserve">    OST1 - Následná péče po dobu 3 let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</si>
  <si>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</si>
  <si>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</si>
  <si>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</si>
  <si>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</si>
  <si>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</si>
  <si>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</si>
  <si>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</si>
  <si>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</si>
  <si>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</si>
  <si>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</si>
  <si>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</si>
  <si>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</si>
  <si>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</si>
  <si>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</si>
  <si>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</si>
  <si>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4</t>
  </si>
  <si>
    <t>ROZPOCET</t>
  </si>
  <si>
    <t>N013</t>
  </si>
  <si>
    <t>Kácení dřevin</t>
  </si>
  <si>
    <t>K</t>
  </si>
  <si>
    <t>111212356</t>
  </si>
  <si>
    <t>Odstranění nevhodných dřevin průměru kmene do 100 mm výšky přes 1 m s odstraněním pařezu přes 100 do 500 m2 na svahu přes 1:5 do 1:2</t>
  </si>
  <si>
    <t>CS ÚRS 2018 01</t>
  </si>
  <si>
    <t>-1994008458</t>
  </si>
  <si>
    <t>VV</t>
  </si>
  <si>
    <t>"dle inv.tab.č.21"5</t>
  </si>
  <si>
    <t>112151313</t>
  </si>
  <si>
    <t>Pokácení stromu postupné bez spouštění částí kmene a koruny o průměru na řezné ploše pařezu přes 300 do 400 mm</t>
  </si>
  <si>
    <t>kus</t>
  </si>
  <si>
    <t>1547084569</t>
  </si>
  <si>
    <t>"dle inv.tab.č.37"1</t>
  </si>
  <si>
    <t>112151315</t>
  </si>
  <si>
    <t>Pokácení stromu postupné bez spouštění částí kmene a koruny o průměru na řezné ploše pařezu přes 500 do 600 mm</t>
  </si>
  <si>
    <t>-1340512499</t>
  </si>
  <si>
    <t>"dle inv.tab.č.16"1</t>
  </si>
  <si>
    <t>162301412</t>
  </si>
  <si>
    <t>Vodorovné přemístění větví, kmenů nebo pařezů  s naložením, složením a dopravou do 5000 m kmenů stromů listnatých, průměru přes 300 do 500 mm</t>
  </si>
  <si>
    <t>512</t>
  </si>
  <si>
    <t>-500355992</t>
  </si>
  <si>
    <t>5</t>
  </si>
  <si>
    <t>162301417</t>
  </si>
  <si>
    <t>Vodorovné přemístění větví, kmenů nebo pařezů  s naložením, složením a dopravou do 5000 m kmenů stromů jehličnatých, průměru přes 500 do 700 mm</t>
  </si>
  <si>
    <t>-1376689085</t>
  </si>
  <si>
    <t>N02</t>
  </si>
  <si>
    <t>Ošetření dřevin</t>
  </si>
  <si>
    <t>6</t>
  </si>
  <si>
    <t>184852214</t>
  </si>
  <si>
    <t>Řez stromů prováděný lezeckou technikou zdravotní, plocha koruny stromu přes 90 do 120 m2</t>
  </si>
  <si>
    <t>1735023922</t>
  </si>
  <si>
    <t>"dle inv.tab.č.30,31,54"3</t>
  </si>
  <si>
    <t>7</t>
  </si>
  <si>
    <t>184852114</t>
  </si>
  <si>
    <t>Řez stromů prováděný lezeckou technikou bezpečnostní, plocha koruny stromu přes 90 do 120 m2</t>
  </si>
  <si>
    <t>-450130567</t>
  </si>
  <si>
    <t>"dle inv.tab.č.36"1</t>
  </si>
  <si>
    <t>R-184852414</t>
  </si>
  <si>
    <t>Řez stromů sesazovací prováděný lezeckou technikou, plocha koruny stromu přes 90 do 120 m2</t>
  </si>
  <si>
    <t>vlastní položka</t>
  </si>
  <si>
    <t>-529509667</t>
  </si>
  <si>
    <t>"dle inv.tab.č.45"1</t>
  </si>
  <si>
    <t>9</t>
  </si>
  <si>
    <t>R-184852214/1</t>
  </si>
  <si>
    <t>Řez stromů prováděný lezeckou technikou redukční lokální z důvodu stabilizace, plocha koruny stromu přes 90 do 120 m2</t>
  </si>
  <si>
    <t>-1572678737</t>
  </si>
  <si>
    <t>"dle inv.tab č.36"1</t>
  </si>
  <si>
    <t>R-184852216/1</t>
  </si>
  <si>
    <t>Řez stromů prováděný lezeckou technikou redukční lokální z důvodu stabilizace, plocha koruny stromu přes 150 do 180 m2</t>
  </si>
  <si>
    <t>-1746171000</t>
  </si>
  <si>
    <t>"dle inv.tab č.38"1</t>
  </si>
  <si>
    <t>11</t>
  </si>
  <si>
    <t>R-184852212/3</t>
  </si>
  <si>
    <t>Řez stromů prováděný lezeckou technikou redukční lokální z důvodu úpravy průjezdního (průchozího) profilu, plocha koruny stromu přes 30 do 60 m2</t>
  </si>
  <si>
    <t>-1987578813</t>
  </si>
  <si>
    <t>"dle inv.tab č.15"1</t>
  </si>
  <si>
    <t>12</t>
  </si>
  <si>
    <t>R-184852213/3.1</t>
  </si>
  <si>
    <t>Řez stromů prováděný lezeckou technikou  redukční lokální z důvodu úpravy průjezdního (průchozího) profilu, plocha koruny stromu přes 60 do 90 m2</t>
  </si>
  <si>
    <t>1927018701</t>
  </si>
  <si>
    <t>"dle inv.tab č.18"1</t>
  </si>
  <si>
    <t>13</t>
  </si>
  <si>
    <t>R-184852214.1</t>
  </si>
  <si>
    <t>Řez stromů prováděný lezeckou technikou redukční lokální z důvodu úpravy průjezdního (průchozího) profilu, plocha koruny stromu přes 90 do 120 m2</t>
  </si>
  <si>
    <t>-957961513</t>
  </si>
  <si>
    <t>"dle inv.tab.č.30,31"2</t>
  </si>
  <si>
    <t>14</t>
  </si>
  <si>
    <t>184852312</t>
  </si>
  <si>
    <t>Řez stromů výchovný alejové stromy, výšky přes 4 do 6 m</t>
  </si>
  <si>
    <t>710614770</t>
  </si>
  <si>
    <t>"dle inv.tab.č.3,4,5,13,32,33,49"7</t>
  </si>
  <si>
    <t>R-111212352</t>
  </si>
  <si>
    <t>Odstranění nevhodných dřevin průměru kmene do 100 mm výšky přes 1 m s odstraněním pařezu do 100 m2 na svahu přes 1:5 do 1:2 - pozitivní probírka</t>
  </si>
  <si>
    <t>-1649996654</t>
  </si>
  <si>
    <t>"dle inv.tab.č.42"55</t>
  </si>
  <si>
    <t>16</t>
  </si>
  <si>
    <t>184803112</t>
  </si>
  <si>
    <t>Řez a tvarování živých plotů a stěn  přímých, výšky přes 0,8 do 1,5 m, šířky do 1,0 m</t>
  </si>
  <si>
    <t>773026560</t>
  </si>
  <si>
    <t>"dle inv.tab.č.39"21</t>
  </si>
  <si>
    <t>17</t>
  </si>
  <si>
    <t>R-184803112</t>
  </si>
  <si>
    <t>935179058</t>
  </si>
  <si>
    <t>"dle inv.tab.č.2,6"45+20</t>
  </si>
  <si>
    <t>18</t>
  </si>
  <si>
    <t>R-184803113</t>
  </si>
  <si>
    <t>Řez a tvarování živých plotů a stěn  přímých, výšky přes 1,5 do 3,0 m, pro jakoukoliv šířku</t>
  </si>
  <si>
    <t>-310115740</t>
  </si>
  <si>
    <t>"dle inv.tab.č.22,56"2</t>
  </si>
  <si>
    <t>19</t>
  </si>
  <si>
    <t>184806172</t>
  </si>
  <si>
    <t>Řez stromů, keřů nebo růží zmlazením keřů netrnitých o průměru koruny přes 1,5 do 3 m</t>
  </si>
  <si>
    <t>-1664816137</t>
  </si>
  <si>
    <t>"dle inv.tab č.60"1</t>
  </si>
  <si>
    <t>20</t>
  </si>
  <si>
    <t>184806153</t>
  </si>
  <si>
    <t>Řez stromů, keřů nebo růží průklestem keřů netrnitých, o průměru koruny přes 3 do 5 m</t>
  </si>
  <si>
    <t>1861692052</t>
  </si>
  <si>
    <t>"dle inv.tab č.41"1</t>
  </si>
  <si>
    <t>R-184852311.1</t>
  </si>
  <si>
    <t>Řez stromu - odstranění výmladků</t>
  </si>
  <si>
    <t>2065687500</t>
  </si>
  <si>
    <t>"dle inv.tab č.14,36"2</t>
  </si>
  <si>
    <t>111251111</t>
  </si>
  <si>
    <t>Drcení ořezaných větví strojně - (štěpkování) o průměru větví do 100 mm</t>
  </si>
  <si>
    <t>-1462679178</t>
  </si>
  <si>
    <t>23</t>
  </si>
  <si>
    <t>R-171201201</t>
  </si>
  <si>
    <t>Uložení bioodpadu na skládky</t>
  </si>
  <si>
    <t>904771312</t>
  </si>
  <si>
    <t>bioodpad</t>
  </si>
  <si>
    <t>"objem nadrcených korun, přepočteno na 1prms"kácení_objem_korun*0,35</t>
  </si>
  <si>
    <t>24</t>
  </si>
  <si>
    <t>R-997221855</t>
  </si>
  <si>
    <t xml:space="preserve">Poplatek za uložení bioodpadu na skládce (skládkovné) </t>
  </si>
  <si>
    <t>t</t>
  </si>
  <si>
    <t>-218464677</t>
  </si>
  <si>
    <t>"převod z m3 na kg a tuny"bioodpad*550/1000</t>
  </si>
  <si>
    <t>N01</t>
  </si>
  <si>
    <t>Sadové úpravy</t>
  </si>
  <si>
    <t>N03</t>
  </si>
  <si>
    <t>Příprava půdy</t>
  </si>
  <si>
    <t>25</t>
  </si>
  <si>
    <t>111301111</t>
  </si>
  <si>
    <t>Sejmutí drnu tl. do 100 mm, v jakékoliv ploše</t>
  </si>
  <si>
    <t>-822686428</t>
  </si>
  <si>
    <t>26</t>
  </si>
  <si>
    <t>162702111</t>
  </si>
  <si>
    <t>Vodorovné přemístění drnu na suchu na vzdálenost přes 5000 do 6000 m</t>
  </si>
  <si>
    <t>1960491521</t>
  </si>
  <si>
    <t>27</t>
  </si>
  <si>
    <t>-113426065</t>
  </si>
  <si>
    <t>bioodpad_drn</t>
  </si>
  <si>
    <t>pl_keře_skup*0,1</t>
  </si>
  <si>
    <t>28</t>
  </si>
  <si>
    <t>171201211</t>
  </si>
  <si>
    <t>Uložení bioodpadu poplatek za uložení na skládce (skládkovné)</t>
  </si>
  <si>
    <t>-571490495</t>
  </si>
  <si>
    <t>"převod z m3 na kg a tuny"bioodpad_drn*550/1000</t>
  </si>
  <si>
    <t>29</t>
  </si>
  <si>
    <t>184802111.1</t>
  </si>
  <si>
    <t xml:space="preserve">Odplevelení půdy před založením kultury o výměře jednotlivě přes 20 m2 v rovině nebo na svahu do 1:5 </t>
  </si>
  <si>
    <t>2073317804</t>
  </si>
  <si>
    <t>30</t>
  </si>
  <si>
    <t>183403132</t>
  </si>
  <si>
    <t>Obdělání půdy  rytím půdy hl. do 200 mm v zemině tř. 3 v rovině nebo na svahu do 1:5</t>
  </si>
  <si>
    <t>1765054694</t>
  </si>
  <si>
    <t>31</t>
  </si>
  <si>
    <t>183403153</t>
  </si>
  <si>
    <t>Obdělání půdy hrabáním v rovině nebo na svahu do 1:5</t>
  </si>
  <si>
    <t>-1403680772</t>
  </si>
  <si>
    <t>32</t>
  </si>
  <si>
    <t>181301101</t>
  </si>
  <si>
    <t>Rozprostření a urovnání ornice v rovině nebo ve svahu sklonu do 1:5 při souvislé ploše do 500 m2, tl. vrstvy do 100 mm</t>
  </si>
  <si>
    <t>1393229964</t>
  </si>
  <si>
    <t>33</t>
  </si>
  <si>
    <t>M</t>
  </si>
  <si>
    <t>R-1012.1.1</t>
  </si>
  <si>
    <t>Zemina tříděná zahradní, 1m3=1,4t, fr. 0-10mm, vč. dopravy</t>
  </si>
  <si>
    <t>1447712989</t>
  </si>
  <si>
    <t>"převod na tuny ohumus keře"pl_keře_skup*0,05*2000/1000</t>
  </si>
  <si>
    <t>N05</t>
  </si>
  <si>
    <t>Výsadba dřevin</t>
  </si>
  <si>
    <t>34</t>
  </si>
  <si>
    <t>183101115</t>
  </si>
  <si>
    <t>Hloubení jamek pro vysazování rostlin v zemině tř.1 až 4 bez výměny půdy v rovině nebo na svahu do 1:5, objemu přes 0,125 do 0,40 m3</t>
  </si>
  <si>
    <t>2027887651</t>
  </si>
  <si>
    <t>35</t>
  </si>
  <si>
    <t>183111113</t>
  </si>
  <si>
    <t>Hloubení jamek pro vysazování rostlin v zemině tř.1 až 4 bez výměny půdy v rovině nebo na svahu do 1:5, objemu přes 0,005 do 0,01 m3</t>
  </si>
  <si>
    <t>218100062</t>
  </si>
  <si>
    <t>36</t>
  </si>
  <si>
    <t>184102114</t>
  </si>
  <si>
    <t>Výsadba dřeviny s balem do předem vyhloubené jamky se zalitím v rovině nebo na svahu do 1:5, při průměru balu přes 400 do 500 mm</t>
  </si>
  <si>
    <t>1696990450</t>
  </si>
  <si>
    <t>37</t>
  </si>
  <si>
    <t>184102111</t>
  </si>
  <si>
    <t>Výsadba dřeviny s balem do předem vyhloubené jamky se zalitím v rovině nebo na svahu do 1:5, při průměru balu přes 100 do 200 mm</t>
  </si>
  <si>
    <t>1901646009</t>
  </si>
  <si>
    <t>38</t>
  </si>
  <si>
    <t>R-185802114</t>
  </si>
  <si>
    <t>Aplikace půdního kondicionéru k jednotlivým rostlinám a na široko v rovině a svahu do 1:5</t>
  </si>
  <si>
    <t>-1714687662</t>
  </si>
  <si>
    <t>12,2*0,001 'Přepočtené koeficientem množství</t>
  </si>
  <si>
    <t>39</t>
  </si>
  <si>
    <t>251911550-R</t>
  </si>
  <si>
    <t>Půdní kondicionér vícesložkový včetně dovozu</t>
  </si>
  <si>
    <t>kg</t>
  </si>
  <si>
    <t>-2142515308</t>
  </si>
  <si>
    <t>"stromy - množství 1,0 kg/ks"1*stromy</t>
  </si>
  <si>
    <t>"keře ve skupinách - množství 100g/m2"0,1*pl_keře_skup</t>
  </si>
  <si>
    <t>Součet</t>
  </si>
  <si>
    <t>40</t>
  </si>
  <si>
    <t>184215133</t>
  </si>
  <si>
    <t>Ukotvení dřeviny kůly třemi kůly, délky přes 2 do 3 m</t>
  </si>
  <si>
    <t>-1912455268</t>
  </si>
  <si>
    <t>41</t>
  </si>
  <si>
    <t>184911111</t>
  </si>
  <si>
    <t>Uvázání dřeviny úvazkem ke stávajícímu kůlu</t>
  </si>
  <si>
    <t>452310969</t>
  </si>
  <si>
    <t>R-1004-3</t>
  </si>
  <si>
    <t>Kůl dřevěný frézovaný s fazetou a špicí, s tlakovou impregmnací, délka 250 cm, průměr 6 cm</t>
  </si>
  <si>
    <t>-26305121</t>
  </si>
  <si>
    <t>"počet stromů listnatých*3ks kůlů ke každému"3*stromy</t>
  </si>
  <si>
    <t>43</t>
  </si>
  <si>
    <t>R-1005</t>
  </si>
  <si>
    <t>Příčka z půlené frézované kulatiny prům. 8 cm, délka 100 cm</t>
  </si>
  <si>
    <t>-1090979193</t>
  </si>
  <si>
    <t>"počet stromů*3ks příčky ke každému"3*stromy</t>
  </si>
  <si>
    <t>44</t>
  </si>
  <si>
    <t>R-1008</t>
  </si>
  <si>
    <t>Úvazek bavlněný, šířka 30 mm, balení po 50bm</t>
  </si>
  <si>
    <t>m</t>
  </si>
  <si>
    <t>1830321862</t>
  </si>
  <si>
    <t>"1,5m úvazku/1ks stromu"1,5*stromy</t>
  </si>
  <si>
    <t>45</t>
  </si>
  <si>
    <t>R-914911511.1.1</t>
  </si>
  <si>
    <t>Natření kmene průměru kmene do 200 mm proti korní spále speciálním nátěrem, včetně očištění kmene</t>
  </si>
  <si>
    <t>154338223</t>
  </si>
  <si>
    <t>46</t>
  </si>
  <si>
    <t>100</t>
  </si>
  <si>
    <t>Ochranný nátěr na kmeny proti korní spále způsobené teplotními vlivy - základový + ochranný nátěr</t>
  </si>
  <si>
    <t>-713600586</t>
  </si>
  <si>
    <t>47</t>
  </si>
  <si>
    <t>184215412</t>
  </si>
  <si>
    <t>Zhotovení závlahové mísy u solitérních dřevin v rovině nebo na svahu do 1:5, o průměru mísy přes 0,5 do 1 m</t>
  </si>
  <si>
    <t>-269713287</t>
  </si>
  <si>
    <t>48</t>
  </si>
  <si>
    <t>184911421</t>
  </si>
  <si>
    <t>Mulčování vysazených rostlin mulčovací kůrou, tl. do 100 mm v rovině nebo na svahu do 1:5</t>
  </si>
  <si>
    <t>-1960296910</t>
  </si>
  <si>
    <t>stromy-1+pl_keře_skup</t>
  </si>
  <si>
    <t>49</t>
  </si>
  <si>
    <t>103911000</t>
  </si>
  <si>
    <t>výrobky ostatní kůra mulčovací              VL</t>
  </si>
  <si>
    <t>-324677004</t>
  </si>
  <si>
    <t>31*0,1 'Přepočtené koeficientem množství</t>
  </si>
  <si>
    <t>50</t>
  </si>
  <si>
    <t>184814113</t>
  </si>
  <si>
    <t>Okopání okolo sazenic  hloubky do 0,10 m, na ploše 0,50 x 0,50 m v zemině tř. 3</t>
  </si>
  <si>
    <t>-887862059</t>
  </si>
  <si>
    <t>"jablon"1</t>
  </si>
  <si>
    <t>51</t>
  </si>
  <si>
    <t>185804312</t>
  </si>
  <si>
    <t>Zalití rostlin vodou plochy záhonů jednotlivě přes 20 m2</t>
  </si>
  <si>
    <t>1201927788</t>
  </si>
  <si>
    <t>"stromy - převod na m3*počet stromů"(80/1000)*stromy</t>
  </si>
  <si>
    <t>"keře skupiny - převod na m3*plocha keřů"(10/1000)*pl_keře_skup</t>
  </si>
  <si>
    <t>52</t>
  </si>
  <si>
    <t>185851121</t>
  </si>
  <si>
    <t>Dovoz vody pro zálivku rostlin na vzdálenost do 1000 m</t>
  </si>
  <si>
    <t>1618841313</t>
  </si>
  <si>
    <t>53</t>
  </si>
  <si>
    <t>185851129</t>
  </si>
  <si>
    <t>Dovoz vody pro zálivku rostlin Příplatek k ceně za každých dalších i započatých 1000 m</t>
  </si>
  <si>
    <t>1195406449</t>
  </si>
  <si>
    <t>54</t>
  </si>
  <si>
    <t>082113210</t>
  </si>
  <si>
    <t>voda pitná voda pitná pro ostatní odběratele</t>
  </si>
  <si>
    <t>763741772</t>
  </si>
  <si>
    <t>N10</t>
  </si>
  <si>
    <t>Materiál pro výsadbu</t>
  </si>
  <si>
    <t>N010</t>
  </si>
  <si>
    <t>Stromy</t>
  </si>
  <si>
    <t>55</t>
  </si>
  <si>
    <t>R_200004</t>
  </si>
  <si>
    <t>Acer campestre, ok 12-14, s balem, ztratné 3% v ceně</t>
  </si>
  <si>
    <t>1581360702</t>
  </si>
  <si>
    <t>56</t>
  </si>
  <si>
    <t>R_200027</t>
  </si>
  <si>
    <t>Carpinus betulus, ok 12-14, s balem, ztratné 3% v ceně</t>
  </si>
  <si>
    <t>-1027219762</t>
  </si>
  <si>
    <t>57</t>
  </si>
  <si>
    <t>R_2000271</t>
  </si>
  <si>
    <t>Carpinus betulus ´Fastigiata´, ok 12-14, s balem, ztratné 3% v ceně</t>
  </si>
  <si>
    <t>1745004034</t>
  </si>
  <si>
    <t>58</t>
  </si>
  <si>
    <t>SLL1070.1</t>
  </si>
  <si>
    <t>Prunus avium ´Plena´, ok 12-14, s balem, ztratné 3% v ceně</t>
  </si>
  <si>
    <t>1854719173</t>
  </si>
  <si>
    <t>59</t>
  </si>
  <si>
    <t>R_200112</t>
  </si>
  <si>
    <t>Quercus robur, ok 12-14, s balem, ztratné 3% v ceně</t>
  </si>
  <si>
    <t>1036024706</t>
  </si>
  <si>
    <t>60</t>
  </si>
  <si>
    <t>R_200228.1</t>
  </si>
  <si>
    <t>Tilia platyphyllos, ok 12-14, s balem, ztratné 3% v ceně</t>
  </si>
  <si>
    <t>1495240371</t>
  </si>
  <si>
    <t>61</t>
  </si>
  <si>
    <t>R_200218</t>
  </si>
  <si>
    <t>Malus domestica - jabloň podzimní, v 1,5m, špičák, prostokořenný</t>
  </si>
  <si>
    <t>-1496944757</t>
  </si>
  <si>
    <t>N08</t>
  </si>
  <si>
    <t>Keře</t>
  </si>
  <si>
    <t>62</t>
  </si>
  <si>
    <t>R_300079</t>
  </si>
  <si>
    <t>Taxus baccata, v 60-80cm, s balem, ztratné 3% v ceně</t>
  </si>
  <si>
    <t>-523792169</t>
  </si>
  <si>
    <t>63</t>
  </si>
  <si>
    <t>R_300085</t>
  </si>
  <si>
    <t>Viburnum ´Pragense´, vel. 60-80 cm, s balem, ztratné 3%v ceně</t>
  </si>
  <si>
    <t>1993451615</t>
  </si>
  <si>
    <t>N06</t>
  </si>
  <si>
    <t>Založení trvalkového záhonu</t>
  </si>
  <si>
    <t>64</t>
  </si>
  <si>
    <t>916371214</t>
  </si>
  <si>
    <t>Osazení skrytého flexibilního zahradního obrubníku plastového zarytím včetně začištění</t>
  </si>
  <si>
    <t>449337218</t>
  </si>
  <si>
    <t>"délka lemu záhonu"41</t>
  </si>
  <si>
    <t>65</t>
  </si>
  <si>
    <t>27245179</t>
  </si>
  <si>
    <t>obrubník zahradní z recyklovaného materiálu 20 m x 200 mm x 4 mm</t>
  </si>
  <si>
    <t>-323615522</t>
  </si>
  <si>
    <t>66</t>
  </si>
  <si>
    <t>-875572116</t>
  </si>
  <si>
    <t>67</t>
  </si>
  <si>
    <t>-481503549</t>
  </si>
  <si>
    <t>68</t>
  </si>
  <si>
    <t>-878465456</t>
  </si>
  <si>
    <t>bioodpad_trv</t>
  </si>
  <si>
    <t>pl_trvalky*0,1</t>
  </si>
  <si>
    <t>69</t>
  </si>
  <si>
    <t>-637166322</t>
  </si>
  <si>
    <t>"převod z m3 na kg a tuny"bioodpad_trv*550/1000</t>
  </si>
  <si>
    <t>70</t>
  </si>
  <si>
    <t>2134823899</t>
  </si>
  <si>
    <t>71</t>
  </si>
  <si>
    <t>183403114</t>
  </si>
  <si>
    <t>Obdělání půdy  kultivátorováním v rovině nebo na svahu do 1:5</t>
  </si>
  <si>
    <t>-1714638442</t>
  </si>
  <si>
    <t>72</t>
  </si>
  <si>
    <t>218041453</t>
  </si>
  <si>
    <t>73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</si>
  <si>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</si>
  <si>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</si>
  <si>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-337587168</t>
  </si>
  <si>
    <t>74</t>
  </si>
  <si>
    <t>182301131</t>
  </si>
  <si>
    <t>Rozprostření a urovnání ornice ve svahu sklonu přes 1:5 při souvislé ploše přes 500 m2, tl. vrstvy do 100 mm</t>
  </si>
  <si>
    <t>821729820</t>
  </si>
  <si>
    <t>75</t>
  </si>
  <si>
    <t>R-1012.1</t>
  </si>
  <si>
    <t>87566817</t>
  </si>
  <si>
    <t>"převod na tuny"pl_trvalky*0,1*2000/1000</t>
  </si>
  <si>
    <t>76</t>
  </si>
  <si>
    <t>183111111</t>
  </si>
  <si>
    <t>Hloubení jamek pro vysazování rostlin v zemině tř.1 až 4 bez výměny půdy  v rovině nebo na svahu do 1:5, objemu do 0,002 m3</t>
  </si>
  <si>
    <t>-2130019956</t>
  </si>
  <si>
    <t>77</t>
  </si>
  <si>
    <t>183211312</t>
  </si>
  <si>
    <t>Výsadba květin do připravené půdy se zalitím do připravené půdy, se zalitím trvalek</t>
  </si>
  <si>
    <t>330461307</t>
  </si>
  <si>
    <t>78</t>
  </si>
  <si>
    <t>183211313</t>
  </si>
  <si>
    <t>Výsadba květin do připravené půdy se zalitím do připravené půdy, se zalitím cibulí nebo hlíz</t>
  </si>
  <si>
    <t>2018885849</t>
  </si>
  <si>
    <t>N011</t>
  </si>
  <si>
    <t>Trvalky</t>
  </si>
  <si>
    <t>79</t>
  </si>
  <si>
    <t>R_5000143</t>
  </si>
  <si>
    <t>Achillea filipendula ´Coronation Gold´, K9, ztratné 3% v ceně</t>
  </si>
  <si>
    <t>1127299633</t>
  </si>
  <si>
    <t>80</t>
  </si>
  <si>
    <t>R_500016.1</t>
  </si>
  <si>
    <t>Phlomis russeliana, K9, ztratné 3%v ceně</t>
  </si>
  <si>
    <t>2042193016</t>
  </si>
  <si>
    <t>81</t>
  </si>
  <si>
    <t>R_500019.1</t>
  </si>
  <si>
    <t>Rudbeckia fulgida var. sulivantii ´Goldsturm´, K9, ztratné 3%v ceně</t>
  </si>
  <si>
    <t>-323658148</t>
  </si>
  <si>
    <t>82</t>
  </si>
  <si>
    <t>R_5000142</t>
  </si>
  <si>
    <t>Anthemis tinctoria, K9, ztratné 3% v ceně</t>
  </si>
  <si>
    <t>-931008031</t>
  </si>
  <si>
    <t>83</t>
  </si>
  <si>
    <t>R_5000141</t>
  </si>
  <si>
    <t>Aster amellus ´King George´, K9, ztratné 3% v ceně</t>
  </si>
  <si>
    <t>1871441259</t>
  </si>
  <si>
    <t>84</t>
  </si>
  <si>
    <t>R_500014</t>
  </si>
  <si>
    <t>Aster novae-angliae ´Purple Dome´, K9, ztratné 3% v ceně</t>
  </si>
  <si>
    <t>-1572727606</t>
  </si>
  <si>
    <t>85</t>
  </si>
  <si>
    <t>R_400020</t>
  </si>
  <si>
    <t>Echinacea purpurea, K9, ztratné 3%v ceně</t>
  </si>
  <si>
    <t>839320106</t>
  </si>
  <si>
    <t>86</t>
  </si>
  <si>
    <t>R_400090</t>
  </si>
  <si>
    <t>Inula ensifolia 'Compacta', K9, ztratné 3% v ceně</t>
  </si>
  <si>
    <t>-769834066</t>
  </si>
  <si>
    <t>87</t>
  </si>
  <si>
    <t>R_300264</t>
  </si>
  <si>
    <t>Lavandula officinalis, K9, ztratné 3% v ceně</t>
  </si>
  <si>
    <t>-1061628961</t>
  </si>
  <si>
    <t>88</t>
  </si>
  <si>
    <t>R_400101.1</t>
  </si>
  <si>
    <t>Salvia officinalis, K9, ztratné 3% v ceně</t>
  </si>
  <si>
    <t>216427805</t>
  </si>
  <si>
    <t>89</t>
  </si>
  <si>
    <t>R_400086</t>
  </si>
  <si>
    <t>Sedum telephium 'Herbstfreude', K 9, ztratné 3% v ceně</t>
  </si>
  <si>
    <t>-1947017765</t>
  </si>
  <si>
    <t>90</t>
  </si>
  <si>
    <t>R_500002/1</t>
  </si>
  <si>
    <t>Artemisia schmidtiana "Nana", K9, ztratné 3%v ceně</t>
  </si>
  <si>
    <t>-1515372662</t>
  </si>
  <si>
    <t>91</t>
  </si>
  <si>
    <t>R_500020</t>
  </si>
  <si>
    <t>Calamintha nepeta subsp. nepeta, K9, ztratné 3% v ceně</t>
  </si>
  <si>
    <t>-1998598095</t>
  </si>
  <si>
    <t>92</t>
  </si>
  <si>
    <t>R_400027</t>
  </si>
  <si>
    <t>Geranium x cantabrigiense ´Biokovo´, K9, ztratné 3% v ceně</t>
  </si>
  <si>
    <t>-1760640941</t>
  </si>
  <si>
    <t>93</t>
  </si>
  <si>
    <t>R_400058.1</t>
  </si>
  <si>
    <t>Nepeta x faassenii 'Six Hills Giant', K9, ztratné 3% v ceně</t>
  </si>
  <si>
    <t>727210157</t>
  </si>
  <si>
    <t>94</t>
  </si>
  <si>
    <t>R_400085</t>
  </si>
  <si>
    <t>Origanum vulgare ´Compactum´, K9, ztratné 3% v ceně</t>
  </si>
  <si>
    <t>937063009</t>
  </si>
  <si>
    <t>95</t>
  </si>
  <si>
    <t>R_400109</t>
  </si>
  <si>
    <t>Satureja montana, K9, ztratné 3% v ceně</t>
  </si>
  <si>
    <t>-206698567</t>
  </si>
  <si>
    <t>96</t>
  </si>
  <si>
    <t>R_400092.1</t>
  </si>
  <si>
    <t>Thymus x citridorus, K9, ztratné 3% v ceně</t>
  </si>
  <si>
    <t>-949639211</t>
  </si>
  <si>
    <t>97</t>
  </si>
  <si>
    <t>R_500019</t>
  </si>
  <si>
    <t>Veronica teucrium 'Königsblau', K9, ztatné 3% v ceně</t>
  </si>
  <si>
    <t>783242223</t>
  </si>
  <si>
    <t>98</t>
  </si>
  <si>
    <t>R_400002</t>
  </si>
  <si>
    <t>Narcissus jonquilla "Baby Moon", ztratné 3%v ceně</t>
  </si>
  <si>
    <t>1344953846</t>
  </si>
  <si>
    <t>99</t>
  </si>
  <si>
    <t>R_400003.1</t>
  </si>
  <si>
    <t>Narcissus poeticus var. recurvus, ztratné 3%v ceně</t>
  </si>
  <si>
    <t>1356587077</t>
  </si>
  <si>
    <t>R_400010</t>
  </si>
  <si>
    <t>Crocus chrysanthus "Gypsy Girl", ztratné 3%v ceně</t>
  </si>
  <si>
    <t>-1211550533</t>
  </si>
  <si>
    <t>101</t>
  </si>
  <si>
    <t>R_400009.1</t>
  </si>
  <si>
    <t>Tulipa praestans 'Unicum', ztratné 3% v ceně</t>
  </si>
  <si>
    <t>-472589711</t>
  </si>
  <si>
    <t>N021</t>
  </si>
  <si>
    <t>Založení trávníku</t>
  </si>
  <si>
    <t>102</t>
  </si>
  <si>
    <t>184802211</t>
  </si>
  <si>
    <t xml:space="preserve">Odplevelení půdy před založením kultury o výměře jednotlivě přes 20 m2 na svahu přes 1:5 do 1:2 </t>
  </si>
  <si>
    <t>-1758667417</t>
  </si>
  <si>
    <t>103</t>
  </si>
  <si>
    <t>-419173156</t>
  </si>
  <si>
    <t>104</t>
  </si>
  <si>
    <t>-1918597823</t>
  </si>
  <si>
    <t>105</t>
  </si>
  <si>
    <t>-55814600</t>
  </si>
  <si>
    <t>106</t>
  </si>
  <si>
    <t>-847785018</t>
  </si>
  <si>
    <t>"převod na tuny"trávník*0,05*2000/1000</t>
  </si>
  <si>
    <t>107</t>
  </si>
  <si>
    <t>-1142648624</t>
  </si>
  <si>
    <t>108</t>
  </si>
  <si>
    <t>183403161</t>
  </si>
  <si>
    <t>Obdělání půdy válením v rovině nebo na svahu do 1:5</t>
  </si>
  <si>
    <t>353484056</t>
  </si>
  <si>
    <t>109</t>
  </si>
  <si>
    <t>181411131</t>
  </si>
  <si>
    <t>Založení trávníku na půdě předem připravené plochy do 1000 m2 výsevem včetně utažení parkového v rovině nebo na svahu do 1:5</t>
  </si>
  <si>
    <t>457899410</t>
  </si>
  <si>
    <t>110</t>
  </si>
  <si>
    <t>005724100</t>
  </si>
  <si>
    <t>osivo směs travní parková</t>
  </si>
  <si>
    <t>506831188</t>
  </si>
  <si>
    <t>"Obnova trávníku - 15g/m2"420*0,015</t>
  </si>
  <si>
    <t>6,3*0,015 'Přepočtené koeficientem množství</t>
  </si>
  <si>
    <t>111</t>
  </si>
  <si>
    <t>00572420</t>
  </si>
  <si>
    <t>osivo směs travní květnatá louka - složení viz TZ</t>
  </si>
  <si>
    <t>223069508</t>
  </si>
  <si>
    <t>"květnatá louka - 5g/m2"85*0,005</t>
  </si>
  <si>
    <t>112</t>
  </si>
  <si>
    <t>185803211</t>
  </si>
  <si>
    <t>Uválcování trávníku v rovině nebo na svahu</t>
  </si>
  <si>
    <t>-192468286</t>
  </si>
  <si>
    <t>998</t>
  </si>
  <si>
    <t>Přesun hmot</t>
  </si>
  <si>
    <t>113</t>
  </si>
  <si>
    <t>998231311</t>
  </si>
  <si>
    <t>Přesun hmot pro sadovnické a krajinářské úpravy dopravní vzdálenost do 5000 m</t>
  </si>
  <si>
    <t>-154837548</t>
  </si>
  <si>
    <t>114</t>
  </si>
  <si>
    <t>998231411</t>
  </si>
  <si>
    <t>Ruční přesun hmot pro sadovnické a krajinářské úpravy bez užití mechanizace vodorovná dopravní vzdálenost do 100 m</t>
  </si>
  <si>
    <t>1108976336</t>
  </si>
  <si>
    <t>OST1</t>
  </si>
  <si>
    <t>Následná péče po dobu 3 let</t>
  </si>
  <si>
    <t>115</t>
  </si>
  <si>
    <t>185804213</t>
  </si>
  <si>
    <t>Vypletí v rovině nebo na svahu do 1:5 dřevin solitérních</t>
  </si>
  <si>
    <t>1419662052</t>
  </si>
  <si>
    <t>"plocha mulče kolem stromů"(stromy-1)*(5+3+3)</t>
  </si>
  <si>
    <t>116</t>
  </si>
  <si>
    <t>185804214</t>
  </si>
  <si>
    <t>Vypletí v rovině nebo na svahu do 1:5 dřevin ve skupinách</t>
  </si>
  <si>
    <t>-5703470</t>
  </si>
  <si>
    <t>"plocha mulče keřů ve skupinách a soliterních"pl_keře_skup*(5+3+3)</t>
  </si>
  <si>
    <t>117</t>
  </si>
  <si>
    <t>185804211</t>
  </si>
  <si>
    <t>Vypletí  v rovině nebo na svahu do 1:5 záhonu květin</t>
  </si>
  <si>
    <t>-600817008</t>
  </si>
  <si>
    <t>118</t>
  </si>
  <si>
    <t>185804252</t>
  </si>
  <si>
    <t>Odstranění odkvetlých a odumřelých částí rostlin  ze záhonů trvalek</t>
  </si>
  <si>
    <t>-193893308</t>
  </si>
  <si>
    <t>119</t>
  </si>
  <si>
    <t>581720642</t>
  </si>
  <si>
    <t>"jablon - 5x/rok"1*5*3</t>
  </si>
  <si>
    <t>120</t>
  </si>
  <si>
    <t>-50102869</t>
  </si>
  <si>
    <t>"stromy - převod na m3*m2"(50/1000)*stromy*(8+6+6)</t>
  </si>
  <si>
    <t>"keře skupiny - převod na m3*m2"(10/1000)*pl_keře_skup*(8+6+6)</t>
  </si>
  <si>
    <t>"trvalky - převod na m3*m2"(10/1000)*pl_trvalky*(8+6)</t>
  </si>
  <si>
    <t>121</t>
  </si>
  <si>
    <t>-364739761</t>
  </si>
  <si>
    <t>122</t>
  </si>
  <si>
    <t>-419874464</t>
  </si>
  <si>
    <t>123</t>
  </si>
  <si>
    <t>270755942</t>
  </si>
  <si>
    <t>124</t>
  </si>
  <si>
    <t>R-1009</t>
  </si>
  <si>
    <t>Kontrola kotvení kůlů a úvazků</t>
  </si>
  <si>
    <t>1935080822</t>
  </si>
  <si>
    <t>"kontrola na všech stromech"stromy*2*3</t>
  </si>
  <si>
    <t>125</t>
  </si>
  <si>
    <t>184215173</t>
  </si>
  <si>
    <t>Odstranění ukotvení dřeviny kůly třemi kůly, délky přes 2 do 3 m</t>
  </si>
  <si>
    <t>1267778475</t>
  </si>
  <si>
    <t>126</t>
  </si>
  <si>
    <t>-144175724</t>
  </si>
  <si>
    <t>stromy-1</t>
  </si>
  <si>
    <t>127</t>
  </si>
  <si>
    <t>R-184852312</t>
  </si>
  <si>
    <t>Řez stromu výchovný ovocných stromů výšky přes 2m</t>
  </si>
  <si>
    <t>889713267</t>
  </si>
  <si>
    <t>"jablon"1*3</t>
  </si>
  <si>
    <t>pl_okap</t>
  </si>
  <si>
    <t>plocha navrženého okapového chodníku</t>
  </si>
  <si>
    <t>38,5</t>
  </si>
  <si>
    <t>výkop_okap</t>
  </si>
  <si>
    <t>výkop pro okapový chodník</t>
  </si>
  <si>
    <t>16,8</t>
  </si>
  <si>
    <t>02 - Neuznatelné náklady</t>
  </si>
  <si>
    <t xml:space="preserve">    5 - Komunikace pozemní - okapový chodník</t>
  </si>
  <si>
    <t>112151311</t>
  </si>
  <si>
    <t>Pokácení stromu postupné bez spouštění částí kmene a koruny o průměru na řezné ploše pařezu přes 100 do 200 mm</t>
  </si>
  <si>
    <t>-210784346</t>
  </si>
  <si>
    <t>"dle inv.tab.č.34"1</t>
  </si>
  <si>
    <t>112151312</t>
  </si>
  <si>
    <t>Pokácení stromu postupné bez spouštění částí kmene a koruny o průměru na řezné ploše pařezu přes 200 do 300 mm</t>
  </si>
  <si>
    <t>-1273587803</t>
  </si>
  <si>
    <t>"dle inv.tab.č.43"1</t>
  </si>
  <si>
    <t>-560612564</t>
  </si>
  <si>
    <t>"dle inv.tab.č.9,44"2</t>
  </si>
  <si>
    <t>112151314</t>
  </si>
  <si>
    <t>Pokácení stromu postupné bez spouštění částí kmene a koruny o průměru na řezné ploše pařezu přes 400 do 500 mm</t>
  </si>
  <si>
    <t>-524606299</t>
  </si>
  <si>
    <t>"dle inv.tab.č.46"1</t>
  </si>
  <si>
    <t>50671497</t>
  </si>
  <si>
    <t>"dle inv.tab.č.8"1</t>
  </si>
  <si>
    <t>162301411</t>
  </si>
  <si>
    <t>Vodorovné přemístění větví, kmenů nebo pařezů  s naložením, složením a dopravou do 5000 m kmenů stromů listnatých, průměru přes 100 do 300 mm</t>
  </si>
  <si>
    <t>-953514063</t>
  </si>
  <si>
    <t>"dle inv.tab."1+1</t>
  </si>
  <si>
    <t>498118490</t>
  </si>
  <si>
    <t>"dle inv.tab."2</t>
  </si>
  <si>
    <t>162301416</t>
  </si>
  <si>
    <t>Vodorovné přemístění větví, kmenů nebo pařezů  s naložením, složením a dopravou do 5000 m kmenů stromů jehličnatých, průměru přes 300 do 500 mm</t>
  </si>
  <si>
    <t>1207505692</t>
  </si>
  <si>
    <t>"dle inv.tab."1</t>
  </si>
  <si>
    <t>1359283118</t>
  </si>
  <si>
    <t>111251111.1</t>
  </si>
  <si>
    <t>-1553513672</t>
  </si>
  <si>
    <t>-724385164</t>
  </si>
  <si>
    <t>bioodpad_1</t>
  </si>
  <si>
    <t>R-997221855.1</t>
  </si>
  <si>
    <t>-1511233317</t>
  </si>
  <si>
    <t>"převod z m3 na kg a tuny"bioodpad_1*550/1000</t>
  </si>
  <si>
    <t>112201111</t>
  </si>
  <si>
    <t>Odstranění pařezu v rovině nebo na svahu do 1:5 o průměru pařezu na řezné ploše do 200 mm</t>
  </si>
  <si>
    <t>158359608</t>
  </si>
  <si>
    <t>112201113</t>
  </si>
  <si>
    <t>Odstranění pařezu v rovině nebo na svahu do 1:5 o průměru pařezu na řezné ploše přes 300 do 400 mm</t>
  </si>
  <si>
    <t>261202172</t>
  </si>
  <si>
    <t>"ponechaný stávající pařez"1</t>
  </si>
  <si>
    <t>112201114</t>
  </si>
  <si>
    <t>Odstranění pařezu v rovině nebo na svahu do 1:5 o průměru pařezu na řezné ploše přes 400 do 500 mm</t>
  </si>
  <si>
    <t>2034623339</t>
  </si>
  <si>
    <t>112201115</t>
  </si>
  <si>
    <t>Odstranění pařezu v rovině nebo na svahu do 1:5 o průměru pařezu na řezné ploše přes 500 do 600 mm</t>
  </si>
  <si>
    <t>1429165251</t>
  </si>
  <si>
    <t>112201116</t>
  </si>
  <si>
    <t>Odstranění pařezu v rovině nebo na svahu do 1:5 o průměru pařezu na řezné ploše přes 600 do 700 mm</t>
  </si>
  <si>
    <t>-566010252</t>
  </si>
  <si>
    <t>112201117</t>
  </si>
  <si>
    <t>Odstranění pařezu v rovině nebo na svahu do 1:5 o průměru pařezu na řezné ploše přes 700 do 800 mm</t>
  </si>
  <si>
    <t>211656380</t>
  </si>
  <si>
    <t>-2136369114</t>
  </si>
  <si>
    <t>zemina_pařez</t>
  </si>
  <si>
    <t>"objem pařezů dle tab"obsah_pařez*0,5</t>
  </si>
  <si>
    <t>"převod na tuny"zemina_pařez*2000/1000</t>
  </si>
  <si>
    <t>162301421</t>
  </si>
  <si>
    <t>Vodorovné přemístění větví, kmenů nebo pařezů s naložením, složením a dopravou do 5000 m pařezů kmenů, průměru přes 100 do 300 mm</t>
  </si>
  <si>
    <t>322058935</t>
  </si>
  <si>
    <t>162301422</t>
  </si>
  <si>
    <t>Vodorovné přemístění větví, kmenů nebo pařezů s naložením, složením a dopravou do 5000 m pařezů kmenů, průměru přes 300 do 500 mm</t>
  </si>
  <si>
    <t>383245212</t>
  </si>
  <si>
    <t>2+2</t>
  </si>
  <si>
    <t>162301423</t>
  </si>
  <si>
    <t>Vodorovné přemístění větví, kmenů nebo pařezů s naložením, složením a dopravou do 5000 m pařezů kmenů, průměru přes 500 do 700 mm</t>
  </si>
  <si>
    <t>1156308403</t>
  </si>
  <si>
    <t>2+1</t>
  </si>
  <si>
    <t>162301424</t>
  </si>
  <si>
    <t>Vodorovné přemístění větví, kmenů nebo pařezů s naložením, složením a dopravou do 5000 m pařezů kmenů, průměru přes 700 do 900 mm</t>
  </si>
  <si>
    <t>-353644366</t>
  </si>
  <si>
    <t>Komunikace pozemní - okapový chodník</t>
  </si>
  <si>
    <t>132201101</t>
  </si>
  <si>
    <t>Hloubení zapažených i nezapažených rýh šířky do 600 mm  s urovnáním dna do předepsaného profilu a spádu v hornině tř. 3 do 100 m3</t>
  </si>
  <si>
    <t>363822275</t>
  </si>
  <si>
    <t>132201109</t>
  </si>
  <si>
    <t>Hloubení zapažených i nezapažených rýh šířky do 600 mm  s urovnáním dna do předepsaného profilu a spádu v hornině tř. 3 Příplatek k cenám za lepivost horniny tř. 3</t>
  </si>
  <si>
    <t>439133529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</si>
  <si>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</si>
  <si>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</si>
  <si>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-1266716908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</si>
  <si>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</si>
  <si>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</si>
  <si>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-2049891406</t>
  </si>
  <si>
    <t>181951102</t>
  </si>
  <si>
    <t>Úprava pláně vyrovnáním výškových rozdílů v hornině tř. 1 až 4 se zhutněním</t>
  </si>
  <si>
    <t>1012099283</t>
  </si>
  <si>
    <t>916331112</t>
  </si>
  <si>
    <t>Osazení zahradního obrubníku betonového s ložem tl. od 50 do 100 mm z betonu prostého tř. C 12/15 s boční opěrou z betonu prostého tř. C 12/15</t>
  </si>
  <si>
    <t>1674605025</t>
  </si>
  <si>
    <t>"obrubník po obvodu budov*ztratné 5%"obrubník*1,05</t>
  </si>
  <si>
    <t>592172100</t>
  </si>
  <si>
    <t>obrubník betonový zahradní šedý 100 x 5 x 25 cm</t>
  </si>
  <si>
    <t>2106209599</t>
  </si>
  <si>
    <t>564801111</t>
  </si>
  <si>
    <t>Podklad ze štěrkodrti ŠD s rozprostřením a zhutněním, po zhutnění tl. 30 mm</t>
  </si>
  <si>
    <t>886390654</t>
  </si>
  <si>
    <t>596811221</t>
  </si>
  <si>
    <t xml:space="preserve"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</t>
  </si>
  <si>
    <t>1208892000</t>
  </si>
  <si>
    <t>59245601</t>
  </si>
  <si>
    <t>dlažba desková betonová 50x50x5cm přírodní</t>
  </si>
  <si>
    <t>-2084463302</t>
  </si>
  <si>
    <t>998223011</t>
  </si>
  <si>
    <t>Přesun hmot pro pozemní komunikace s krytem dlážděným  dopravní vzdálenost do 200 m jakékoliv délky objektu</t>
  </si>
  <si>
    <t>2587933</t>
  </si>
  <si>
    <t>998223094</t>
  </si>
  <si>
    <t>Přesun hmot pro pozemní komunikace s krytem dlážděným  Příplatek k ceně za zvětšený přesun přes vymezenou největší dopravní vzdálenost do 5000 m</t>
  </si>
  <si>
    <t>1145826196</t>
  </si>
  <si>
    <t>998223095</t>
  </si>
  <si>
    <t>Přesun hmot pro pozemní komunikace s krytem dlážděným  Příplatek k ceně za zvětšený přesun přes vymezenou největší dopravní vzdálenost za každých dalších 5000 m přes 5000 m</t>
  </si>
  <si>
    <t>-1062502017</t>
  </si>
  <si>
    <t>998225111</t>
  </si>
  <si>
    <t>Přesun hmot pro komunikace s krytem z kameniva, monolitickým betonovým nebo živičným  dopravní vzdálenost do 200 m jakékoliv délky objektu</t>
  </si>
  <si>
    <t>399898140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</si>
  <si>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</si>
  <si>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</si>
  <si>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-146446029</t>
  </si>
  <si>
    <t>998225195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</si>
  <si>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</si>
  <si>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-179742554</t>
  </si>
  <si>
    <t>VRN - Vedlejší rozpočtové náklady</t>
  </si>
  <si>
    <t xml:space="preserve">    VRN - Vedlejší rozpočtové náklady</t>
  </si>
  <si>
    <t>R-033002000</t>
  </si>
  <si>
    <t>Vytyčení tras inženýrských sítí v řešeném území</t>
  </si>
  <si>
    <t>kpl</t>
  </si>
  <si>
    <t>1024</t>
  </si>
  <si>
    <t>-985420857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</si>
</sst>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15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2018/120/oprava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Revitalizace zeleně v areálu Akademie Světlá nad Sázavou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k.ú. Světlá nad Sázavou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26. 11. 2018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24.9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Kraj Vysočina, Žižkova 57, 587 33 Jihlava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Atregia, s.r.o., Šebrov 215, 679 22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Ing. Lenka Požárová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ROUND(SUM(AG55:AG57),2)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ROUND(SUM(AS55:AS57),2)</f>
        <v>0</v>
      </c>
      <c r="AT54" s="100">
        <f>ROUND(SUM(AV54:AW54),2)</f>
        <v>0</v>
      </c>
      <c r="AU54" s="101">
        <f>ROUND(SUM(AU55:AU57),5)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ROUND(SUM(AZ55:AZ57),2)</f>
        <v>0</v>
      </c>
      <c r="BA54" s="100">
        <f>ROUND(SUM(BA55:BA57),2)</f>
        <v>0</v>
      </c>
      <c r="BB54" s="100">
        <f>ROUND(SUM(BB55:BB57),2)</f>
        <v>0</v>
      </c>
      <c r="BC54" s="100">
        <f>ROUND(SUM(BC55:BC57),2)</f>
        <v>0</v>
      </c>
      <c r="BD54" s="102">
        <f>ROUND(SUM(BD55:BD57),2)</f>
        <v>0</v>
      </c>
      <c r="BS54" s="103" t="s">
        <v>69</v>
      </c>
      <c r="BT54" s="103" t="s">
        <v>70</v>
      </c>
      <c r="BU54" s="104" t="s">
        <v>71</v>
      </c>
      <c r="BV54" s="103" t="s">
        <v>72</v>
      </c>
      <c r="BW54" s="103" t="s">
        <v>5</v>
      </c>
      <c r="BX54" s="103" t="s">
        <v>73</v>
      </c>
      <c r="CL54" s="103" t="s">
        <v>1</v>
      </c>
    </row>
    <row r="55" spans="1:91" s="5" customFormat="1" ht="16.5" customHeight="1">
      <c r="A55" s="105" t="s">
        <v>74</v>
      </c>
      <c r="B55" s="106"/>
      <c r="C55" s="107"/>
      <c r="D55" s="108" t="s">
        <v>75</v>
      </c>
      <c r="E55" s="108"/>
      <c r="F55" s="108"/>
      <c r="G55" s="108"/>
      <c r="H55" s="108"/>
      <c r="I55" s="109"/>
      <c r="J55" s="108" t="s">
        <v>76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'01 - Uznatelné náklady'!J30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77</v>
      </c>
      <c r="AR55" s="112"/>
      <c r="AS55" s="113">
        <v>0</v>
      </c>
      <c r="AT55" s="114">
        <f>ROUND(SUM(AV55:AW55),2)</f>
        <v>0</v>
      </c>
      <c r="AU55" s="115">
        <f>'01 - Uznatelné náklady'!P93</f>
        <v>0</v>
      </c>
      <c r="AV55" s="114">
        <f>'01 - Uznatelné náklady'!J33</f>
        <v>0</v>
      </c>
      <c r="AW55" s="114">
        <f>'01 - Uznatelné náklady'!J34</f>
        <v>0</v>
      </c>
      <c r="AX55" s="114">
        <f>'01 - Uznatelné náklady'!J35</f>
        <v>0</v>
      </c>
      <c r="AY55" s="114">
        <f>'01 - Uznatelné náklady'!J36</f>
        <v>0</v>
      </c>
      <c r="AZ55" s="114">
        <f>'01 - Uznatelné náklady'!F33</f>
        <v>0</v>
      </c>
      <c r="BA55" s="114">
        <f>'01 - Uznatelné náklady'!F34</f>
        <v>0</v>
      </c>
      <c r="BB55" s="114">
        <f>'01 - Uznatelné náklady'!F35</f>
        <v>0</v>
      </c>
      <c r="BC55" s="114">
        <f>'01 - Uznatelné náklady'!F36</f>
        <v>0</v>
      </c>
      <c r="BD55" s="116">
        <f>'01 - Uznatelné náklady'!F37</f>
        <v>0</v>
      </c>
      <c r="BT55" s="117" t="s">
        <v>78</v>
      </c>
      <c r="BV55" s="117" t="s">
        <v>72</v>
      </c>
      <c r="BW55" s="117" t="s">
        <v>79</v>
      </c>
      <c r="BX55" s="117" t="s">
        <v>5</v>
      </c>
      <c r="CL55" s="117" t="s">
        <v>1</v>
      </c>
      <c r="CM55" s="117" t="s">
        <v>80</v>
      </c>
    </row>
    <row r="56" spans="1:91" s="5" customFormat="1" ht="16.5" customHeight="1">
      <c r="A56" s="105" t="s">
        <v>74</v>
      </c>
      <c r="B56" s="106"/>
      <c r="C56" s="107"/>
      <c r="D56" s="108" t="s">
        <v>81</v>
      </c>
      <c r="E56" s="108"/>
      <c r="F56" s="108"/>
      <c r="G56" s="108"/>
      <c r="H56" s="108"/>
      <c r="I56" s="109"/>
      <c r="J56" s="108" t="s">
        <v>82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'02 - Neuznatelné náklady'!J30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77</v>
      </c>
      <c r="AR56" s="112"/>
      <c r="AS56" s="113">
        <v>0</v>
      </c>
      <c r="AT56" s="114">
        <f>ROUND(SUM(AV56:AW56),2)</f>
        <v>0</v>
      </c>
      <c r="AU56" s="115">
        <f>'02 - Neuznatelné náklady'!P83</f>
        <v>0</v>
      </c>
      <c r="AV56" s="114">
        <f>'02 - Neuznatelné náklady'!J33</f>
        <v>0</v>
      </c>
      <c r="AW56" s="114">
        <f>'02 - Neuznatelné náklady'!J34</f>
        <v>0</v>
      </c>
      <c r="AX56" s="114">
        <f>'02 - Neuznatelné náklady'!J35</f>
        <v>0</v>
      </c>
      <c r="AY56" s="114">
        <f>'02 - Neuznatelné náklady'!J36</f>
        <v>0</v>
      </c>
      <c r="AZ56" s="114">
        <f>'02 - Neuznatelné náklady'!F33</f>
        <v>0</v>
      </c>
      <c r="BA56" s="114">
        <f>'02 - Neuznatelné náklady'!F34</f>
        <v>0</v>
      </c>
      <c r="BB56" s="114">
        <f>'02 - Neuznatelné náklady'!F35</f>
        <v>0</v>
      </c>
      <c r="BC56" s="114">
        <f>'02 - Neuznatelné náklady'!F36</f>
        <v>0</v>
      </c>
      <c r="BD56" s="116">
        <f>'02 - Neuznatelné náklady'!F37</f>
        <v>0</v>
      </c>
      <c r="BT56" s="117" t="s">
        <v>78</v>
      </c>
      <c r="BV56" s="117" t="s">
        <v>72</v>
      </c>
      <c r="BW56" s="117" t="s">
        <v>83</v>
      </c>
      <c r="BX56" s="117" t="s">
        <v>5</v>
      </c>
      <c r="CL56" s="117" t="s">
        <v>1</v>
      </c>
      <c r="CM56" s="117" t="s">
        <v>80</v>
      </c>
    </row>
    <row r="57" spans="1:91" s="5" customFormat="1" ht="16.5" customHeight="1">
      <c r="A57" s="105" t="s">
        <v>74</v>
      </c>
      <c r="B57" s="106"/>
      <c r="C57" s="107"/>
      <c r="D57" s="108" t="s">
        <v>84</v>
      </c>
      <c r="E57" s="108"/>
      <c r="F57" s="108"/>
      <c r="G57" s="108"/>
      <c r="H57" s="108"/>
      <c r="I57" s="109"/>
      <c r="J57" s="108" t="s">
        <v>85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'VRN - Vedlejší rozpočtové...'!J30</f>
        <v>0</v>
      </c>
      <c r="AH57" s="109"/>
      <c r="AI57" s="109"/>
      <c r="AJ57" s="109"/>
      <c r="AK57" s="109"/>
      <c r="AL57" s="109"/>
      <c r="AM57" s="109"/>
      <c r="AN57" s="110">
        <f>SUM(AG57,AT57)</f>
        <v>0</v>
      </c>
      <c r="AO57" s="109"/>
      <c r="AP57" s="109"/>
      <c r="AQ57" s="111" t="s">
        <v>77</v>
      </c>
      <c r="AR57" s="112"/>
      <c r="AS57" s="118">
        <v>0</v>
      </c>
      <c r="AT57" s="119">
        <f>ROUND(SUM(AV57:AW57),2)</f>
        <v>0</v>
      </c>
      <c r="AU57" s="120">
        <f>'VRN - Vedlejší rozpočtové...'!P81</f>
        <v>0</v>
      </c>
      <c r="AV57" s="119">
        <f>'VRN - Vedlejší rozpočtové...'!J33</f>
        <v>0</v>
      </c>
      <c r="AW57" s="119">
        <f>'VRN - Vedlejší rozpočtové...'!J34</f>
        <v>0</v>
      </c>
      <c r="AX57" s="119">
        <f>'VRN - Vedlejší rozpočtové...'!J35</f>
        <v>0</v>
      </c>
      <c r="AY57" s="119">
        <f>'VRN - Vedlejší rozpočtové...'!J36</f>
        <v>0</v>
      </c>
      <c r="AZ57" s="119">
        <f>'VRN - Vedlejší rozpočtové...'!F33</f>
        <v>0</v>
      </c>
      <c r="BA57" s="119">
        <f>'VRN - Vedlejší rozpočtové...'!F34</f>
        <v>0</v>
      </c>
      <c r="BB57" s="119">
        <f>'VRN - Vedlejší rozpočtové...'!F35</f>
        <v>0</v>
      </c>
      <c r="BC57" s="119">
        <f>'VRN - Vedlejší rozpočtové...'!F36</f>
        <v>0</v>
      </c>
      <c r="BD57" s="121">
        <f>'VRN - Vedlejší rozpočtové...'!F37</f>
        <v>0</v>
      </c>
      <c r="BT57" s="117" t="s">
        <v>78</v>
      </c>
      <c r="BV57" s="117" t="s">
        <v>72</v>
      </c>
      <c r="BW57" s="117" t="s">
        <v>86</v>
      </c>
      <c r="BX57" s="117" t="s">
        <v>5</v>
      </c>
      <c r="CL57" s="117" t="s">
        <v>1</v>
      </c>
      <c r="CM57" s="117" t="s">
        <v>80</v>
      </c>
    </row>
    <row r="58" spans="2:44" s="1" customFormat="1" ht="30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2:44" s="1" customFormat="1" ht="6.9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41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01 - Uznatelné náklady'!C2" display="/"/>
    <hyperlink ref="A56" location="'02 - Neuznatelné náklady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79</v>
      </c>
      <c r="AZ2" s="123" t="s">
        <v>87</v>
      </c>
      <c r="BA2" s="123" t="s">
        <v>88</v>
      </c>
      <c r="BB2" s="123" t="s">
        <v>89</v>
      </c>
      <c r="BC2" s="123" t="s">
        <v>90</v>
      </c>
      <c r="BD2" s="123" t="s">
        <v>91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80</v>
      </c>
      <c r="AZ3" s="123" t="s">
        <v>92</v>
      </c>
      <c r="BA3" s="123" t="s">
        <v>93</v>
      </c>
      <c r="BB3" s="123" t="s">
        <v>94</v>
      </c>
      <c r="BC3" s="123" t="s">
        <v>95</v>
      </c>
      <c r="BD3" s="123" t="s">
        <v>91</v>
      </c>
    </row>
    <row r="4" spans="2:56" ht="24.95" customHeight="1">
      <c r="B4" s="18"/>
      <c r="D4" s="127" t="s">
        <v>96</v>
      </c>
      <c r="L4" s="18"/>
      <c r="M4" s="22" t="s">
        <v>10</v>
      </c>
      <c r="AT4" s="15" t="s">
        <v>4</v>
      </c>
      <c r="AZ4" s="123" t="s">
        <v>97</v>
      </c>
      <c r="BA4" s="123" t="s">
        <v>98</v>
      </c>
      <c r="BB4" s="123" t="s">
        <v>99</v>
      </c>
      <c r="BC4" s="123" t="s">
        <v>100</v>
      </c>
      <c r="BD4" s="123" t="s">
        <v>91</v>
      </c>
    </row>
    <row r="5" spans="2:56" ht="6.95" customHeight="1">
      <c r="B5" s="18"/>
      <c r="L5" s="18"/>
      <c r="AZ5" s="123" t="s">
        <v>101</v>
      </c>
      <c r="BA5" s="123" t="s">
        <v>102</v>
      </c>
      <c r="BB5" s="123" t="s">
        <v>99</v>
      </c>
      <c r="BC5" s="123" t="s">
        <v>103</v>
      </c>
      <c r="BD5" s="123" t="s">
        <v>91</v>
      </c>
    </row>
    <row r="6" spans="2:56" ht="12" customHeight="1">
      <c r="B6" s="18"/>
      <c r="D6" s="128" t="s">
        <v>16</v>
      </c>
      <c r="L6" s="18"/>
      <c r="AZ6" s="123" t="s">
        <v>104</v>
      </c>
      <c r="BA6" s="123" t="s">
        <v>105</v>
      </c>
      <c r="BB6" s="123" t="s">
        <v>94</v>
      </c>
      <c r="BC6" s="123" t="s">
        <v>106</v>
      </c>
      <c r="BD6" s="123" t="s">
        <v>91</v>
      </c>
    </row>
    <row r="7" spans="2:56" ht="16.5" customHeight="1">
      <c r="B7" s="18"/>
      <c r="E7" s="129" t="str">
        <f>'Rekapitulace stavby'!K6</f>
        <v>Revitalizace zeleně v areálu Akademie Světlá nad Sázavou</v>
      </c>
      <c r="F7" s="128"/>
      <c r="G7" s="128"/>
      <c r="H7" s="128"/>
      <c r="L7" s="18"/>
      <c r="AZ7" s="123" t="s">
        <v>107</v>
      </c>
      <c r="BA7" s="123" t="s">
        <v>108</v>
      </c>
      <c r="BB7" s="123" t="s">
        <v>99</v>
      </c>
      <c r="BC7" s="123" t="s">
        <v>109</v>
      </c>
      <c r="BD7" s="123" t="s">
        <v>91</v>
      </c>
    </row>
    <row r="8" spans="2:12" s="1" customFormat="1" ht="12" customHeight="1">
      <c r="B8" s="41"/>
      <c r="D8" s="128" t="s">
        <v>110</v>
      </c>
      <c r="I8" s="130"/>
      <c r="L8" s="41"/>
    </row>
    <row r="9" spans="2:12" s="1" customFormat="1" ht="36.95" customHeight="1">
      <c r="B9" s="41"/>
      <c r="E9" s="131" t="s">
        <v>111</v>
      </c>
      <c r="F9" s="1"/>
      <c r="G9" s="1"/>
      <c r="H9" s="1"/>
      <c r="I9" s="130"/>
      <c r="L9" s="41"/>
    </row>
    <row r="10" spans="2:12" s="1" customFormat="1" ht="12">
      <c r="B10" s="41"/>
      <c r="I10" s="130"/>
      <c r="L10" s="41"/>
    </row>
    <row r="11" spans="2:12" s="1" customFormat="1" ht="12" customHeight="1">
      <c r="B11" s="41"/>
      <c r="D11" s="128" t="s">
        <v>18</v>
      </c>
      <c r="F11" s="15" t="s">
        <v>1</v>
      </c>
      <c r="I11" s="132" t="s">
        <v>19</v>
      </c>
      <c r="J11" s="15" t="s">
        <v>1</v>
      </c>
      <c r="L11" s="41"/>
    </row>
    <row r="12" spans="2:12" s="1" customFormat="1" ht="12" customHeight="1">
      <c r="B12" s="41"/>
      <c r="D12" s="128" t="s">
        <v>20</v>
      </c>
      <c r="F12" s="15" t="s">
        <v>21</v>
      </c>
      <c r="I12" s="132" t="s">
        <v>22</v>
      </c>
      <c r="J12" s="133" t="str">
        <f>'Rekapitulace stavby'!AN8</f>
        <v>26. 11. 2018</v>
      </c>
      <c r="L12" s="41"/>
    </row>
    <row r="13" spans="2:12" s="1" customFormat="1" ht="10.8" customHeight="1">
      <c r="B13" s="41"/>
      <c r="I13" s="130"/>
      <c r="L13" s="41"/>
    </row>
    <row r="14" spans="2:12" s="1" customFormat="1" ht="12" customHeight="1">
      <c r="B14" s="41"/>
      <c r="D14" s="128" t="s">
        <v>24</v>
      </c>
      <c r="I14" s="132" t="s">
        <v>25</v>
      </c>
      <c r="J14" s="15" t="s">
        <v>1</v>
      </c>
      <c r="L14" s="41"/>
    </row>
    <row r="15" spans="2:12" s="1" customFormat="1" ht="18" customHeight="1">
      <c r="B15" s="41"/>
      <c r="E15" s="15" t="s">
        <v>26</v>
      </c>
      <c r="I15" s="132" t="s">
        <v>27</v>
      </c>
      <c r="J15" s="15" t="s">
        <v>1</v>
      </c>
      <c r="L15" s="41"/>
    </row>
    <row r="16" spans="2:12" s="1" customFormat="1" ht="6.95" customHeight="1">
      <c r="B16" s="41"/>
      <c r="I16" s="130"/>
      <c r="L16" s="41"/>
    </row>
    <row r="17" spans="2:12" s="1" customFormat="1" ht="12" customHeight="1">
      <c r="B17" s="41"/>
      <c r="D17" s="128" t="s">
        <v>28</v>
      </c>
      <c r="I17" s="132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0"/>
      <c r="L19" s="41"/>
    </row>
    <row r="20" spans="2:12" s="1" customFormat="1" ht="12" customHeight="1">
      <c r="B20" s="41"/>
      <c r="D20" s="128" t="s">
        <v>30</v>
      </c>
      <c r="I20" s="132" t="s">
        <v>25</v>
      </c>
      <c r="J20" s="15" t="s">
        <v>1</v>
      </c>
      <c r="L20" s="41"/>
    </row>
    <row r="21" spans="2:12" s="1" customFormat="1" ht="18" customHeight="1">
      <c r="B21" s="41"/>
      <c r="E21" s="15" t="s">
        <v>31</v>
      </c>
      <c r="I21" s="132" t="s">
        <v>27</v>
      </c>
      <c r="J21" s="15" t="s">
        <v>1</v>
      </c>
      <c r="L21" s="41"/>
    </row>
    <row r="22" spans="2:12" s="1" customFormat="1" ht="6.95" customHeight="1">
      <c r="B22" s="41"/>
      <c r="I22" s="130"/>
      <c r="L22" s="41"/>
    </row>
    <row r="23" spans="2:12" s="1" customFormat="1" ht="12" customHeight="1">
      <c r="B23" s="41"/>
      <c r="D23" s="128" t="s">
        <v>33</v>
      </c>
      <c r="I23" s="132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34</v>
      </c>
      <c r="I24" s="132" t="s">
        <v>27</v>
      </c>
      <c r="J24" s="15" t="s">
        <v>1</v>
      </c>
      <c r="L24" s="41"/>
    </row>
    <row r="25" spans="2:12" s="1" customFormat="1" ht="6.95" customHeight="1">
      <c r="B25" s="41"/>
      <c r="I25" s="130"/>
      <c r="L25" s="41"/>
    </row>
    <row r="26" spans="2:12" s="1" customFormat="1" ht="12" customHeight="1">
      <c r="B26" s="41"/>
      <c r="D26" s="128" t="s">
        <v>35</v>
      </c>
      <c r="I26" s="130"/>
      <c r="L26" s="41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30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36</v>
      </c>
      <c r="I30" s="130"/>
      <c r="J30" s="139">
        <f>ROUND(J93,2)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38</v>
      </c>
      <c r="I32" s="141" t="s">
        <v>37</v>
      </c>
      <c r="J32" s="140" t="s">
        <v>39</v>
      </c>
      <c r="L32" s="41"/>
    </row>
    <row r="33" spans="2:12" s="1" customFormat="1" ht="14.4" customHeight="1">
      <c r="B33" s="41"/>
      <c r="D33" s="128" t="s">
        <v>40</v>
      </c>
      <c r="E33" s="128" t="s">
        <v>41</v>
      </c>
      <c r="F33" s="142">
        <f>ROUND((SUM(BE93:BE325)),2)</f>
        <v>0</v>
      </c>
      <c r="I33" s="143">
        <v>0.21</v>
      </c>
      <c r="J33" s="142">
        <f>ROUND(((SUM(BE93:BE325))*I33),2)</f>
        <v>0</v>
      </c>
      <c r="L33" s="41"/>
    </row>
    <row r="34" spans="2:12" s="1" customFormat="1" ht="14.4" customHeight="1">
      <c r="B34" s="41"/>
      <c r="E34" s="128" t="s">
        <v>42</v>
      </c>
      <c r="F34" s="142">
        <f>ROUND((SUM(BF93:BF325)),2)</f>
        <v>0</v>
      </c>
      <c r="I34" s="143">
        <v>0.15</v>
      </c>
      <c r="J34" s="142">
        <f>ROUND(((SUM(BF93:BF325))*I34),2)</f>
        <v>0</v>
      </c>
      <c r="L34" s="41"/>
    </row>
    <row r="35" spans="2:12" s="1" customFormat="1" ht="14.4" customHeight="1" hidden="1">
      <c r="B35" s="41"/>
      <c r="E35" s="128" t="s">
        <v>43</v>
      </c>
      <c r="F35" s="142">
        <f>ROUND((SUM(BG93:BG325)),2)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8" t="s">
        <v>44</v>
      </c>
      <c r="F36" s="142">
        <f>ROUND((SUM(BH93:BH325)),2)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8" t="s">
        <v>45</v>
      </c>
      <c r="F37" s="142">
        <f>ROUND((SUM(BI93:BI325)),2)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30"/>
      <c r="L38" s="41"/>
    </row>
    <row r="39" spans="2:12" s="1" customFormat="1" ht="25.4" customHeight="1">
      <c r="B39" s="41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112</v>
      </c>
      <c r="D45" s="37"/>
      <c r="E45" s="37"/>
      <c r="F45" s="37"/>
      <c r="G45" s="37"/>
      <c r="H45" s="37"/>
      <c r="I45" s="130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30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0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Revitalizace zeleně v areálu Akademie Světlá nad Sázavou</v>
      </c>
      <c r="F48" s="30"/>
      <c r="G48" s="30"/>
      <c r="H48" s="30"/>
      <c r="I48" s="130"/>
      <c r="J48" s="37"/>
      <c r="K48" s="37"/>
      <c r="L48" s="41"/>
    </row>
    <row r="49" spans="2:12" s="1" customFormat="1" ht="12" customHeight="1">
      <c r="B49" s="36"/>
      <c r="C49" s="30" t="s">
        <v>110</v>
      </c>
      <c r="D49" s="37"/>
      <c r="E49" s="37"/>
      <c r="F49" s="37"/>
      <c r="G49" s="37"/>
      <c r="H49" s="37"/>
      <c r="I49" s="130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01 - Uznatelné náklady</v>
      </c>
      <c r="F50" s="37"/>
      <c r="G50" s="37"/>
      <c r="H50" s="37"/>
      <c r="I50" s="130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30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k.ú. Světlá nad Sázavou</v>
      </c>
      <c r="G52" s="37"/>
      <c r="H52" s="37"/>
      <c r="I52" s="132" t="s">
        <v>22</v>
      </c>
      <c r="J52" s="65" t="str">
        <f>IF(J12="","",J12)</f>
        <v>26. 11. 2018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Kraj Vysočina, Žižkova 57, 587 33 Jihlava</v>
      </c>
      <c r="G54" s="37"/>
      <c r="H54" s="37"/>
      <c r="I54" s="132" t="s">
        <v>30</v>
      </c>
      <c r="J54" s="34" t="str">
        <f>E21</f>
        <v>Atregia, s.r.o., Šebrov 215, 679 22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2" t="s">
        <v>33</v>
      </c>
      <c r="J55" s="34" t="str">
        <f>E24</f>
        <v>Ing. Lenka Požárová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30"/>
      <c r="J56" s="37"/>
      <c r="K56" s="37"/>
      <c r="L56" s="41"/>
    </row>
    <row r="57" spans="2:12" s="1" customFormat="1" ht="29.25" customHeight="1">
      <c r="B57" s="36"/>
      <c r="C57" s="159" t="s">
        <v>113</v>
      </c>
      <c r="D57" s="160"/>
      <c r="E57" s="160"/>
      <c r="F57" s="160"/>
      <c r="G57" s="160"/>
      <c r="H57" s="160"/>
      <c r="I57" s="161"/>
      <c r="J57" s="162" t="s">
        <v>114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37"/>
      <c r="K58" s="37"/>
      <c r="L58" s="41"/>
    </row>
    <row r="59" spans="2:47" s="1" customFormat="1" ht="22.8" customHeight="1">
      <c r="B59" s="36"/>
      <c r="C59" s="163" t="s">
        <v>115</v>
      </c>
      <c r="D59" s="37"/>
      <c r="E59" s="37"/>
      <c r="F59" s="37"/>
      <c r="G59" s="37"/>
      <c r="H59" s="37"/>
      <c r="I59" s="130"/>
      <c r="J59" s="96">
        <f>J93</f>
        <v>0</v>
      </c>
      <c r="K59" s="37"/>
      <c r="L59" s="41"/>
      <c r="AU59" s="15" t="s">
        <v>116</v>
      </c>
    </row>
    <row r="60" spans="2:12" s="7" customFormat="1" ht="24.95" customHeight="1">
      <c r="B60" s="164"/>
      <c r="C60" s="165"/>
      <c r="D60" s="166" t="s">
        <v>117</v>
      </c>
      <c r="E60" s="167"/>
      <c r="F60" s="167"/>
      <c r="G60" s="167"/>
      <c r="H60" s="167"/>
      <c r="I60" s="168"/>
      <c r="J60" s="169">
        <f>J94</f>
        <v>0</v>
      </c>
      <c r="K60" s="165"/>
      <c r="L60" s="170"/>
    </row>
    <row r="61" spans="2:12" s="8" customFormat="1" ht="19.9" customHeight="1">
      <c r="B61" s="171"/>
      <c r="C61" s="172"/>
      <c r="D61" s="173" t="s">
        <v>118</v>
      </c>
      <c r="E61" s="174"/>
      <c r="F61" s="174"/>
      <c r="G61" s="174"/>
      <c r="H61" s="174"/>
      <c r="I61" s="175"/>
      <c r="J61" s="176">
        <f>J95</f>
        <v>0</v>
      </c>
      <c r="K61" s="172"/>
      <c r="L61" s="177"/>
    </row>
    <row r="62" spans="2:12" s="8" customFormat="1" ht="19.9" customHeight="1">
      <c r="B62" s="171"/>
      <c r="C62" s="172"/>
      <c r="D62" s="173" t="s">
        <v>119</v>
      </c>
      <c r="E62" s="174"/>
      <c r="F62" s="174"/>
      <c r="G62" s="174"/>
      <c r="H62" s="174"/>
      <c r="I62" s="175"/>
      <c r="J62" s="176">
        <f>J106</f>
        <v>0</v>
      </c>
      <c r="K62" s="172"/>
      <c r="L62" s="177"/>
    </row>
    <row r="63" spans="2:12" s="8" customFormat="1" ht="19.9" customHeight="1">
      <c r="B63" s="171"/>
      <c r="C63" s="172"/>
      <c r="D63" s="173" t="s">
        <v>120</v>
      </c>
      <c r="E63" s="174"/>
      <c r="F63" s="174"/>
      <c r="G63" s="174"/>
      <c r="H63" s="174"/>
      <c r="I63" s="175"/>
      <c r="J63" s="176">
        <f>J145</f>
        <v>0</v>
      </c>
      <c r="K63" s="172"/>
      <c r="L63" s="177"/>
    </row>
    <row r="64" spans="2:12" s="8" customFormat="1" ht="14.85" customHeight="1">
      <c r="B64" s="171"/>
      <c r="C64" s="172"/>
      <c r="D64" s="173" t="s">
        <v>121</v>
      </c>
      <c r="E64" s="174"/>
      <c r="F64" s="174"/>
      <c r="G64" s="174"/>
      <c r="H64" s="174"/>
      <c r="I64" s="175"/>
      <c r="J64" s="176">
        <f>J146</f>
        <v>0</v>
      </c>
      <c r="K64" s="172"/>
      <c r="L64" s="177"/>
    </row>
    <row r="65" spans="2:12" s="8" customFormat="1" ht="14.85" customHeight="1">
      <c r="B65" s="171"/>
      <c r="C65" s="172"/>
      <c r="D65" s="173" t="s">
        <v>122</v>
      </c>
      <c r="E65" s="174"/>
      <c r="F65" s="174"/>
      <c r="G65" s="174"/>
      <c r="H65" s="174"/>
      <c r="I65" s="175"/>
      <c r="J65" s="176">
        <f>J165</f>
        <v>0</v>
      </c>
      <c r="K65" s="172"/>
      <c r="L65" s="177"/>
    </row>
    <row r="66" spans="2:12" s="8" customFormat="1" ht="21.8" customHeight="1">
      <c r="B66" s="171"/>
      <c r="C66" s="172"/>
      <c r="D66" s="173" t="s">
        <v>123</v>
      </c>
      <c r="E66" s="174"/>
      <c r="F66" s="174"/>
      <c r="G66" s="174"/>
      <c r="H66" s="174"/>
      <c r="I66" s="175"/>
      <c r="J66" s="176">
        <f>J209</f>
        <v>0</v>
      </c>
      <c r="K66" s="172"/>
      <c r="L66" s="177"/>
    </row>
    <row r="67" spans="2:12" s="8" customFormat="1" ht="21.8" customHeight="1">
      <c r="B67" s="171"/>
      <c r="C67" s="172"/>
      <c r="D67" s="173" t="s">
        <v>124</v>
      </c>
      <c r="E67" s="174"/>
      <c r="F67" s="174"/>
      <c r="G67" s="174"/>
      <c r="H67" s="174"/>
      <c r="I67" s="175"/>
      <c r="J67" s="176">
        <f>J210</f>
        <v>0</v>
      </c>
      <c r="K67" s="172"/>
      <c r="L67" s="177"/>
    </row>
    <row r="68" spans="2:12" s="8" customFormat="1" ht="21.8" customHeight="1">
      <c r="B68" s="171"/>
      <c r="C68" s="172"/>
      <c r="D68" s="173" t="s">
        <v>125</v>
      </c>
      <c r="E68" s="174"/>
      <c r="F68" s="174"/>
      <c r="G68" s="174"/>
      <c r="H68" s="174"/>
      <c r="I68" s="175"/>
      <c r="J68" s="176">
        <f>J218</f>
        <v>0</v>
      </c>
      <c r="K68" s="172"/>
      <c r="L68" s="177"/>
    </row>
    <row r="69" spans="2:12" s="8" customFormat="1" ht="14.85" customHeight="1">
      <c r="B69" s="171"/>
      <c r="C69" s="172"/>
      <c r="D69" s="173" t="s">
        <v>126</v>
      </c>
      <c r="E69" s="174"/>
      <c r="F69" s="174"/>
      <c r="G69" s="174"/>
      <c r="H69" s="174"/>
      <c r="I69" s="175"/>
      <c r="J69" s="176">
        <f>J221</f>
        <v>0</v>
      </c>
      <c r="K69" s="172"/>
      <c r="L69" s="177"/>
    </row>
    <row r="70" spans="2:12" s="8" customFormat="1" ht="21.8" customHeight="1">
      <c r="B70" s="171"/>
      <c r="C70" s="172"/>
      <c r="D70" s="173" t="s">
        <v>127</v>
      </c>
      <c r="E70" s="174"/>
      <c r="F70" s="174"/>
      <c r="G70" s="174"/>
      <c r="H70" s="174"/>
      <c r="I70" s="175"/>
      <c r="J70" s="176">
        <f>J248</f>
        <v>0</v>
      </c>
      <c r="K70" s="172"/>
      <c r="L70" s="177"/>
    </row>
    <row r="71" spans="2:12" s="8" customFormat="1" ht="14.85" customHeight="1">
      <c r="B71" s="171"/>
      <c r="C71" s="172"/>
      <c r="D71" s="173" t="s">
        <v>128</v>
      </c>
      <c r="E71" s="174"/>
      <c r="F71" s="174"/>
      <c r="G71" s="174"/>
      <c r="H71" s="174"/>
      <c r="I71" s="175"/>
      <c r="J71" s="176">
        <f>J272</f>
        <v>0</v>
      </c>
      <c r="K71" s="172"/>
      <c r="L71" s="177"/>
    </row>
    <row r="72" spans="2:12" s="8" customFormat="1" ht="14.85" customHeight="1">
      <c r="B72" s="171"/>
      <c r="C72" s="172"/>
      <c r="D72" s="173" t="s">
        <v>129</v>
      </c>
      <c r="E72" s="174"/>
      <c r="F72" s="174"/>
      <c r="G72" s="174"/>
      <c r="H72" s="174"/>
      <c r="I72" s="175"/>
      <c r="J72" s="176">
        <f>J296</f>
        <v>0</v>
      </c>
      <c r="K72" s="172"/>
      <c r="L72" s="177"/>
    </row>
    <row r="73" spans="2:12" s="8" customFormat="1" ht="19.9" customHeight="1">
      <c r="B73" s="171"/>
      <c r="C73" s="172"/>
      <c r="D73" s="173" t="s">
        <v>130</v>
      </c>
      <c r="E73" s="174"/>
      <c r="F73" s="174"/>
      <c r="G73" s="174"/>
      <c r="H73" s="174"/>
      <c r="I73" s="175"/>
      <c r="J73" s="176">
        <f>J299</f>
        <v>0</v>
      </c>
      <c r="K73" s="172"/>
      <c r="L73" s="177"/>
    </row>
    <row r="74" spans="2:12" s="1" customFormat="1" ht="21.8" customHeight="1">
      <c r="B74" s="36"/>
      <c r="C74" s="37"/>
      <c r="D74" s="37"/>
      <c r="E74" s="37"/>
      <c r="F74" s="37"/>
      <c r="G74" s="37"/>
      <c r="H74" s="37"/>
      <c r="I74" s="130"/>
      <c r="J74" s="37"/>
      <c r="K74" s="37"/>
      <c r="L74" s="41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154"/>
      <c r="J75" s="56"/>
      <c r="K75" s="56"/>
      <c r="L75" s="41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57"/>
      <c r="J79" s="58"/>
      <c r="K79" s="58"/>
      <c r="L79" s="41"/>
    </row>
    <row r="80" spans="2:12" s="1" customFormat="1" ht="24.95" customHeight="1">
      <c r="B80" s="36"/>
      <c r="C80" s="21" t="s">
        <v>131</v>
      </c>
      <c r="D80" s="37"/>
      <c r="E80" s="37"/>
      <c r="F80" s="37"/>
      <c r="G80" s="37"/>
      <c r="H80" s="37"/>
      <c r="I80" s="130"/>
      <c r="J80" s="37"/>
      <c r="K80" s="37"/>
      <c r="L80" s="41"/>
    </row>
    <row r="81" spans="2:12" s="1" customFormat="1" ht="6.95" customHeight="1">
      <c r="B81" s="36"/>
      <c r="C81" s="37"/>
      <c r="D81" s="37"/>
      <c r="E81" s="37"/>
      <c r="F81" s="37"/>
      <c r="G81" s="37"/>
      <c r="H81" s="37"/>
      <c r="I81" s="130"/>
      <c r="J81" s="37"/>
      <c r="K81" s="37"/>
      <c r="L81" s="41"/>
    </row>
    <row r="82" spans="2:12" s="1" customFormat="1" ht="12" customHeight="1">
      <c r="B82" s="36"/>
      <c r="C82" s="30" t="s">
        <v>16</v>
      </c>
      <c r="D82" s="37"/>
      <c r="E82" s="37"/>
      <c r="F82" s="37"/>
      <c r="G82" s="37"/>
      <c r="H82" s="37"/>
      <c r="I82" s="130"/>
      <c r="J82" s="37"/>
      <c r="K82" s="37"/>
      <c r="L82" s="41"/>
    </row>
    <row r="83" spans="2:12" s="1" customFormat="1" ht="16.5" customHeight="1">
      <c r="B83" s="36"/>
      <c r="C83" s="37"/>
      <c r="D83" s="37"/>
      <c r="E83" s="158" t="str">
        <f>E7</f>
        <v>Revitalizace zeleně v areálu Akademie Světlá nad Sázavou</v>
      </c>
      <c r="F83" s="30"/>
      <c r="G83" s="30"/>
      <c r="H83" s="30"/>
      <c r="I83" s="130"/>
      <c r="J83" s="37"/>
      <c r="K83" s="37"/>
      <c r="L83" s="41"/>
    </row>
    <row r="84" spans="2:12" s="1" customFormat="1" ht="12" customHeight="1">
      <c r="B84" s="36"/>
      <c r="C84" s="30" t="s">
        <v>110</v>
      </c>
      <c r="D84" s="37"/>
      <c r="E84" s="37"/>
      <c r="F84" s="37"/>
      <c r="G84" s="37"/>
      <c r="H84" s="37"/>
      <c r="I84" s="130"/>
      <c r="J84" s="37"/>
      <c r="K84" s="37"/>
      <c r="L84" s="41"/>
    </row>
    <row r="85" spans="2:12" s="1" customFormat="1" ht="16.5" customHeight="1">
      <c r="B85" s="36"/>
      <c r="C85" s="37"/>
      <c r="D85" s="37"/>
      <c r="E85" s="62" t="str">
        <f>E9</f>
        <v>01 - Uznatelné náklady</v>
      </c>
      <c r="F85" s="37"/>
      <c r="G85" s="37"/>
      <c r="H85" s="37"/>
      <c r="I85" s="130"/>
      <c r="J85" s="37"/>
      <c r="K85" s="37"/>
      <c r="L85" s="41"/>
    </row>
    <row r="86" spans="2:12" s="1" customFormat="1" ht="6.95" customHeight="1">
      <c r="B86" s="36"/>
      <c r="C86" s="37"/>
      <c r="D86" s="37"/>
      <c r="E86" s="37"/>
      <c r="F86" s="37"/>
      <c r="G86" s="37"/>
      <c r="H86" s="37"/>
      <c r="I86" s="130"/>
      <c r="J86" s="37"/>
      <c r="K86" s="37"/>
      <c r="L86" s="41"/>
    </row>
    <row r="87" spans="2:12" s="1" customFormat="1" ht="12" customHeight="1">
      <c r="B87" s="36"/>
      <c r="C87" s="30" t="s">
        <v>20</v>
      </c>
      <c r="D87" s="37"/>
      <c r="E87" s="37"/>
      <c r="F87" s="25" t="str">
        <f>F12</f>
        <v>k.ú. Světlá nad Sázavou</v>
      </c>
      <c r="G87" s="37"/>
      <c r="H87" s="37"/>
      <c r="I87" s="132" t="s">
        <v>22</v>
      </c>
      <c r="J87" s="65" t="str">
        <f>IF(J12="","",J12)</f>
        <v>26. 11. 2018</v>
      </c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0"/>
      <c r="J88" s="37"/>
      <c r="K88" s="37"/>
      <c r="L88" s="41"/>
    </row>
    <row r="89" spans="2:12" s="1" customFormat="1" ht="24.9" customHeight="1">
      <c r="B89" s="36"/>
      <c r="C89" s="30" t="s">
        <v>24</v>
      </c>
      <c r="D89" s="37"/>
      <c r="E89" s="37"/>
      <c r="F89" s="25" t="str">
        <f>E15</f>
        <v>Kraj Vysočina, Žižkova 57, 587 33 Jihlava</v>
      </c>
      <c r="G89" s="37"/>
      <c r="H89" s="37"/>
      <c r="I89" s="132" t="s">
        <v>30</v>
      </c>
      <c r="J89" s="34" t="str">
        <f>E21</f>
        <v>Atregia, s.r.o., Šebrov 215, 679 22</v>
      </c>
      <c r="K89" s="37"/>
      <c r="L89" s="41"/>
    </row>
    <row r="90" spans="2:12" s="1" customFormat="1" ht="13.65" customHeight="1">
      <c r="B90" s="36"/>
      <c r="C90" s="30" t="s">
        <v>28</v>
      </c>
      <c r="D90" s="37"/>
      <c r="E90" s="37"/>
      <c r="F90" s="25" t="str">
        <f>IF(E18="","",E18)</f>
        <v>Vyplň údaj</v>
      </c>
      <c r="G90" s="37"/>
      <c r="H90" s="37"/>
      <c r="I90" s="132" t="s">
        <v>33</v>
      </c>
      <c r="J90" s="34" t="str">
        <f>E24</f>
        <v>Ing. Lenka Požárová</v>
      </c>
      <c r="K90" s="37"/>
      <c r="L90" s="41"/>
    </row>
    <row r="91" spans="2:12" s="1" customFormat="1" ht="10.3" customHeight="1">
      <c r="B91" s="36"/>
      <c r="C91" s="37"/>
      <c r="D91" s="37"/>
      <c r="E91" s="37"/>
      <c r="F91" s="37"/>
      <c r="G91" s="37"/>
      <c r="H91" s="37"/>
      <c r="I91" s="130"/>
      <c r="J91" s="37"/>
      <c r="K91" s="37"/>
      <c r="L91" s="41"/>
    </row>
    <row r="92" spans="2:20" s="9" customFormat="1" ht="29.25" customHeight="1">
      <c r="B92" s="178"/>
      <c r="C92" s="179" t="s">
        <v>132</v>
      </c>
      <c r="D92" s="180" t="s">
        <v>55</v>
      </c>
      <c r="E92" s="180" t="s">
        <v>51</v>
      </c>
      <c r="F92" s="180" t="s">
        <v>52</v>
      </c>
      <c r="G92" s="180" t="s">
        <v>133</v>
      </c>
      <c r="H92" s="180" t="s">
        <v>134</v>
      </c>
      <c r="I92" s="181" t="s">
        <v>135</v>
      </c>
      <c r="J92" s="180" t="s">
        <v>114</v>
      </c>
      <c r="K92" s="182" t="s">
        <v>136</v>
      </c>
      <c r="L92" s="183"/>
      <c r="M92" s="86" t="s">
        <v>1</v>
      </c>
      <c r="N92" s="87" t="s">
        <v>40</v>
      </c>
      <c r="O92" s="87" t="s">
        <v>137</v>
      </c>
      <c r="P92" s="87" t="s">
        <v>138</v>
      </c>
      <c r="Q92" s="87" t="s">
        <v>139</v>
      </c>
      <c r="R92" s="87" t="s">
        <v>140</v>
      </c>
      <c r="S92" s="87" t="s">
        <v>141</v>
      </c>
      <c r="T92" s="88" t="s">
        <v>142</v>
      </c>
    </row>
    <row r="93" spans="2:63" s="1" customFormat="1" ht="22.8" customHeight="1">
      <c r="B93" s="36"/>
      <c r="C93" s="93" t="s">
        <v>143</v>
      </c>
      <c r="D93" s="37"/>
      <c r="E93" s="37"/>
      <c r="F93" s="37"/>
      <c r="G93" s="37"/>
      <c r="H93" s="37"/>
      <c r="I93" s="130"/>
      <c r="J93" s="184">
        <f>BK93</f>
        <v>0</v>
      </c>
      <c r="K93" s="37"/>
      <c r="L93" s="41"/>
      <c r="M93" s="89"/>
      <c r="N93" s="90"/>
      <c r="O93" s="90"/>
      <c r="P93" s="185">
        <f>P94</f>
        <v>0</v>
      </c>
      <c r="Q93" s="90"/>
      <c r="R93" s="185">
        <f>R94</f>
        <v>1.4249900000000002</v>
      </c>
      <c r="S93" s="90"/>
      <c r="T93" s="186">
        <f>T94</f>
        <v>0</v>
      </c>
      <c r="AT93" s="15" t="s">
        <v>69</v>
      </c>
      <c r="AU93" s="15" t="s">
        <v>116</v>
      </c>
      <c r="BK93" s="187">
        <f>BK94</f>
        <v>0</v>
      </c>
    </row>
    <row r="94" spans="2:63" s="10" customFormat="1" ht="25.9" customHeight="1">
      <c r="B94" s="188"/>
      <c r="C94" s="189"/>
      <c r="D94" s="190" t="s">
        <v>69</v>
      </c>
      <c r="E94" s="191" t="s">
        <v>144</v>
      </c>
      <c r="F94" s="191" t="s">
        <v>145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P95+P106+P145+P299</f>
        <v>0</v>
      </c>
      <c r="Q94" s="196"/>
      <c r="R94" s="197">
        <f>R95+R106+R145+R299</f>
        <v>1.4249900000000002</v>
      </c>
      <c r="S94" s="196"/>
      <c r="T94" s="198">
        <f>T95+T106+T145+T299</f>
        <v>0</v>
      </c>
      <c r="AR94" s="199" t="s">
        <v>146</v>
      </c>
      <c r="AT94" s="200" t="s">
        <v>69</v>
      </c>
      <c r="AU94" s="200" t="s">
        <v>70</v>
      </c>
      <c r="AY94" s="199" t="s">
        <v>147</v>
      </c>
      <c r="BK94" s="201">
        <f>BK95+BK106+BK145+BK299</f>
        <v>0</v>
      </c>
    </row>
    <row r="95" spans="2:63" s="10" customFormat="1" ht="22.8" customHeight="1">
      <c r="B95" s="188"/>
      <c r="C95" s="189"/>
      <c r="D95" s="190" t="s">
        <v>69</v>
      </c>
      <c r="E95" s="202" t="s">
        <v>148</v>
      </c>
      <c r="F95" s="202" t="s">
        <v>149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SUM(P96:P105)</f>
        <v>0</v>
      </c>
      <c r="Q95" s="196"/>
      <c r="R95" s="197">
        <f>SUM(R96:R105)</f>
        <v>0</v>
      </c>
      <c r="S95" s="196"/>
      <c r="T95" s="198">
        <f>SUM(T96:T105)</f>
        <v>0</v>
      </c>
      <c r="AR95" s="199" t="s">
        <v>146</v>
      </c>
      <c r="AT95" s="200" t="s">
        <v>69</v>
      </c>
      <c r="AU95" s="200" t="s">
        <v>78</v>
      </c>
      <c r="AY95" s="199" t="s">
        <v>147</v>
      </c>
      <c r="BK95" s="201">
        <f>SUM(BK96:BK105)</f>
        <v>0</v>
      </c>
    </row>
    <row r="96" spans="2:65" s="1" customFormat="1" ht="22.5" customHeight="1">
      <c r="B96" s="36"/>
      <c r="C96" s="204" t="s">
        <v>78</v>
      </c>
      <c r="D96" s="204" t="s">
        <v>150</v>
      </c>
      <c r="E96" s="205" t="s">
        <v>151</v>
      </c>
      <c r="F96" s="206" t="s">
        <v>152</v>
      </c>
      <c r="G96" s="207" t="s">
        <v>99</v>
      </c>
      <c r="H96" s="208">
        <v>5</v>
      </c>
      <c r="I96" s="209"/>
      <c r="J96" s="210">
        <f>ROUND(I96*H96,2)</f>
        <v>0</v>
      </c>
      <c r="K96" s="206" t="s">
        <v>153</v>
      </c>
      <c r="L96" s="41"/>
      <c r="M96" s="211" t="s">
        <v>1</v>
      </c>
      <c r="N96" s="212" t="s">
        <v>41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146</v>
      </c>
      <c r="AT96" s="15" t="s">
        <v>150</v>
      </c>
      <c r="AU96" s="15" t="s">
        <v>80</v>
      </c>
      <c r="AY96" s="15" t="s">
        <v>147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78</v>
      </c>
      <c r="BK96" s="215">
        <f>ROUND(I96*H96,2)</f>
        <v>0</v>
      </c>
      <c r="BL96" s="15" t="s">
        <v>146</v>
      </c>
      <c r="BM96" s="15" t="s">
        <v>154</v>
      </c>
    </row>
    <row r="97" spans="2:51" s="11" customFormat="1" ht="12">
      <c r="B97" s="216"/>
      <c r="C97" s="217"/>
      <c r="D97" s="218" t="s">
        <v>155</v>
      </c>
      <c r="E97" s="219" t="s">
        <v>1</v>
      </c>
      <c r="F97" s="220" t="s">
        <v>156</v>
      </c>
      <c r="G97" s="217"/>
      <c r="H97" s="221">
        <v>5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155</v>
      </c>
      <c r="AU97" s="227" t="s">
        <v>80</v>
      </c>
      <c r="AV97" s="11" t="s">
        <v>80</v>
      </c>
      <c r="AW97" s="11" t="s">
        <v>32</v>
      </c>
      <c r="AX97" s="11" t="s">
        <v>78</v>
      </c>
      <c r="AY97" s="227" t="s">
        <v>147</v>
      </c>
    </row>
    <row r="98" spans="2:65" s="1" customFormat="1" ht="16.5" customHeight="1">
      <c r="B98" s="36"/>
      <c r="C98" s="204" t="s">
        <v>80</v>
      </c>
      <c r="D98" s="204" t="s">
        <v>150</v>
      </c>
      <c r="E98" s="205" t="s">
        <v>157</v>
      </c>
      <c r="F98" s="206" t="s">
        <v>158</v>
      </c>
      <c r="G98" s="207" t="s">
        <v>159</v>
      </c>
      <c r="H98" s="208">
        <v>1</v>
      </c>
      <c r="I98" s="209"/>
      <c r="J98" s="210">
        <f>ROUND(I98*H98,2)</f>
        <v>0</v>
      </c>
      <c r="K98" s="206" t="s">
        <v>153</v>
      </c>
      <c r="L98" s="41"/>
      <c r="M98" s="211" t="s">
        <v>1</v>
      </c>
      <c r="N98" s="212" t="s">
        <v>41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146</v>
      </c>
      <c r="AT98" s="15" t="s">
        <v>150</v>
      </c>
      <c r="AU98" s="15" t="s">
        <v>80</v>
      </c>
      <c r="AY98" s="15" t="s">
        <v>147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78</v>
      </c>
      <c r="BK98" s="215">
        <f>ROUND(I98*H98,2)</f>
        <v>0</v>
      </c>
      <c r="BL98" s="15" t="s">
        <v>146</v>
      </c>
      <c r="BM98" s="15" t="s">
        <v>160</v>
      </c>
    </row>
    <row r="99" spans="2:51" s="11" customFormat="1" ht="12">
      <c r="B99" s="216"/>
      <c r="C99" s="217"/>
      <c r="D99" s="218" t="s">
        <v>155</v>
      </c>
      <c r="E99" s="219" t="s">
        <v>1</v>
      </c>
      <c r="F99" s="220" t="s">
        <v>161</v>
      </c>
      <c r="G99" s="217"/>
      <c r="H99" s="221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155</v>
      </c>
      <c r="AU99" s="227" t="s">
        <v>80</v>
      </c>
      <c r="AV99" s="11" t="s">
        <v>80</v>
      </c>
      <c r="AW99" s="11" t="s">
        <v>32</v>
      </c>
      <c r="AX99" s="11" t="s">
        <v>78</v>
      </c>
      <c r="AY99" s="227" t="s">
        <v>147</v>
      </c>
    </row>
    <row r="100" spans="2:65" s="1" customFormat="1" ht="16.5" customHeight="1">
      <c r="B100" s="36"/>
      <c r="C100" s="204" t="s">
        <v>91</v>
      </c>
      <c r="D100" s="204" t="s">
        <v>150</v>
      </c>
      <c r="E100" s="205" t="s">
        <v>162</v>
      </c>
      <c r="F100" s="206" t="s">
        <v>163</v>
      </c>
      <c r="G100" s="207" t="s">
        <v>159</v>
      </c>
      <c r="H100" s="208">
        <v>1</v>
      </c>
      <c r="I100" s="209"/>
      <c r="J100" s="210">
        <f>ROUND(I100*H100,2)</f>
        <v>0</v>
      </c>
      <c r="K100" s="206" t="s">
        <v>153</v>
      </c>
      <c r="L100" s="41"/>
      <c r="M100" s="211" t="s">
        <v>1</v>
      </c>
      <c r="N100" s="212" t="s">
        <v>41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146</v>
      </c>
      <c r="AT100" s="15" t="s">
        <v>150</v>
      </c>
      <c r="AU100" s="15" t="s">
        <v>80</v>
      </c>
      <c r="AY100" s="15" t="s">
        <v>147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78</v>
      </c>
      <c r="BK100" s="215">
        <f>ROUND(I100*H100,2)</f>
        <v>0</v>
      </c>
      <c r="BL100" s="15" t="s">
        <v>146</v>
      </c>
      <c r="BM100" s="15" t="s">
        <v>164</v>
      </c>
    </row>
    <row r="101" spans="2:51" s="11" customFormat="1" ht="12">
      <c r="B101" s="216"/>
      <c r="C101" s="217"/>
      <c r="D101" s="218" t="s">
        <v>155</v>
      </c>
      <c r="E101" s="219" t="s">
        <v>1</v>
      </c>
      <c r="F101" s="220" t="s">
        <v>165</v>
      </c>
      <c r="G101" s="217"/>
      <c r="H101" s="221">
        <v>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155</v>
      </c>
      <c r="AU101" s="227" t="s">
        <v>80</v>
      </c>
      <c r="AV101" s="11" t="s">
        <v>80</v>
      </c>
      <c r="AW101" s="11" t="s">
        <v>32</v>
      </c>
      <c r="AX101" s="11" t="s">
        <v>78</v>
      </c>
      <c r="AY101" s="227" t="s">
        <v>147</v>
      </c>
    </row>
    <row r="102" spans="2:65" s="1" customFormat="1" ht="22.5" customHeight="1">
      <c r="B102" s="36"/>
      <c r="C102" s="204" t="s">
        <v>146</v>
      </c>
      <c r="D102" s="204" t="s">
        <v>150</v>
      </c>
      <c r="E102" s="205" t="s">
        <v>166</v>
      </c>
      <c r="F102" s="206" t="s">
        <v>167</v>
      </c>
      <c r="G102" s="207" t="s">
        <v>159</v>
      </c>
      <c r="H102" s="208">
        <v>1</v>
      </c>
      <c r="I102" s="209"/>
      <c r="J102" s="210">
        <f>ROUND(I102*H102,2)</f>
        <v>0</v>
      </c>
      <c r="K102" s="206" t="s">
        <v>153</v>
      </c>
      <c r="L102" s="41"/>
      <c r="M102" s="211" t="s">
        <v>1</v>
      </c>
      <c r="N102" s="212" t="s">
        <v>41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168</v>
      </c>
      <c r="AT102" s="15" t="s">
        <v>150</v>
      </c>
      <c r="AU102" s="15" t="s">
        <v>80</v>
      </c>
      <c r="AY102" s="15" t="s">
        <v>147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78</v>
      </c>
      <c r="BK102" s="215">
        <f>ROUND(I102*H102,2)</f>
        <v>0</v>
      </c>
      <c r="BL102" s="15" t="s">
        <v>168</v>
      </c>
      <c r="BM102" s="15" t="s">
        <v>169</v>
      </c>
    </row>
    <row r="103" spans="2:51" s="11" customFormat="1" ht="12">
      <c r="B103" s="216"/>
      <c r="C103" s="217"/>
      <c r="D103" s="218" t="s">
        <v>155</v>
      </c>
      <c r="E103" s="219" t="s">
        <v>1</v>
      </c>
      <c r="F103" s="220" t="s">
        <v>161</v>
      </c>
      <c r="G103" s="217"/>
      <c r="H103" s="221">
        <v>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155</v>
      </c>
      <c r="AU103" s="227" t="s">
        <v>80</v>
      </c>
      <c r="AV103" s="11" t="s">
        <v>80</v>
      </c>
      <c r="AW103" s="11" t="s">
        <v>32</v>
      </c>
      <c r="AX103" s="11" t="s">
        <v>78</v>
      </c>
      <c r="AY103" s="227" t="s">
        <v>147</v>
      </c>
    </row>
    <row r="104" spans="2:65" s="1" customFormat="1" ht="22.5" customHeight="1">
      <c r="B104" s="36"/>
      <c r="C104" s="204" t="s">
        <v>170</v>
      </c>
      <c r="D104" s="204" t="s">
        <v>150</v>
      </c>
      <c r="E104" s="205" t="s">
        <v>171</v>
      </c>
      <c r="F104" s="206" t="s">
        <v>172</v>
      </c>
      <c r="G104" s="207" t="s">
        <v>159</v>
      </c>
      <c r="H104" s="208">
        <v>1</v>
      </c>
      <c r="I104" s="209"/>
      <c r="J104" s="210">
        <f>ROUND(I104*H104,2)</f>
        <v>0</v>
      </c>
      <c r="K104" s="206" t="s">
        <v>153</v>
      </c>
      <c r="L104" s="41"/>
      <c r="M104" s="211" t="s">
        <v>1</v>
      </c>
      <c r="N104" s="212" t="s">
        <v>41</v>
      </c>
      <c r="O104" s="77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5" t="s">
        <v>168</v>
      </c>
      <c r="AT104" s="15" t="s">
        <v>150</v>
      </c>
      <c r="AU104" s="15" t="s">
        <v>80</v>
      </c>
      <c r="AY104" s="15" t="s">
        <v>147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78</v>
      </c>
      <c r="BK104" s="215">
        <f>ROUND(I104*H104,2)</f>
        <v>0</v>
      </c>
      <c r="BL104" s="15" t="s">
        <v>168</v>
      </c>
      <c r="BM104" s="15" t="s">
        <v>173</v>
      </c>
    </row>
    <row r="105" spans="2:51" s="11" customFormat="1" ht="12">
      <c r="B105" s="216"/>
      <c r="C105" s="217"/>
      <c r="D105" s="218" t="s">
        <v>155</v>
      </c>
      <c r="E105" s="219" t="s">
        <v>1</v>
      </c>
      <c r="F105" s="220" t="s">
        <v>165</v>
      </c>
      <c r="G105" s="217"/>
      <c r="H105" s="221">
        <v>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155</v>
      </c>
      <c r="AU105" s="227" t="s">
        <v>80</v>
      </c>
      <c r="AV105" s="11" t="s">
        <v>80</v>
      </c>
      <c r="AW105" s="11" t="s">
        <v>32</v>
      </c>
      <c r="AX105" s="11" t="s">
        <v>78</v>
      </c>
      <c r="AY105" s="227" t="s">
        <v>147</v>
      </c>
    </row>
    <row r="106" spans="2:63" s="10" customFormat="1" ht="22.8" customHeight="1">
      <c r="B106" s="188"/>
      <c r="C106" s="189"/>
      <c r="D106" s="190" t="s">
        <v>69</v>
      </c>
      <c r="E106" s="202" t="s">
        <v>174</v>
      </c>
      <c r="F106" s="202" t="s">
        <v>175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SUM(P107:P144)</f>
        <v>0</v>
      </c>
      <c r="Q106" s="196"/>
      <c r="R106" s="197">
        <f>SUM(R107:R144)</f>
        <v>0</v>
      </c>
      <c r="S106" s="196"/>
      <c r="T106" s="198">
        <f>SUM(T107:T144)</f>
        <v>0</v>
      </c>
      <c r="AR106" s="199" t="s">
        <v>146</v>
      </c>
      <c r="AT106" s="200" t="s">
        <v>69</v>
      </c>
      <c r="AU106" s="200" t="s">
        <v>78</v>
      </c>
      <c r="AY106" s="199" t="s">
        <v>147</v>
      </c>
      <c r="BK106" s="201">
        <f>SUM(BK107:BK144)</f>
        <v>0</v>
      </c>
    </row>
    <row r="107" spans="2:65" s="1" customFormat="1" ht="16.5" customHeight="1">
      <c r="B107" s="36"/>
      <c r="C107" s="204" t="s">
        <v>176</v>
      </c>
      <c r="D107" s="204" t="s">
        <v>150</v>
      </c>
      <c r="E107" s="205" t="s">
        <v>177</v>
      </c>
      <c r="F107" s="206" t="s">
        <v>178</v>
      </c>
      <c r="G107" s="207" t="s">
        <v>159</v>
      </c>
      <c r="H107" s="208">
        <v>3</v>
      </c>
      <c r="I107" s="209"/>
      <c r="J107" s="210">
        <f>ROUND(I107*H107,2)</f>
        <v>0</v>
      </c>
      <c r="K107" s="206" t="s">
        <v>153</v>
      </c>
      <c r="L107" s="41"/>
      <c r="M107" s="211" t="s">
        <v>1</v>
      </c>
      <c r="N107" s="212" t="s">
        <v>41</v>
      </c>
      <c r="O107" s="77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5" t="s">
        <v>146</v>
      </c>
      <c r="AT107" s="15" t="s">
        <v>150</v>
      </c>
      <c r="AU107" s="15" t="s">
        <v>80</v>
      </c>
      <c r="AY107" s="15" t="s">
        <v>147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78</v>
      </c>
      <c r="BK107" s="215">
        <f>ROUND(I107*H107,2)</f>
        <v>0</v>
      </c>
      <c r="BL107" s="15" t="s">
        <v>146</v>
      </c>
      <c r="BM107" s="15" t="s">
        <v>179</v>
      </c>
    </row>
    <row r="108" spans="2:51" s="11" customFormat="1" ht="12">
      <c r="B108" s="216"/>
      <c r="C108" s="217"/>
      <c r="D108" s="218" t="s">
        <v>155</v>
      </c>
      <c r="E108" s="219" t="s">
        <v>1</v>
      </c>
      <c r="F108" s="220" t="s">
        <v>180</v>
      </c>
      <c r="G108" s="217"/>
      <c r="H108" s="221">
        <v>3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155</v>
      </c>
      <c r="AU108" s="227" t="s">
        <v>80</v>
      </c>
      <c r="AV108" s="11" t="s">
        <v>80</v>
      </c>
      <c r="AW108" s="11" t="s">
        <v>32</v>
      </c>
      <c r="AX108" s="11" t="s">
        <v>78</v>
      </c>
      <c r="AY108" s="227" t="s">
        <v>147</v>
      </c>
    </row>
    <row r="109" spans="2:65" s="1" customFormat="1" ht="16.5" customHeight="1">
      <c r="B109" s="36"/>
      <c r="C109" s="204" t="s">
        <v>181</v>
      </c>
      <c r="D109" s="204" t="s">
        <v>150</v>
      </c>
      <c r="E109" s="205" t="s">
        <v>182</v>
      </c>
      <c r="F109" s="206" t="s">
        <v>183</v>
      </c>
      <c r="G109" s="207" t="s">
        <v>159</v>
      </c>
      <c r="H109" s="208">
        <v>1</v>
      </c>
      <c r="I109" s="209"/>
      <c r="J109" s="210">
        <f>ROUND(I109*H109,2)</f>
        <v>0</v>
      </c>
      <c r="K109" s="206" t="s">
        <v>153</v>
      </c>
      <c r="L109" s="41"/>
      <c r="M109" s="211" t="s">
        <v>1</v>
      </c>
      <c r="N109" s="212" t="s">
        <v>41</v>
      </c>
      <c r="O109" s="77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5" t="s">
        <v>146</v>
      </c>
      <c r="AT109" s="15" t="s">
        <v>150</v>
      </c>
      <c r="AU109" s="15" t="s">
        <v>80</v>
      </c>
      <c r="AY109" s="15" t="s">
        <v>147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78</v>
      </c>
      <c r="BK109" s="215">
        <f>ROUND(I109*H109,2)</f>
        <v>0</v>
      </c>
      <c r="BL109" s="15" t="s">
        <v>146</v>
      </c>
      <c r="BM109" s="15" t="s">
        <v>184</v>
      </c>
    </row>
    <row r="110" spans="2:51" s="11" customFormat="1" ht="12">
      <c r="B110" s="216"/>
      <c r="C110" s="217"/>
      <c r="D110" s="218" t="s">
        <v>155</v>
      </c>
      <c r="E110" s="219" t="s">
        <v>1</v>
      </c>
      <c r="F110" s="220" t="s">
        <v>185</v>
      </c>
      <c r="G110" s="217"/>
      <c r="H110" s="221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155</v>
      </c>
      <c r="AU110" s="227" t="s">
        <v>80</v>
      </c>
      <c r="AV110" s="11" t="s">
        <v>80</v>
      </c>
      <c r="AW110" s="11" t="s">
        <v>32</v>
      </c>
      <c r="AX110" s="11" t="s">
        <v>78</v>
      </c>
      <c r="AY110" s="227" t="s">
        <v>147</v>
      </c>
    </row>
    <row r="111" spans="2:65" s="1" customFormat="1" ht="16.5" customHeight="1">
      <c r="B111" s="36"/>
      <c r="C111" s="204" t="s">
        <v>95</v>
      </c>
      <c r="D111" s="204" t="s">
        <v>150</v>
      </c>
      <c r="E111" s="205" t="s">
        <v>186</v>
      </c>
      <c r="F111" s="206" t="s">
        <v>187</v>
      </c>
      <c r="G111" s="207" t="s">
        <v>159</v>
      </c>
      <c r="H111" s="208">
        <v>1</v>
      </c>
      <c r="I111" s="209"/>
      <c r="J111" s="210">
        <f>ROUND(I111*H111,2)</f>
        <v>0</v>
      </c>
      <c r="K111" s="206" t="s">
        <v>188</v>
      </c>
      <c r="L111" s="41"/>
      <c r="M111" s="211" t="s">
        <v>1</v>
      </c>
      <c r="N111" s="212" t="s">
        <v>41</v>
      </c>
      <c r="O111" s="77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5" t="s">
        <v>146</v>
      </c>
      <c r="AT111" s="15" t="s">
        <v>150</v>
      </c>
      <c r="AU111" s="15" t="s">
        <v>80</v>
      </c>
      <c r="AY111" s="15" t="s">
        <v>147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78</v>
      </c>
      <c r="BK111" s="215">
        <f>ROUND(I111*H111,2)</f>
        <v>0</v>
      </c>
      <c r="BL111" s="15" t="s">
        <v>146</v>
      </c>
      <c r="BM111" s="15" t="s">
        <v>189</v>
      </c>
    </row>
    <row r="112" spans="2:51" s="11" customFormat="1" ht="12">
      <c r="B112" s="216"/>
      <c r="C112" s="217"/>
      <c r="D112" s="218" t="s">
        <v>155</v>
      </c>
      <c r="E112" s="219" t="s">
        <v>1</v>
      </c>
      <c r="F112" s="220" t="s">
        <v>190</v>
      </c>
      <c r="G112" s="217"/>
      <c r="H112" s="221">
        <v>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155</v>
      </c>
      <c r="AU112" s="227" t="s">
        <v>80</v>
      </c>
      <c r="AV112" s="11" t="s">
        <v>80</v>
      </c>
      <c r="AW112" s="11" t="s">
        <v>32</v>
      </c>
      <c r="AX112" s="11" t="s">
        <v>78</v>
      </c>
      <c r="AY112" s="227" t="s">
        <v>147</v>
      </c>
    </row>
    <row r="113" spans="2:65" s="1" customFormat="1" ht="16.5" customHeight="1">
      <c r="B113" s="36"/>
      <c r="C113" s="204" t="s">
        <v>191</v>
      </c>
      <c r="D113" s="204" t="s">
        <v>150</v>
      </c>
      <c r="E113" s="205" t="s">
        <v>192</v>
      </c>
      <c r="F113" s="206" t="s">
        <v>193</v>
      </c>
      <c r="G113" s="207" t="s">
        <v>159</v>
      </c>
      <c r="H113" s="208">
        <v>1</v>
      </c>
      <c r="I113" s="209"/>
      <c r="J113" s="210">
        <f>ROUND(I113*H113,2)</f>
        <v>0</v>
      </c>
      <c r="K113" s="206" t="s">
        <v>188</v>
      </c>
      <c r="L113" s="41"/>
      <c r="M113" s="211" t="s">
        <v>1</v>
      </c>
      <c r="N113" s="212" t="s">
        <v>41</v>
      </c>
      <c r="O113" s="77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5" t="s">
        <v>146</v>
      </c>
      <c r="AT113" s="15" t="s">
        <v>150</v>
      </c>
      <c r="AU113" s="15" t="s">
        <v>80</v>
      </c>
      <c r="AY113" s="15" t="s">
        <v>147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78</v>
      </c>
      <c r="BK113" s="215">
        <f>ROUND(I113*H113,2)</f>
        <v>0</v>
      </c>
      <c r="BL113" s="15" t="s">
        <v>146</v>
      </c>
      <c r="BM113" s="15" t="s">
        <v>194</v>
      </c>
    </row>
    <row r="114" spans="2:51" s="11" customFormat="1" ht="12">
      <c r="B114" s="216"/>
      <c r="C114" s="217"/>
      <c r="D114" s="218" t="s">
        <v>155</v>
      </c>
      <c r="E114" s="219" t="s">
        <v>1</v>
      </c>
      <c r="F114" s="220" t="s">
        <v>195</v>
      </c>
      <c r="G114" s="217"/>
      <c r="H114" s="221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155</v>
      </c>
      <c r="AU114" s="227" t="s">
        <v>80</v>
      </c>
      <c r="AV114" s="11" t="s">
        <v>80</v>
      </c>
      <c r="AW114" s="11" t="s">
        <v>32</v>
      </c>
      <c r="AX114" s="11" t="s">
        <v>78</v>
      </c>
      <c r="AY114" s="227" t="s">
        <v>147</v>
      </c>
    </row>
    <row r="115" spans="2:65" s="1" customFormat="1" ht="16.5" customHeight="1">
      <c r="B115" s="36"/>
      <c r="C115" s="204" t="s">
        <v>106</v>
      </c>
      <c r="D115" s="204" t="s">
        <v>150</v>
      </c>
      <c r="E115" s="205" t="s">
        <v>196</v>
      </c>
      <c r="F115" s="206" t="s">
        <v>197</v>
      </c>
      <c r="G115" s="207" t="s">
        <v>159</v>
      </c>
      <c r="H115" s="208">
        <v>1</v>
      </c>
      <c r="I115" s="209"/>
      <c r="J115" s="210">
        <f>ROUND(I115*H115,2)</f>
        <v>0</v>
      </c>
      <c r="K115" s="206" t="s">
        <v>188</v>
      </c>
      <c r="L115" s="41"/>
      <c r="M115" s="211" t="s">
        <v>1</v>
      </c>
      <c r="N115" s="212" t="s">
        <v>41</v>
      </c>
      <c r="O115" s="77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5" t="s">
        <v>146</v>
      </c>
      <c r="AT115" s="15" t="s">
        <v>150</v>
      </c>
      <c r="AU115" s="15" t="s">
        <v>80</v>
      </c>
      <c r="AY115" s="15" t="s">
        <v>147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78</v>
      </c>
      <c r="BK115" s="215">
        <f>ROUND(I115*H115,2)</f>
        <v>0</v>
      </c>
      <c r="BL115" s="15" t="s">
        <v>146</v>
      </c>
      <c r="BM115" s="15" t="s">
        <v>198</v>
      </c>
    </row>
    <row r="116" spans="2:51" s="11" customFormat="1" ht="12">
      <c r="B116" s="216"/>
      <c r="C116" s="217"/>
      <c r="D116" s="218" t="s">
        <v>155</v>
      </c>
      <c r="E116" s="219" t="s">
        <v>1</v>
      </c>
      <c r="F116" s="220" t="s">
        <v>199</v>
      </c>
      <c r="G116" s="217"/>
      <c r="H116" s="221">
        <v>1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155</v>
      </c>
      <c r="AU116" s="227" t="s">
        <v>80</v>
      </c>
      <c r="AV116" s="11" t="s">
        <v>80</v>
      </c>
      <c r="AW116" s="11" t="s">
        <v>32</v>
      </c>
      <c r="AX116" s="11" t="s">
        <v>78</v>
      </c>
      <c r="AY116" s="227" t="s">
        <v>147</v>
      </c>
    </row>
    <row r="117" spans="2:65" s="1" customFormat="1" ht="22.5" customHeight="1">
      <c r="B117" s="36"/>
      <c r="C117" s="204" t="s">
        <v>200</v>
      </c>
      <c r="D117" s="204" t="s">
        <v>150</v>
      </c>
      <c r="E117" s="205" t="s">
        <v>201</v>
      </c>
      <c r="F117" s="206" t="s">
        <v>202</v>
      </c>
      <c r="G117" s="207" t="s">
        <v>159</v>
      </c>
      <c r="H117" s="208">
        <v>1</v>
      </c>
      <c r="I117" s="209"/>
      <c r="J117" s="210">
        <f>ROUND(I117*H117,2)</f>
        <v>0</v>
      </c>
      <c r="K117" s="206" t="s">
        <v>188</v>
      </c>
      <c r="L117" s="41"/>
      <c r="M117" s="211" t="s">
        <v>1</v>
      </c>
      <c r="N117" s="212" t="s">
        <v>41</v>
      </c>
      <c r="O117" s="77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5" t="s">
        <v>146</v>
      </c>
      <c r="AT117" s="15" t="s">
        <v>150</v>
      </c>
      <c r="AU117" s="15" t="s">
        <v>80</v>
      </c>
      <c r="AY117" s="15" t="s">
        <v>147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78</v>
      </c>
      <c r="BK117" s="215">
        <f>ROUND(I117*H117,2)</f>
        <v>0</v>
      </c>
      <c r="BL117" s="15" t="s">
        <v>146</v>
      </c>
      <c r="BM117" s="15" t="s">
        <v>203</v>
      </c>
    </row>
    <row r="118" spans="2:51" s="11" customFormat="1" ht="12">
      <c r="B118" s="216"/>
      <c r="C118" s="217"/>
      <c r="D118" s="218" t="s">
        <v>155</v>
      </c>
      <c r="E118" s="219" t="s">
        <v>1</v>
      </c>
      <c r="F118" s="220" t="s">
        <v>204</v>
      </c>
      <c r="G118" s="217"/>
      <c r="H118" s="221">
        <v>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155</v>
      </c>
      <c r="AU118" s="227" t="s">
        <v>80</v>
      </c>
      <c r="AV118" s="11" t="s">
        <v>80</v>
      </c>
      <c r="AW118" s="11" t="s">
        <v>32</v>
      </c>
      <c r="AX118" s="11" t="s">
        <v>78</v>
      </c>
      <c r="AY118" s="227" t="s">
        <v>147</v>
      </c>
    </row>
    <row r="119" spans="2:65" s="1" customFormat="1" ht="22.5" customHeight="1">
      <c r="B119" s="36"/>
      <c r="C119" s="204" t="s">
        <v>205</v>
      </c>
      <c r="D119" s="204" t="s">
        <v>150</v>
      </c>
      <c r="E119" s="205" t="s">
        <v>206</v>
      </c>
      <c r="F119" s="206" t="s">
        <v>207</v>
      </c>
      <c r="G119" s="207" t="s">
        <v>159</v>
      </c>
      <c r="H119" s="208">
        <v>1</v>
      </c>
      <c r="I119" s="209"/>
      <c r="J119" s="210">
        <f>ROUND(I119*H119,2)</f>
        <v>0</v>
      </c>
      <c r="K119" s="206" t="s">
        <v>188</v>
      </c>
      <c r="L119" s="41"/>
      <c r="M119" s="211" t="s">
        <v>1</v>
      </c>
      <c r="N119" s="212" t="s">
        <v>41</v>
      </c>
      <c r="O119" s="77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5" t="s">
        <v>146</v>
      </c>
      <c r="AT119" s="15" t="s">
        <v>150</v>
      </c>
      <c r="AU119" s="15" t="s">
        <v>80</v>
      </c>
      <c r="AY119" s="15" t="s">
        <v>147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78</v>
      </c>
      <c r="BK119" s="215">
        <f>ROUND(I119*H119,2)</f>
        <v>0</v>
      </c>
      <c r="BL119" s="15" t="s">
        <v>146</v>
      </c>
      <c r="BM119" s="15" t="s">
        <v>208</v>
      </c>
    </row>
    <row r="120" spans="2:51" s="11" customFormat="1" ht="12">
      <c r="B120" s="216"/>
      <c r="C120" s="217"/>
      <c r="D120" s="218" t="s">
        <v>155</v>
      </c>
      <c r="E120" s="219" t="s">
        <v>1</v>
      </c>
      <c r="F120" s="220" t="s">
        <v>209</v>
      </c>
      <c r="G120" s="217"/>
      <c r="H120" s="221">
        <v>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155</v>
      </c>
      <c r="AU120" s="227" t="s">
        <v>80</v>
      </c>
      <c r="AV120" s="11" t="s">
        <v>80</v>
      </c>
      <c r="AW120" s="11" t="s">
        <v>32</v>
      </c>
      <c r="AX120" s="11" t="s">
        <v>78</v>
      </c>
      <c r="AY120" s="227" t="s">
        <v>147</v>
      </c>
    </row>
    <row r="121" spans="2:65" s="1" customFormat="1" ht="22.5" customHeight="1">
      <c r="B121" s="36"/>
      <c r="C121" s="204" t="s">
        <v>210</v>
      </c>
      <c r="D121" s="204" t="s">
        <v>150</v>
      </c>
      <c r="E121" s="205" t="s">
        <v>211</v>
      </c>
      <c r="F121" s="206" t="s">
        <v>212</v>
      </c>
      <c r="G121" s="207" t="s">
        <v>159</v>
      </c>
      <c r="H121" s="208">
        <v>2</v>
      </c>
      <c r="I121" s="209"/>
      <c r="J121" s="210">
        <f>ROUND(I121*H121,2)</f>
        <v>0</v>
      </c>
      <c r="K121" s="206" t="s">
        <v>188</v>
      </c>
      <c r="L121" s="41"/>
      <c r="M121" s="211" t="s">
        <v>1</v>
      </c>
      <c r="N121" s="212" t="s">
        <v>41</v>
      </c>
      <c r="O121" s="77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15" t="s">
        <v>146</v>
      </c>
      <c r="AT121" s="15" t="s">
        <v>150</v>
      </c>
      <c r="AU121" s="15" t="s">
        <v>80</v>
      </c>
      <c r="AY121" s="15" t="s">
        <v>147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78</v>
      </c>
      <c r="BK121" s="215">
        <f>ROUND(I121*H121,2)</f>
        <v>0</v>
      </c>
      <c r="BL121" s="15" t="s">
        <v>146</v>
      </c>
      <c r="BM121" s="15" t="s">
        <v>213</v>
      </c>
    </row>
    <row r="122" spans="2:51" s="11" customFormat="1" ht="12">
      <c r="B122" s="216"/>
      <c r="C122" s="217"/>
      <c r="D122" s="218" t="s">
        <v>155</v>
      </c>
      <c r="E122" s="219" t="s">
        <v>1</v>
      </c>
      <c r="F122" s="220" t="s">
        <v>214</v>
      </c>
      <c r="G122" s="217"/>
      <c r="H122" s="221">
        <v>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155</v>
      </c>
      <c r="AU122" s="227" t="s">
        <v>80</v>
      </c>
      <c r="AV122" s="11" t="s">
        <v>80</v>
      </c>
      <c r="AW122" s="11" t="s">
        <v>32</v>
      </c>
      <c r="AX122" s="11" t="s">
        <v>78</v>
      </c>
      <c r="AY122" s="227" t="s">
        <v>147</v>
      </c>
    </row>
    <row r="123" spans="2:65" s="1" customFormat="1" ht="16.5" customHeight="1">
      <c r="B123" s="36"/>
      <c r="C123" s="204" t="s">
        <v>215</v>
      </c>
      <c r="D123" s="204" t="s">
        <v>150</v>
      </c>
      <c r="E123" s="205" t="s">
        <v>216</v>
      </c>
      <c r="F123" s="206" t="s">
        <v>217</v>
      </c>
      <c r="G123" s="207" t="s">
        <v>159</v>
      </c>
      <c r="H123" s="208">
        <v>7</v>
      </c>
      <c r="I123" s="209"/>
      <c r="J123" s="210">
        <f>ROUND(I123*H123,2)</f>
        <v>0</v>
      </c>
      <c r="K123" s="206" t="s">
        <v>153</v>
      </c>
      <c r="L123" s="41"/>
      <c r="M123" s="211" t="s">
        <v>1</v>
      </c>
      <c r="N123" s="212" t="s">
        <v>41</v>
      </c>
      <c r="O123" s="77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5" t="s">
        <v>168</v>
      </c>
      <c r="AT123" s="15" t="s">
        <v>150</v>
      </c>
      <c r="AU123" s="15" t="s">
        <v>80</v>
      </c>
      <c r="AY123" s="15" t="s">
        <v>147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78</v>
      </c>
      <c r="BK123" s="215">
        <f>ROUND(I123*H123,2)</f>
        <v>0</v>
      </c>
      <c r="BL123" s="15" t="s">
        <v>168</v>
      </c>
      <c r="BM123" s="15" t="s">
        <v>218</v>
      </c>
    </row>
    <row r="124" spans="2:51" s="11" customFormat="1" ht="12">
      <c r="B124" s="216"/>
      <c r="C124" s="217"/>
      <c r="D124" s="218" t="s">
        <v>155</v>
      </c>
      <c r="E124" s="219" t="s">
        <v>1</v>
      </c>
      <c r="F124" s="220" t="s">
        <v>219</v>
      </c>
      <c r="G124" s="217"/>
      <c r="H124" s="221">
        <v>7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155</v>
      </c>
      <c r="AU124" s="227" t="s">
        <v>80</v>
      </c>
      <c r="AV124" s="11" t="s">
        <v>80</v>
      </c>
      <c r="AW124" s="11" t="s">
        <v>32</v>
      </c>
      <c r="AX124" s="11" t="s">
        <v>78</v>
      </c>
      <c r="AY124" s="227" t="s">
        <v>147</v>
      </c>
    </row>
    <row r="125" spans="2:65" s="1" customFormat="1" ht="22.5" customHeight="1">
      <c r="B125" s="36"/>
      <c r="C125" s="204" t="s">
        <v>8</v>
      </c>
      <c r="D125" s="204" t="s">
        <v>150</v>
      </c>
      <c r="E125" s="205" t="s">
        <v>220</v>
      </c>
      <c r="F125" s="206" t="s">
        <v>221</v>
      </c>
      <c r="G125" s="207" t="s">
        <v>99</v>
      </c>
      <c r="H125" s="208">
        <v>55</v>
      </c>
      <c r="I125" s="209"/>
      <c r="J125" s="210">
        <f>ROUND(I125*H125,2)</f>
        <v>0</v>
      </c>
      <c r="K125" s="206" t="s">
        <v>188</v>
      </c>
      <c r="L125" s="41"/>
      <c r="M125" s="211" t="s">
        <v>1</v>
      </c>
      <c r="N125" s="212" t="s">
        <v>41</v>
      </c>
      <c r="O125" s="77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5" t="s">
        <v>146</v>
      </c>
      <c r="AT125" s="15" t="s">
        <v>150</v>
      </c>
      <c r="AU125" s="15" t="s">
        <v>80</v>
      </c>
      <c r="AY125" s="15" t="s">
        <v>147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78</v>
      </c>
      <c r="BK125" s="215">
        <f>ROUND(I125*H125,2)</f>
        <v>0</v>
      </c>
      <c r="BL125" s="15" t="s">
        <v>146</v>
      </c>
      <c r="BM125" s="15" t="s">
        <v>222</v>
      </c>
    </row>
    <row r="126" spans="2:51" s="11" customFormat="1" ht="12">
      <c r="B126" s="216"/>
      <c r="C126" s="217"/>
      <c r="D126" s="218" t="s">
        <v>155</v>
      </c>
      <c r="E126" s="219" t="s">
        <v>1</v>
      </c>
      <c r="F126" s="220" t="s">
        <v>223</v>
      </c>
      <c r="G126" s="217"/>
      <c r="H126" s="221">
        <v>55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155</v>
      </c>
      <c r="AU126" s="227" t="s">
        <v>80</v>
      </c>
      <c r="AV126" s="11" t="s">
        <v>80</v>
      </c>
      <c r="AW126" s="11" t="s">
        <v>32</v>
      </c>
      <c r="AX126" s="11" t="s">
        <v>78</v>
      </c>
      <c r="AY126" s="227" t="s">
        <v>147</v>
      </c>
    </row>
    <row r="127" spans="2:65" s="1" customFormat="1" ht="16.5" customHeight="1">
      <c r="B127" s="36"/>
      <c r="C127" s="204" t="s">
        <v>224</v>
      </c>
      <c r="D127" s="204" t="s">
        <v>150</v>
      </c>
      <c r="E127" s="205" t="s">
        <v>225</v>
      </c>
      <c r="F127" s="206" t="s">
        <v>226</v>
      </c>
      <c r="G127" s="207" t="s">
        <v>99</v>
      </c>
      <c r="H127" s="208">
        <v>21</v>
      </c>
      <c r="I127" s="209"/>
      <c r="J127" s="210">
        <f>ROUND(I127*H127,2)</f>
        <v>0</v>
      </c>
      <c r="K127" s="206" t="s">
        <v>153</v>
      </c>
      <c r="L127" s="41"/>
      <c r="M127" s="211" t="s">
        <v>1</v>
      </c>
      <c r="N127" s="212" t="s">
        <v>41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146</v>
      </c>
      <c r="AT127" s="15" t="s">
        <v>150</v>
      </c>
      <c r="AU127" s="15" t="s">
        <v>80</v>
      </c>
      <c r="AY127" s="15" t="s">
        <v>147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78</v>
      </c>
      <c r="BK127" s="215">
        <f>ROUND(I127*H127,2)</f>
        <v>0</v>
      </c>
      <c r="BL127" s="15" t="s">
        <v>146</v>
      </c>
      <c r="BM127" s="15" t="s">
        <v>227</v>
      </c>
    </row>
    <row r="128" spans="2:51" s="11" customFormat="1" ht="12">
      <c r="B128" s="216"/>
      <c r="C128" s="217"/>
      <c r="D128" s="218" t="s">
        <v>155</v>
      </c>
      <c r="E128" s="219" t="s">
        <v>1</v>
      </c>
      <c r="F128" s="220" t="s">
        <v>228</v>
      </c>
      <c r="G128" s="217"/>
      <c r="H128" s="221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155</v>
      </c>
      <c r="AU128" s="227" t="s">
        <v>80</v>
      </c>
      <c r="AV128" s="11" t="s">
        <v>80</v>
      </c>
      <c r="AW128" s="11" t="s">
        <v>32</v>
      </c>
      <c r="AX128" s="11" t="s">
        <v>78</v>
      </c>
      <c r="AY128" s="227" t="s">
        <v>147</v>
      </c>
    </row>
    <row r="129" spans="2:65" s="1" customFormat="1" ht="16.5" customHeight="1">
      <c r="B129" s="36"/>
      <c r="C129" s="204" t="s">
        <v>229</v>
      </c>
      <c r="D129" s="204" t="s">
        <v>150</v>
      </c>
      <c r="E129" s="205" t="s">
        <v>230</v>
      </c>
      <c r="F129" s="206" t="s">
        <v>226</v>
      </c>
      <c r="G129" s="207" t="s">
        <v>99</v>
      </c>
      <c r="H129" s="208">
        <v>65</v>
      </c>
      <c r="I129" s="209"/>
      <c r="J129" s="210">
        <f>ROUND(I129*H129,2)</f>
        <v>0</v>
      </c>
      <c r="K129" s="206" t="s">
        <v>188</v>
      </c>
      <c r="L129" s="41"/>
      <c r="M129" s="211" t="s">
        <v>1</v>
      </c>
      <c r="N129" s="212" t="s">
        <v>41</v>
      </c>
      <c r="O129" s="77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15" t="s">
        <v>146</v>
      </c>
      <c r="AT129" s="15" t="s">
        <v>150</v>
      </c>
      <c r="AU129" s="15" t="s">
        <v>80</v>
      </c>
      <c r="AY129" s="15" t="s">
        <v>147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78</v>
      </c>
      <c r="BK129" s="215">
        <f>ROUND(I129*H129,2)</f>
        <v>0</v>
      </c>
      <c r="BL129" s="15" t="s">
        <v>146</v>
      </c>
      <c r="BM129" s="15" t="s">
        <v>231</v>
      </c>
    </row>
    <row r="130" spans="2:51" s="11" customFormat="1" ht="12">
      <c r="B130" s="216"/>
      <c r="C130" s="217"/>
      <c r="D130" s="218" t="s">
        <v>155</v>
      </c>
      <c r="E130" s="219" t="s">
        <v>1</v>
      </c>
      <c r="F130" s="220" t="s">
        <v>232</v>
      </c>
      <c r="G130" s="217"/>
      <c r="H130" s="221">
        <v>65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155</v>
      </c>
      <c r="AU130" s="227" t="s">
        <v>80</v>
      </c>
      <c r="AV130" s="11" t="s">
        <v>80</v>
      </c>
      <c r="AW130" s="11" t="s">
        <v>32</v>
      </c>
      <c r="AX130" s="11" t="s">
        <v>78</v>
      </c>
      <c r="AY130" s="227" t="s">
        <v>147</v>
      </c>
    </row>
    <row r="131" spans="2:65" s="1" customFormat="1" ht="16.5" customHeight="1">
      <c r="B131" s="36"/>
      <c r="C131" s="204" t="s">
        <v>233</v>
      </c>
      <c r="D131" s="204" t="s">
        <v>150</v>
      </c>
      <c r="E131" s="205" t="s">
        <v>234</v>
      </c>
      <c r="F131" s="206" t="s">
        <v>235</v>
      </c>
      <c r="G131" s="207" t="s">
        <v>159</v>
      </c>
      <c r="H131" s="208">
        <v>2</v>
      </c>
      <c r="I131" s="209"/>
      <c r="J131" s="210">
        <f>ROUND(I131*H131,2)</f>
        <v>0</v>
      </c>
      <c r="K131" s="206" t="s">
        <v>188</v>
      </c>
      <c r="L131" s="41"/>
      <c r="M131" s="211" t="s">
        <v>1</v>
      </c>
      <c r="N131" s="212" t="s">
        <v>41</v>
      </c>
      <c r="O131" s="77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5" t="s">
        <v>146</v>
      </c>
      <c r="AT131" s="15" t="s">
        <v>150</v>
      </c>
      <c r="AU131" s="15" t="s">
        <v>80</v>
      </c>
      <c r="AY131" s="15" t="s">
        <v>147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78</v>
      </c>
      <c r="BK131" s="215">
        <f>ROUND(I131*H131,2)</f>
        <v>0</v>
      </c>
      <c r="BL131" s="15" t="s">
        <v>146</v>
      </c>
      <c r="BM131" s="15" t="s">
        <v>236</v>
      </c>
    </row>
    <row r="132" spans="2:51" s="11" customFormat="1" ht="12">
      <c r="B132" s="216"/>
      <c r="C132" s="217"/>
      <c r="D132" s="218" t="s">
        <v>155</v>
      </c>
      <c r="E132" s="219" t="s">
        <v>1</v>
      </c>
      <c r="F132" s="220" t="s">
        <v>237</v>
      </c>
      <c r="G132" s="217"/>
      <c r="H132" s="221">
        <v>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155</v>
      </c>
      <c r="AU132" s="227" t="s">
        <v>80</v>
      </c>
      <c r="AV132" s="11" t="s">
        <v>80</v>
      </c>
      <c r="AW132" s="11" t="s">
        <v>32</v>
      </c>
      <c r="AX132" s="11" t="s">
        <v>78</v>
      </c>
      <c r="AY132" s="227" t="s">
        <v>147</v>
      </c>
    </row>
    <row r="133" spans="2:65" s="1" customFormat="1" ht="16.5" customHeight="1">
      <c r="B133" s="36"/>
      <c r="C133" s="204" t="s">
        <v>238</v>
      </c>
      <c r="D133" s="204" t="s">
        <v>150</v>
      </c>
      <c r="E133" s="205" t="s">
        <v>239</v>
      </c>
      <c r="F133" s="206" t="s">
        <v>240</v>
      </c>
      <c r="G133" s="207" t="s">
        <v>159</v>
      </c>
      <c r="H133" s="208">
        <v>1</v>
      </c>
      <c r="I133" s="209"/>
      <c r="J133" s="210">
        <f>ROUND(I133*H133,2)</f>
        <v>0</v>
      </c>
      <c r="K133" s="206" t="s">
        <v>153</v>
      </c>
      <c r="L133" s="41"/>
      <c r="M133" s="211" t="s">
        <v>1</v>
      </c>
      <c r="N133" s="212" t="s">
        <v>41</v>
      </c>
      <c r="O133" s="77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5" t="s">
        <v>168</v>
      </c>
      <c r="AT133" s="15" t="s">
        <v>150</v>
      </c>
      <c r="AU133" s="15" t="s">
        <v>80</v>
      </c>
      <c r="AY133" s="15" t="s">
        <v>147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78</v>
      </c>
      <c r="BK133" s="215">
        <f>ROUND(I133*H133,2)</f>
        <v>0</v>
      </c>
      <c r="BL133" s="15" t="s">
        <v>168</v>
      </c>
      <c r="BM133" s="15" t="s">
        <v>241</v>
      </c>
    </row>
    <row r="134" spans="2:51" s="11" customFormat="1" ht="12">
      <c r="B134" s="216"/>
      <c r="C134" s="217"/>
      <c r="D134" s="218" t="s">
        <v>155</v>
      </c>
      <c r="E134" s="219" t="s">
        <v>1</v>
      </c>
      <c r="F134" s="220" t="s">
        <v>242</v>
      </c>
      <c r="G134" s="217"/>
      <c r="H134" s="221">
        <v>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155</v>
      </c>
      <c r="AU134" s="227" t="s">
        <v>80</v>
      </c>
      <c r="AV134" s="11" t="s">
        <v>80</v>
      </c>
      <c r="AW134" s="11" t="s">
        <v>32</v>
      </c>
      <c r="AX134" s="11" t="s">
        <v>78</v>
      </c>
      <c r="AY134" s="227" t="s">
        <v>147</v>
      </c>
    </row>
    <row r="135" spans="2:65" s="1" customFormat="1" ht="16.5" customHeight="1">
      <c r="B135" s="36"/>
      <c r="C135" s="204" t="s">
        <v>243</v>
      </c>
      <c r="D135" s="204" t="s">
        <v>150</v>
      </c>
      <c r="E135" s="205" t="s">
        <v>244</v>
      </c>
      <c r="F135" s="206" t="s">
        <v>245</v>
      </c>
      <c r="G135" s="207" t="s">
        <v>159</v>
      </c>
      <c r="H135" s="208">
        <v>1</v>
      </c>
      <c r="I135" s="209"/>
      <c r="J135" s="210">
        <f>ROUND(I135*H135,2)</f>
        <v>0</v>
      </c>
      <c r="K135" s="206" t="s">
        <v>153</v>
      </c>
      <c r="L135" s="41"/>
      <c r="M135" s="211" t="s">
        <v>1</v>
      </c>
      <c r="N135" s="212" t="s">
        <v>41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168</v>
      </c>
      <c r="AT135" s="15" t="s">
        <v>150</v>
      </c>
      <c r="AU135" s="15" t="s">
        <v>80</v>
      </c>
      <c r="AY135" s="15" t="s">
        <v>147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78</v>
      </c>
      <c r="BK135" s="215">
        <f>ROUND(I135*H135,2)</f>
        <v>0</v>
      </c>
      <c r="BL135" s="15" t="s">
        <v>168</v>
      </c>
      <c r="BM135" s="15" t="s">
        <v>246</v>
      </c>
    </row>
    <row r="136" spans="2:51" s="11" customFormat="1" ht="12">
      <c r="B136" s="216"/>
      <c r="C136" s="217"/>
      <c r="D136" s="218" t="s">
        <v>155</v>
      </c>
      <c r="E136" s="219" t="s">
        <v>1</v>
      </c>
      <c r="F136" s="220" t="s">
        <v>247</v>
      </c>
      <c r="G136" s="217"/>
      <c r="H136" s="221">
        <v>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155</v>
      </c>
      <c r="AU136" s="227" t="s">
        <v>80</v>
      </c>
      <c r="AV136" s="11" t="s">
        <v>80</v>
      </c>
      <c r="AW136" s="11" t="s">
        <v>32</v>
      </c>
      <c r="AX136" s="11" t="s">
        <v>78</v>
      </c>
      <c r="AY136" s="227" t="s">
        <v>147</v>
      </c>
    </row>
    <row r="137" spans="2:65" s="1" customFormat="1" ht="16.5" customHeight="1">
      <c r="B137" s="36"/>
      <c r="C137" s="204" t="s">
        <v>7</v>
      </c>
      <c r="D137" s="204" t="s">
        <v>150</v>
      </c>
      <c r="E137" s="205" t="s">
        <v>248</v>
      </c>
      <c r="F137" s="206" t="s">
        <v>249</v>
      </c>
      <c r="G137" s="207" t="s">
        <v>159</v>
      </c>
      <c r="H137" s="208">
        <v>2</v>
      </c>
      <c r="I137" s="209"/>
      <c r="J137" s="210">
        <f>ROUND(I137*H137,2)</f>
        <v>0</v>
      </c>
      <c r="K137" s="206" t="s">
        <v>188</v>
      </c>
      <c r="L137" s="41"/>
      <c r="M137" s="211" t="s">
        <v>1</v>
      </c>
      <c r="N137" s="212" t="s">
        <v>41</v>
      </c>
      <c r="O137" s="77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5" t="s">
        <v>146</v>
      </c>
      <c r="AT137" s="15" t="s">
        <v>150</v>
      </c>
      <c r="AU137" s="15" t="s">
        <v>80</v>
      </c>
      <c r="AY137" s="15" t="s">
        <v>147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78</v>
      </c>
      <c r="BK137" s="215">
        <f>ROUND(I137*H137,2)</f>
        <v>0</v>
      </c>
      <c r="BL137" s="15" t="s">
        <v>146</v>
      </c>
      <c r="BM137" s="15" t="s">
        <v>250</v>
      </c>
    </row>
    <row r="138" spans="2:51" s="11" customFormat="1" ht="12">
      <c r="B138" s="216"/>
      <c r="C138" s="217"/>
      <c r="D138" s="218" t="s">
        <v>155</v>
      </c>
      <c r="E138" s="219" t="s">
        <v>1</v>
      </c>
      <c r="F138" s="220" t="s">
        <v>251</v>
      </c>
      <c r="G138" s="217"/>
      <c r="H138" s="221">
        <v>2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155</v>
      </c>
      <c r="AU138" s="227" t="s">
        <v>80</v>
      </c>
      <c r="AV138" s="11" t="s">
        <v>80</v>
      </c>
      <c r="AW138" s="11" t="s">
        <v>32</v>
      </c>
      <c r="AX138" s="11" t="s">
        <v>78</v>
      </c>
      <c r="AY138" s="227" t="s">
        <v>147</v>
      </c>
    </row>
    <row r="139" spans="2:65" s="1" customFormat="1" ht="16.5" customHeight="1">
      <c r="B139" s="36"/>
      <c r="C139" s="204" t="s">
        <v>100</v>
      </c>
      <c r="D139" s="204" t="s">
        <v>150</v>
      </c>
      <c r="E139" s="205" t="s">
        <v>252</v>
      </c>
      <c r="F139" s="206" t="s">
        <v>253</v>
      </c>
      <c r="G139" s="207" t="s">
        <v>89</v>
      </c>
      <c r="H139" s="208">
        <v>5.425</v>
      </c>
      <c r="I139" s="209"/>
      <c r="J139" s="210">
        <f>ROUND(I139*H139,2)</f>
        <v>0</v>
      </c>
      <c r="K139" s="206" t="s">
        <v>153</v>
      </c>
      <c r="L139" s="41"/>
      <c r="M139" s="211" t="s">
        <v>1</v>
      </c>
      <c r="N139" s="212" t="s">
        <v>41</v>
      </c>
      <c r="O139" s="77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15" t="s">
        <v>146</v>
      </c>
      <c r="AT139" s="15" t="s">
        <v>150</v>
      </c>
      <c r="AU139" s="15" t="s">
        <v>80</v>
      </c>
      <c r="AY139" s="15" t="s">
        <v>147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78</v>
      </c>
      <c r="BK139" s="215">
        <f>ROUND(I139*H139,2)</f>
        <v>0</v>
      </c>
      <c r="BL139" s="15" t="s">
        <v>146</v>
      </c>
      <c r="BM139" s="15" t="s">
        <v>254</v>
      </c>
    </row>
    <row r="140" spans="2:51" s="11" customFormat="1" ht="12">
      <c r="B140" s="216"/>
      <c r="C140" s="217"/>
      <c r="D140" s="218" t="s">
        <v>155</v>
      </c>
      <c r="E140" s="219" t="s">
        <v>1</v>
      </c>
      <c r="F140" s="220" t="s">
        <v>87</v>
      </c>
      <c r="G140" s="217"/>
      <c r="H140" s="221">
        <v>5.425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155</v>
      </c>
      <c r="AU140" s="227" t="s">
        <v>80</v>
      </c>
      <c r="AV140" s="11" t="s">
        <v>80</v>
      </c>
      <c r="AW140" s="11" t="s">
        <v>32</v>
      </c>
      <c r="AX140" s="11" t="s">
        <v>78</v>
      </c>
      <c r="AY140" s="227" t="s">
        <v>147</v>
      </c>
    </row>
    <row r="141" spans="2:65" s="1" customFormat="1" ht="16.5" customHeight="1">
      <c r="B141" s="36"/>
      <c r="C141" s="204" t="s">
        <v>255</v>
      </c>
      <c r="D141" s="204" t="s">
        <v>150</v>
      </c>
      <c r="E141" s="205" t="s">
        <v>256</v>
      </c>
      <c r="F141" s="206" t="s">
        <v>257</v>
      </c>
      <c r="G141" s="207" t="s">
        <v>89</v>
      </c>
      <c r="H141" s="208">
        <v>1.899</v>
      </c>
      <c r="I141" s="209"/>
      <c r="J141" s="210">
        <f>ROUND(I141*H141,2)</f>
        <v>0</v>
      </c>
      <c r="K141" s="206" t="s">
        <v>188</v>
      </c>
      <c r="L141" s="41"/>
      <c r="M141" s="211" t="s">
        <v>1</v>
      </c>
      <c r="N141" s="212" t="s">
        <v>41</v>
      </c>
      <c r="O141" s="77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5" t="s">
        <v>146</v>
      </c>
      <c r="AT141" s="15" t="s">
        <v>150</v>
      </c>
      <c r="AU141" s="15" t="s">
        <v>80</v>
      </c>
      <c r="AY141" s="15" t="s">
        <v>147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78</v>
      </c>
      <c r="BK141" s="215">
        <f>ROUND(I141*H141,2)</f>
        <v>0</v>
      </c>
      <c r="BL141" s="15" t="s">
        <v>146</v>
      </c>
      <c r="BM141" s="15" t="s">
        <v>258</v>
      </c>
    </row>
    <row r="142" spans="2:51" s="11" customFormat="1" ht="12">
      <c r="B142" s="216"/>
      <c r="C142" s="217"/>
      <c r="D142" s="218" t="s">
        <v>155</v>
      </c>
      <c r="E142" s="219" t="s">
        <v>259</v>
      </c>
      <c r="F142" s="220" t="s">
        <v>260</v>
      </c>
      <c r="G142" s="217"/>
      <c r="H142" s="221">
        <v>1.899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155</v>
      </c>
      <c r="AU142" s="227" t="s">
        <v>80</v>
      </c>
      <c r="AV142" s="11" t="s">
        <v>80</v>
      </c>
      <c r="AW142" s="11" t="s">
        <v>32</v>
      </c>
      <c r="AX142" s="11" t="s">
        <v>78</v>
      </c>
      <c r="AY142" s="227" t="s">
        <v>147</v>
      </c>
    </row>
    <row r="143" spans="2:65" s="1" customFormat="1" ht="16.5" customHeight="1">
      <c r="B143" s="36"/>
      <c r="C143" s="204" t="s">
        <v>261</v>
      </c>
      <c r="D143" s="204" t="s">
        <v>150</v>
      </c>
      <c r="E143" s="205" t="s">
        <v>262</v>
      </c>
      <c r="F143" s="206" t="s">
        <v>263</v>
      </c>
      <c r="G143" s="207" t="s">
        <v>264</v>
      </c>
      <c r="H143" s="208">
        <v>1.044</v>
      </c>
      <c r="I143" s="209"/>
      <c r="J143" s="210">
        <f>ROUND(I143*H143,2)</f>
        <v>0</v>
      </c>
      <c r="K143" s="206" t="s">
        <v>188</v>
      </c>
      <c r="L143" s="41"/>
      <c r="M143" s="211" t="s">
        <v>1</v>
      </c>
      <c r="N143" s="212" t="s">
        <v>41</v>
      </c>
      <c r="O143" s="77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15" t="s">
        <v>146</v>
      </c>
      <c r="AT143" s="15" t="s">
        <v>150</v>
      </c>
      <c r="AU143" s="15" t="s">
        <v>80</v>
      </c>
      <c r="AY143" s="15" t="s">
        <v>147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78</v>
      </c>
      <c r="BK143" s="215">
        <f>ROUND(I143*H143,2)</f>
        <v>0</v>
      </c>
      <c r="BL143" s="15" t="s">
        <v>146</v>
      </c>
      <c r="BM143" s="15" t="s">
        <v>265</v>
      </c>
    </row>
    <row r="144" spans="2:51" s="11" customFormat="1" ht="12">
      <c r="B144" s="216"/>
      <c r="C144" s="217"/>
      <c r="D144" s="218" t="s">
        <v>155</v>
      </c>
      <c r="E144" s="219" t="s">
        <v>1</v>
      </c>
      <c r="F144" s="220" t="s">
        <v>266</v>
      </c>
      <c r="G144" s="217"/>
      <c r="H144" s="221">
        <v>1.044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155</v>
      </c>
      <c r="AU144" s="227" t="s">
        <v>80</v>
      </c>
      <c r="AV144" s="11" t="s">
        <v>80</v>
      </c>
      <c r="AW144" s="11" t="s">
        <v>32</v>
      </c>
      <c r="AX144" s="11" t="s">
        <v>78</v>
      </c>
      <c r="AY144" s="227" t="s">
        <v>147</v>
      </c>
    </row>
    <row r="145" spans="2:63" s="10" customFormat="1" ht="22.8" customHeight="1">
      <c r="B145" s="188"/>
      <c r="C145" s="189"/>
      <c r="D145" s="190" t="s">
        <v>69</v>
      </c>
      <c r="E145" s="202" t="s">
        <v>267</v>
      </c>
      <c r="F145" s="202" t="s">
        <v>268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P146+P165+P221+P272+P296</f>
        <v>0</v>
      </c>
      <c r="Q145" s="196"/>
      <c r="R145" s="197">
        <f>R146+R165+R221+R272+R296</f>
        <v>1.4249900000000002</v>
      </c>
      <c r="S145" s="196"/>
      <c r="T145" s="198">
        <f>T146+T165+T221+T272+T296</f>
        <v>0</v>
      </c>
      <c r="AR145" s="199" t="s">
        <v>146</v>
      </c>
      <c r="AT145" s="200" t="s">
        <v>69</v>
      </c>
      <c r="AU145" s="200" t="s">
        <v>78</v>
      </c>
      <c r="AY145" s="199" t="s">
        <v>147</v>
      </c>
      <c r="BK145" s="201">
        <f>BK146+BK165+BK221+BK272+BK296</f>
        <v>0</v>
      </c>
    </row>
    <row r="146" spans="2:63" s="10" customFormat="1" ht="20.85" customHeight="1">
      <c r="B146" s="188"/>
      <c r="C146" s="189"/>
      <c r="D146" s="190" t="s">
        <v>69</v>
      </c>
      <c r="E146" s="202" t="s">
        <v>269</v>
      </c>
      <c r="F146" s="202" t="s">
        <v>270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SUM(P147:P164)</f>
        <v>0</v>
      </c>
      <c r="Q146" s="196"/>
      <c r="R146" s="197">
        <f>SUM(R147:R164)</f>
        <v>0</v>
      </c>
      <c r="S146" s="196"/>
      <c r="T146" s="198">
        <f>SUM(T147:T164)</f>
        <v>0</v>
      </c>
      <c r="AR146" s="199" t="s">
        <v>146</v>
      </c>
      <c r="AT146" s="200" t="s">
        <v>69</v>
      </c>
      <c r="AU146" s="200" t="s">
        <v>80</v>
      </c>
      <c r="AY146" s="199" t="s">
        <v>147</v>
      </c>
      <c r="BK146" s="201">
        <f>SUM(BK147:BK164)</f>
        <v>0</v>
      </c>
    </row>
    <row r="147" spans="2:65" s="1" customFormat="1" ht="16.5" customHeight="1">
      <c r="B147" s="36"/>
      <c r="C147" s="204" t="s">
        <v>271</v>
      </c>
      <c r="D147" s="204" t="s">
        <v>150</v>
      </c>
      <c r="E147" s="205" t="s">
        <v>272</v>
      </c>
      <c r="F147" s="206" t="s">
        <v>273</v>
      </c>
      <c r="G147" s="207" t="s">
        <v>99</v>
      </c>
      <c r="H147" s="208">
        <v>22</v>
      </c>
      <c r="I147" s="209"/>
      <c r="J147" s="210">
        <f>ROUND(I147*H147,2)</f>
        <v>0</v>
      </c>
      <c r="K147" s="206" t="s">
        <v>153</v>
      </c>
      <c r="L147" s="41"/>
      <c r="M147" s="211" t="s">
        <v>1</v>
      </c>
      <c r="N147" s="212" t="s">
        <v>41</v>
      </c>
      <c r="O147" s="77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15" t="s">
        <v>146</v>
      </c>
      <c r="AT147" s="15" t="s">
        <v>150</v>
      </c>
      <c r="AU147" s="15" t="s">
        <v>91</v>
      </c>
      <c r="AY147" s="15" t="s">
        <v>147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5" t="s">
        <v>78</v>
      </c>
      <c r="BK147" s="215">
        <f>ROUND(I147*H147,2)</f>
        <v>0</v>
      </c>
      <c r="BL147" s="15" t="s">
        <v>146</v>
      </c>
      <c r="BM147" s="15" t="s">
        <v>274</v>
      </c>
    </row>
    <row r="148" spans="2:51" s="11" customFormat="1" ht="12">
      <c r="B148" s="216"/>
      <c r="C148" s="217"/>
      <c r="D148" s="218" t="s">
        <v>155</v>
      </c>
      <c r="E148" s="219" t="s">
        <v>1</v>
      </c>
      <c r="F148" s="220" t="s">
        <v>97</v>
      </c>
      <c r="G148" s="217"/>
      <c r="H148" s="221">
        <v>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155</v>
      </c>
      <c r="AU148" s="227" t="s">
        <v>91</v>
      </c>
      <c r="AV148" s="11" t="s">
        <v>80</v>
      </c>
      <c r="AW148" s="11" t="s">
        <v>32</v>
      </c>
      <c r="AX148" s="11" t="s">
        <v>78</v>
      </c>
      <c r="AY148" s="227" t="s">
        <v>147</v>
      </c>
    </row>
    <row r="149" spans="2:65" s="1" customFormat="1" ht="16.5" customHeight="1">
      <c r="B149" s="36"/>
      <c r="C149" s="204" t="s">
        <v>275</v>
      </c>
      <c r="D149" s="204" t="s">
        <v>150</v>
      </c>
      <c r="E149" s="205" t="s">
        <v>276</v>
      </c>
      <c r="F149" s="206" t="s">
        <v>277</v>
      </c>
      <c r="G149" s="207" t="s">
        <v>99</v>
      </c>
      <c r="H149" s="208">
        <v>22</v>
      </c>
      <c r="I149" s="209"/>
      <c r="J149" s="210">
        <f>ROUND(I149*H149,2)</f>
        <v>0</v>
      </c>
      <c r="K149" s="206" t="s">
        <v>153</v>
      </c>
      <c r="L149" s="41"/>
      <c r="M149" s="211" t="s">
        <v>1</v>
      </c>
      <c r="N149" s="212" t="s">
        <v>41</v>
      </c>
      <c r="O149" s="77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15" t="s">
        <v>146</v>
      </c>
      <c r="AT149" s="15" t="s">
        <v>150</v>
      </c>
      <c r="AU149" s="15" t="s">
        <v>91</v>
      </c>
      <c r="AY149" s="15" t="s">
        <v>147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5" t="s">
        <v>78</v>
      </c>
      <c r="BK149" s="215">
        <f>ROUND(I149*H149,2)</f>
        <v>0</v>
      </c>
      <c r="BL149" s="15" t="s">
        <v>146</v>
      </c>
      <c r="BM149" s="15" t="s">
        <v>278</v>
      </c>
    </row>
    <row r="150" spans="2:51" s="11" customFormat="1" ht="12">
      <c r="B150" s="216"/>
      <c r="C150" s="217"/>
      <c r="D150" s="218" t="s">
        <v>155</v>
      </c>
      <c r="E150" s="219" t="s">
        <v>1</v>
      </c>
      <c r="F150" s="220" t="s">
        <v>97</v>
      </c>
      <c r="G150" s="217"/>
      <c r="H150" s="221">
        <v>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155</v>
      </c>
      <c r="AU150" s="227" t="s">
        <v>91</v>
      </c>
      <c r="AV150" s="11" t="s">
        <v>80</v>
      </c>
      <c r="AW150" s="11" t="s">
        <v>32</v>
      </c>
      <c r="AX150" s="11" t="s">
        <v>78</v>
      </c>
      <c r="AY150" s="227" t="s">
        <v>147</v>
      </c>
    </row>
    <row r="151" spans="2:65" s="1" customFormat="1" ht="16.5" customHeight="1">
      <c r="B151" s="36"/>
      <c r="C151" s="204" t="s">
        <v>279</v>
      </c>
      <c r="D151" s="204" t="s">
        <v>150</v>
      </c>
      <c r="E151" s="205" t="s">
        <v>256</v>
      </c>
      <c r="F151" s="206" t="s">
        <v>257</v>
      </c>
      <c r="G151" s="207" t="s">
        <v>89</v>
      </c>
      <c r="H151" s="208">
        <v>2.2</v>
      </c>
      <c r="I151" s="209"/>
      <c r="J151" s="210">
        <f>ROUND(I151*H151,2)</f>
        <v>0</v>
      </c>
      <c r="K151" s="206" t="s">
        <v>188</v>
      </c>
      <c r="L151" s="41"/>
      <c r="M151" s="211" t="s">
        <v>1</v>
      </c>
      <c r="N151" s="212" t="s">
        <v>41</v>
      </c>
      <c r="O151" s="77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5" t="s">
        <v>146</v>
      </c>
      <c r="AT151" s="15" t="s">
        <v>150</v>
      </c>
      <c r="AU151" s="15" t="s">
        <v>91</v>
      </c>
      <c r="AY151" s="15" t="s">
        <v>147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5" t="s">
        <v>78</v>
      </c>
      <c r="BK151" s="215">
        <f>ROUND(I151*H151,2)</f>
        <v>0</v>
      </c>
      <c r="BL151" s="15" t="s">
        <v>146</v>
      </c>
      <c r="BM151" s="15" t="s">
        <v>280</v>
      </c>
    </row>
    <row r="152" spans="2:51" s="11" customFormat="1" ht="12">
      <c r="B152" s="216"/>
      <c r="C152" s="217"/>
      <c r="D152" s="218" t="s">
        <v>155</v>
      </c>
      <c r="E152" s="219" t="s">
        <v>281</v>
      </c>
      <c r="F152" s="220" t="s">
        <v>282</v>
      </c>
      <c r="G152" s="217"/>
      <c r="H152" s="221">
        <v>2.2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155</v>
      </c>
      <c r="AU152" s="227" t="s">
        <v>91</v>
      </c>
      <c r="AV152" s="11" t="s">
        <v>80</v>
      </c>
      <c r="AW152" s="11" t="s">
        <v>32</v>
      </c>
      <c r="AX152" s="11" t="s">
        <v>78</v>
      </c>
      <c r="AY152" s="227" t="s">
        <v>147</v>
      </c>
    </row>
    <row r="153" spans="2:65" s="1" customFormat="1" ht="16.5" customHeight="1">
      <c r="B153" s="36"/>
      <c r="C153" s="204" t="s">
        <v>283</v>
      </c>
      <c r="D153" s="204" t="s">
        <v>150</v>
      </c>
      <c r="E153" s="205" t="s">
        <v>284</v>
      </c>
      <c r="F153" s="206" t="s">
        <v>285</v>
      </c>
      <c r="G153" s="207" t="s">
        <v>264</v>
      </c>
      <c r="H153" s="208">
        <v>1.21</v>
      </c>
      <c r="I153" s="209"/>
      <c r="J153" s="210">
        <f>ROUND(I153*H153,2)</f>
        <v>0</v>
      </c>
      <c r="K153" s="206" t="s">
        <v>153</v>
      </c>
      <c r="L153" s="41"/>
      <c r="M153" s="211" t="s">
        <v>1</v>
      </c>
      <c r="N153" s="212" t="s">
        <v>41</v>
      </c>
      <c r="O153" s="77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5" t="s">
        <v>146</v>
      </c>
      <c r="AT153" s="15" t="s">
        <v>150</v>
      </c>
      <c r="AU153" s="15" t="s">
        <v>91</v>
      </c>
      <c r="AY153" s="15" t="s">
        <v>147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5" t="s">
        <v>78</v>
      </c>
      <c r="BK153" s="215">
        <f>ROUND(I153*H153,2)</f>
        <v>0</v>
      </c>
      <c r="BL153" s="15" t="s">
        <v>146</v>
      </c>
      <c r="BM153" s="15" t="s">
        <v>286</v>
      </c>
    </row>
    <row r="154" spans="2:51" s="11" customFormat="1" ht="12">
      <c r="B154" s="216"/>
      <c r="C154" s="217"/>
      <c r="D154" s="218" t="s">
        <v>155</v>
      </c>
      <c r="E154" s="219" t="s">
        <v>1</v>
      </c>
      <c r="F154" s="220" t="s">
        <v>287</v>
      </c>
      <c r="G154" s="217"/>
      <c r="H154" s="221">
        <v>1.21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155</v>
      </c>
      <c r="AU154" s="227" t="s">
        <v>91</v>
      </c>
      <c r="AV154" s="11" t="s">
        <v>80</v>
      </c>
      <c r="AW154" s="11" t="s">
        <v>32</v>
      </c>
      <c r="AX154" s="11" t="s">
        <v>78</v>
      </c>
      <c r="AY154" s="227" t="s">
        <v>147</v>
      </c>
    </row>
    <row r="155" spans="2:65" s="1" customFormat="1" ht="16.5" customHeight="1">
      <c r="B155" s="36"/>
      <c r="C155" s="204" t="s">
        <v>288</v>
      </c>
      <c r="D155" s="204" t="s">
        <v>150</v>
      </c>
      <c r="E155" s="205" t="s">
        <v>289</v>
      </c>
      <c r="F155" s="206" t="s">
        <v>290</v>
      </c>
      <c r="G155" s="207" t="s">
        <v>99</v>
      </c>
      <c r="H155" s="208">
        <v>22</v>
      </c>
      <c r="I155" s="209"/>
      <c r="J155" s="210">
        <f>ROUND(I155*H155,2)</f>
        <v>0</v>
      </c>
      <c r="K155" s="206" t="s">
        <v>153</v>
      </c>
      <c r="L155" s="41"/>
      <c r="M155" s="211" t="s">
        <v>1</v>
      </c>
      <c r="N155" s="212" t="s">
        <v>41</v>
      </c>
      <c r="O155" s="77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15" t="s">
        <v>146</v>
      </c>
      <c r="AT155" s="15" t="s">
        <v>150</v>
      </c>
      <c r="AU155" s="15" t="s">
        <v>91</v>
      </c>
      <c r="AY155" s="15" t="s">
        <v>147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5" t="s">
        <v>78</v>
      </c>
      <c r="BK155" s="215">
        <f>ROUND(I155*H155,2)</f>
        <v>0</v>
      </c>
      <c r="BL155" s="15" t="s">
        <v>146</v>
      </c>
      <c r="BM155" s="15" t="s">
        <v>291</v>
      </c>
    </row>
    <row r="156" spans="2:51" s="11" customFormat="1" ht="12">
      <c r="B156" s="216"/>
      <c r="C156" s="217"/>
      <c r="D156" s="218" t="s">
        <v>155</v>
      </c>
      <c r="E156" s="219" t="s">
        <v>1</v>
      </c>
      <c r="F156" s="220" t="s">
        <v>97</v>
      </c>
      <c r="G156" s="217"/>
      <c r="H156" s="221">
        <v>22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155</v>
      </c>
      <c r="AU156" s="227" t="s">
        <v>91</v>
      </c>
      <c r="AV156" s="11" t="s">
        <v>80</v>
      </c>
      <c r="AW156" s="11" t="s">
        <v>32</v>
      </c>
      <c r="AX156" s="11" t="s">
        <v>78</v>
      </c>
      <c r="AY156" s="227" t="s">
        <v>147</v>
      </c>
    </row>
    <row r="157" spans="2:65" s="1" customFormat="1" ht="16.5" customHeight="1">
      <c r="B157" s="36"/>
      <c r="C157" s="204" t="s">
        <v>292</v>
      </c>
      <c r="D157" s="204" t="s">
        <v>150</v>
      </c>
      <c r="E157" s="205" t="s">
        <v>293</v>
      </c>
      <c r="F157" s="206" t="s">
        <v>294</v>
      </c>
      <c r="G157" s="207" t="s">
        <v>99</v>
      </c>
      <c r="H157" s="208">
        <v>22</v>
      </c>
      <c r="I157" s="209"/>
      <c r="J157" s="210">
        <f>ROUND(I157*H157,2)</f>
        <v>0</v>
      </c>
      <c r="K157" s="206" t="s">
        <v>153</v>
      </c>
      <c r="L157" s="41"/>
      <c r="M157" s="211" t="s">
        <v>1</v>
      </c>
      <c r="N157" s="212" t="s">
        <v>41</v>
      </c>
      <c r="O157" s="77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15" t="s">
        <v>146</v>
      </c>
      <c r="AT157" s="15" t="s">
        <v>150</v>
      </c>
      <c r="AU157" s="15" t="s">
        <v>91</v>
      </c>
      <c r="AY157" s="15" t="s">
        <v>147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5" t="s">
        <v>78</v>
      </c>
      <c r="BK157" s="215">
        <f>ROUND(I157*H157,2)</f>
        <v>0</v>
      </c>
      <c r="BL157" s="15" t="s">
        <v>146</v>
      </c>
      <c r="BM157" s="15" t="s">
        <v>295</v>
      </c>
    </row>
    <row r="158" spans="2:51" s="11" customFormat="1" ht="12">
      <c r="B158" s="216"/>
      <c r="C158" s="217"/>
      <c r="D158" s="218" t="s">
        <v>155</v>
      </c>
      <c r="E158" s="219" t="s">
        <v>1</v>
      </c>
      <c r="F158" s="220" t="s">
        <v>97</v>
      </c>
      <c r="G158" s="217"/>
      <c r="H158" s="221">
        <v>22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155</v>
      </c>
      <c r="AU158" s="227" t="s">
        <v>91</v>
      </c>
      <c r="AV158" s="11" t="s">
        <v>80</v>
      </c>
      <c r="AW158" s="11" t="s">
        <v>32</v>
      </c>
      <c r="AX158" s="11" t="s">
        <v>78</v>
      </c>
      <c r="AY158" s="227" t="s">
        <v>147</v>
      </c>
    </row>
    <row r="159" spans="2:65" s="1" customFormat="1" ht="16.5" customHeight="1">
      <c r="B159" s="36"/>
      <c r="C159" s="204" t="s">
        <v>296</v>
      </c>
      <c r="D159" s="204" t="s">
        <v>150</v>
      </c>
      <c r="E159" s="205" t="s">
        <v>297</v>
      </c>
      <c r="F159" s="206" t="s">
        <v>298</v>
      </c>
      <c r="G159" s="207" t="s">
        <v>99</v>
      </c>
      <c r="H159" s="208">
        <v>22</v>
      </c>
      <c r="I159" s="209"/>
      <c r="J159" s="210">
        <f>ROUND(I159*H159,2)</f>
        <v>0</v>
      </c>
      <c r="K159" s="206" t="s">
        <v>153</v>
      </c>
      <c r="L159" s="41"/>
      <c r="M159" s="211" t="s">
        <v>1</v>
      </c>
      <c r="N159" s="212" t="s">
        <v>41</v>
      </c>
      <c r="O159" s="77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5" t="s">
        <v>146</v>
      </c>
      <c r="AT159" s="15" t="s">
        <v>150</v>
      </c>
      <c r="AU159" s="15" t="s">
        <v>91</v>
      </c>
      <c r="AY159" s="15" t="s">
        <v>147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5" t="s">
        <v>78</v>
      </c>
      <c r="BK159" s="215">
        <f>ROUND(I159*H159,2)</f>
        <v>0</v>
      </c>
      <c r="BL159" s="15" t="s">
        <v>146</v>
      </c>
      <c r="BM159" s="15" t="s">
        <v>299</v>
      </c>
    </row>
    <row r="160" spans="2:51" s="11" customFormat="1" ht="12">
      <c r="B160" s="216"/>
      <c r="C160" s="217"/>
      <c r="D160" s="218" t="s">
        <v>155</v>
      </c>
      <c r="E160" s="219" t="s">
        <v>1</v>
      </c>
      <c r="F160" s="220" t="s">
        <v>97</v>
      </c>
      <c r="G160" s="217"/>
      <c r="H160" s="221">
        <v>22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155</v>
      </c>
      <c r="AU160" s="227" t="s">
        <v>91</v>
      </c>
      <c r="AV160" s="11" t="s">
        <v>80</v>
      </c>
      <c r="AW160" s="11" t="s">
        <v>32</v>
      </c>
      <c r="AX160" s="11" t="s">
        <v>78</v>
      </c>
      <c r="AY160" s="227" t="s">
        <v>147</v>
      </c>
    </row>
    <row r="161" spans="2:65" s="1" customFormat="1" ht="16.5" customHeight="1">
      <c r="B161" s="36"/>
      <c r="C161" s="204" t="s">
        <v>300</v>
      </c>
      <c r="D161" s="204" t="s">
        <v>150</v>
      </c>
      <c r="E161" s="205" t="s">
        <v>301</v>
      </c>
      <c r="F161" s="206" t="s">
        <v>302</v>
      </c>
      <c r="G161" s="207" t="s">
        <v>99</v>
      </c>
      <c r="H161" s="208">
        <v>22</v>
      </c>
      <c r="I161" s="209"/>
      <c r="J161" s="210">
        <f>ROUND(I161*H161,2)</f>
        <v>0</v>
      </c>
      <c r="K161" s="206" t="s">
        <v>153</v>
      </c>
      <c r="L161" s="41"/>
      <c r="M161" s="211" t="s">
        <v>1</v>
      </c>
      <c r="N161" s="212" t="s">
        <v>41</v>
      </c>
      <c r="O161" s="77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15" t="s">
        <v>146</v>
      </c>
      <c r="AT161" s="15" t="s">
        <v>150</v>
      </c>
      <c r="AU161" s="15" t="s">
        <v>91</v>
      </c>
      <c r="AY161" s="15" t="s">
        <v>147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5" t="s">
        <v>78</v>
      </c>
      <c r="BK161" s="215">
        <f>ROUND(I161*H161,2)</f>
        <v>0</v>
      </c>
      <c r="BL161" s="15" t="s">
        <v>146</v>
      </c>
      <c r="BM161" s="15" t="s">
        <v>303</v>
      </c>
    </row>
    <row r="162" spans="2:51" s="11" customFormat="1" ht="12">
      <c r="B162" s="216"/>
      <c r="C162" s="217"/>
      <c r="D162" s="218" t="s">
        <v>155</v>
      </c>
      <c r="E162" s="219" t="s">
        <v>1</v>
      </c>
      <c r="F162" s="220" t="s">
        <v>97</v>
      </c>
      <c r="G162" s="217"/>
      <c r="H162" s="221">
        <v>22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155</v>
      </c>
      <c r="AU162" s="227" t="s">
        <v>91</v>
      </c>
      <c r="AV162" s="11" t="s">
        <v>80</v>
      </c>
      <c r="AW162" s="11" t="s">
        <v>32</v>
      </c>
      <c r="AX162" s="11" t="s">
        <v>78</v>
      </c>
      <c r="AY162" s="227" t="s">
        <v>147</v>
      </c>
    </row>
    <row r="163" spans="2:65" s="1" customFormat="1" ht="16.5" customHeight="1">
      <c r="B163" s="36"/>
      <c r="C163" s="228" t="s">
        <v>304</v>
      </c>
      <c r="D163" s="228" t="s">
        <v>305</v>
      </c>
      <c r="E163" s="229" t="s">
        <v>306</v>
      </c>
      <c r="F163" s="230" t="s">
        <v>307</v>
      </c>
      <c r="G163" s="231" t="s">
        <v>264</v>
      </c>
      <c r="H163" s="232">
        <v>2.2</v>
      </c>
      <c r="I163" s="233"/>
      <c r="J163" s="234">
        <f>ROUND(I163*H163,2)</f>
        <v>0</v>
      </c>
      <c r="K163" s="230" t="s">
        <v>188</v>
      </c>
      <c r="L163" s="235"/>
      <c r="M163" s="236" t="s">
        <v>1</v>
      </c>
      <c r="N163" s="237" t="s">
        <v>41</v>
      </c>
      <c r="O163" s="77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15" t="s">
        <v>95</v>
      </c>
      <c r="AT163" s="15" t="s">
        <v>305</v>
      </c>
      <c r="AU163" s="15" t="s">
        <v>91</v>
      </c>
      <c r="AY163" s="15" t="s">
        <v>147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5" t="s">
        <v>78</v>
      </c>
      <c r="BK163" s="215">
        <f>ROUND(I163*H163,2)</f>
        <v>0</v>
      </c>
      <c r="BL163" s="15" t="s">
        <v>146</v>
      </c>
      <c r="BM163" s="15" t="s">
        <v>308</v>
      </c>
    </row>
    <row r="164" spans="2:51" s="11" customFormat="1" ht="12">
      <c r="B164" s="216"/>
      <c r="C164" s="217"/>
      <c r="D164" s="218" t="s">
        <v>155</v>
      </c>
      <c r="E164" s="219" t="s">
        <v>1</v>
      </c>
      <c r="F164" s="220" t="s">
        <v>309</v>
      </c>
      <c r="G164" s="217"/>
      <c r="H164" s="221">
        <v>2.2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155</v>
      </c>
      <c r="AU164" s="227" t="s">
        <v>91</v>
      </c>
      <c r="AV164" s="11" t="s">
        <v>80</v>
      </c>
      <c r="AW164" s="11" t="s">
        <v>32</v>
      </c>
      <c r="AX164" s="11" t="s">
        <v>78</v>
      </c>
      <c r="AY164" s="227" t="s">
        <v>147</v>
      </c>
    </row>
    <row r="165" spans="2:63" s="10" customFormat="1" ht="20.85" customHeight="1">
      <c r="B165" s="188"/>
      <c r="C165" s="189"/>
      <c r="D165" s="190" t="s">
        <v>69</v>
      </c>
      <c r="E165" s="202" t="s">
        <v>310</v>
      </c>
      <c r="F165" s="202" t="s">
        <v>311</v>
      </c>
      <c r="G165" s="189"/>
      <c r="H165" s="189"/>
      <c r="I165" s="192"/>
      <c r="J165" s="203">
        <f>BK165</f>
        <v>0</v>
      </c>
      <c r="K165" s="189"/>
      <c r="L165" s="194"/>
      <c r="M165" s="195"/>
      <c r="N165" s="196"/>
      <c r="O165" s="196"/>
      <c r="P165" s="197">
        <f>P166+SUM(P167:P209)</f>
        <v>0</v>
      </c>
      <c r="Q165" s="196"/>
      <c r="R165" s="197">
        <f>R166+SUM(R167:R209)</f>
        <v>1.0497500000000002</v>
      </c>
      <c r="S165" s="196"/>
      <c r="T165" s="198">
        <f>T166+SUM(T167:T209)</f>
        <v>0</v>
      </c>
      <c r="AR165" s="199" t="s">
        <v>146</v>
      </c>
      <c r="AT165" s="200" t="s">
        <v>69</v>
      </c>
      <c r="AU165" s="200" t="s">
        <v>80</v>
      </c>
      <c r="AY165" s="199" t="s">
        <v>147</v>
      </c>
      <c r="BK165" s="201">
        <f>BK166+SUM(BK167:BK209)</f>
        <v>0</v>
      </c>
    </row>
    <row r="166" spans="2:65" s="1" customFormat="1" ht="22.5" customHeight="1">
      <c r="B166" s="36"/>
      <c r="C166" s="204" t="s">
        <v>312</v>
      </c>
      <c r="D166" s="204" t="s">
        <v>150</v>
      </c>
      <c r="E166" s="205" t="s">
        <v>313</v>
      </c>
      <c r="F166" s="206" t="s">
        <v>314</v>
      </c>
      <c r="G166" s="207" t="s">
        <v>159</v>
      </c>
      <c r="H166" s="208">
        <v>10</v>
      </c>
      <c r="I166" s="209"/>
      <c r="J166" s="210">
        <f>ROUND(I166*H166,2)</f>
        <v>0</v>
      </c>
      <c r="K166" s="206" t="s">
        <v>153</v>
      </c>
      <c r="L166" s="41"/>
      <c r="M166" s="211" t="s">
        <v>1</v>
      </c>
      <c r="N166" s="212" t="s">
        <v>41</v>
      </c>
      <c r="O166" s="77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15" t="s">
        <v>146</v>
      </c>
      <c r="AT166" s="15" t="s">
        <v>150</v>
      </c>
      <c r="AU166" s="15" t="s">
        <v>91</v>
      </c>
      <c r="AY166" s="15" t="s">
        <v>147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5" t="s">
        <v>78</v>
      </c>
      <c r="BK166" s="215">
        <f>ROUND(I166*H166,2)</f>
        <v>0</v>
      </c>
      <c r="BL166" s="15" t="s">
        <v>146</v>
      </c>
      <c r="BM166" s="15" t="s">
        <v>315</v>
      </c>
    </row>
    <row r="167" spans="2:51" s="11" customFormat="1" ht="12">
      <c r="B167" s="216"/>
      <c r="C167" s="217"/>
      <c r="D167" s="218" t="s">
        <v>155</v>
      </c>
      <c r="E167" s="219" t="s">
        <v>1</v>
      </c>
      <c r="F167" s="220" t="s">
        <v>104</v>
      </c>
      <c r="G167" s="217"/>
      <c r="H167" s="221">
        <v>10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155</v>
      </c>
      <c r="AU167" s="227" t="s">
        <v>91</v>
      </c>
      <c r="AV167" s="11" t="s">
        <v>80</v>
      </c>
      <c r="AW167" s="11" t="s">
        <v>32</v>
      </c>
      <c r="AX167" s="11" t="s">
        <v>78</v>
      </c>
      <c r="AY167" s="227" t="s">
        <v>147</v>
      </c>
    </row>
    <row r="168" spans="2:65" s="1" customFormat="1" ht="22.5" customHeight="1">
      <c r="B168" s="36"/>
      <c r="C168" s="204" t="s">
        <v>316</v>
      </c>
      <c r="D168" s="204" t="s">
        <v>150</v>
      </c>
      <c r="E168" s="205" t="s">
        <v>317</v>
      </c>
      <c r="F168" s="206" t="s">
        <v>318</v>
      </c>
      <c r="G168" s="207" t="s">
        <v>159</v>
      </c>
      <c r="H168" s="208">
        <v>8</v>
      </c>
      <c r="I168" s="209"/>
      <c r="J168" s="210">
        <f>ROUND(I168*H168,2)</f>
        <v>0</v>
      </c>
      <c r="K168" s="206" t="s">
        <v>153</v>
      </c>
      <c r="L168" s="41"/>
      <c r="M168" s="211" t="s">
        <v>1</v>
      </c>
      <c r="N168" s="212" t="s">
        <v>41</v>
      </c>
      <c r="O168" s="77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15" t="s">
        <v>146</v>
      </c>
      <c r="AT168" s="15" t="s">
        <v>150</v>
      </c>
      <c r="AU168" s="15" t="s">
        <v>91</v>
      </c>
      <c r="AY168" s="15" t="s">
        <v>147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5" t="s">
        <v>78</v>
      </c>
      <c r="BK168" s="215">
        <f>ROUND(I168*H168,2)</f>
        <v>0</v>
      </c>
      <c r="BL168" s="15" t="s">
        <v>146</v>
      </c>
      <c r="BM168" s="15" t="s">
        <v>319</v>
      </c>
    </row>
    <row r="169" spans="2:51" s="11" customFormat="1" ht="12">
      <c r="B169" s="216"/>
      <c r="C169" s="217"/>
      <c r="D169" s="218" t="s">
        <v>155</v>
      </c>
      <c r="E169" s="219" t="s">
        <v>1</v>
      </c>
      <c r="F169" s="220" t="s">
        <v>92</v>
      </c>
      <c r="G169" s="217"/>
      <c r="H169" s="221">
        <v>8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155</v>
      </c>
      <c r="AU169" s="227" t="s">
        <v>91</v>
      </c>
      <c r="AV169" s="11" t="s">
        <v>80</v>
      </c>
      <c r="AW169" s="11" t="s">
        <v>32</v>
      </c>
      <c r="AX169" s="11" t="s">
        <v>78</v>
      </c>
      <c r="AY169" s="227" t="s">
        <v>147</v>
      </c>
    </row>
    <row r="170" spans="2:65" s="1" customFormat="1" ht="22.5" customHeight="1">
      <c r="B170" s="36"/>
      <c r="C170" s="204" t="s">
        <v>320</v>
      </c>
      <c r="D170" s="204" t="s">
        <v>150</v>
      </c>
      <c r="E170" s="205" t="s">
        <v>321</v>
      </c>
      <c r="F170" s="206" t="s">
        <v>322</v>
      </c>
      <c r="G170" s="207" t="s">
        <v>159</v>
      </c>
      <c r="H170" s="208">
        <v>10</v>
      </c>
      <c r="I170" s="209"/>
      <c r="J170" s="210">
        <f>ROUND(I170*H170,2)</f>
        <v>0</v>
      </c>
      <c r="K170" s="206" t="s">
        <v>153</v>
      </c>
      <c r="L170" s="41"/>
      <c r="M170" s="211" t="s">
        <v>1</v>
      </c>
      <c r="N170" s="212" t="s">
        <v>41</v>
      </c>
      <c r="O170" s="77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15" t="s">
        <v>146</v>
      </c>
      <c r="AT170" s="15" t="s">
        <v>150</v>
      </c>
      <c r="AU170" s="15" t="s">
        <v>91</v>
      </c>
      <c r="AY170" s="15" t="s">
        <v>147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5" t="s">
        <v>78</v>
      </c>
      <c r="BK170" s="215">
        <f>ROUND(I170*H170,2)</f>
        <v>0</v>
      </c>
      <c r="BL170" s="15" t="s">
        <v>146</v>
      </c>
      <c r="BM170" s="15" t="s">
        <v>323</v>
      </c>
    </row>
    <row r="171" spans="2:51" s="11" customFormat="1" ht="12">
      <c r="B171" s="216"/>
      <c r="C171" s="217"/>
      <c r="D171" s="218" t="s">
        <v>155</v>
      </c>
      <c r="E171" s="219" t="s">
        <v>1</v>
      </c>
      <c r="F171" s="220" t="s">
        <v>104</v>
      </c>
      <c r="G171" s="217"/>
      <c r="H171" s="221">
        <v>10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155</v>
      </c>
      <c r="AU171" s="227" t="s">
        <v>91</v>
      </c>
      <c r="AV171" s="11" t="s">
        <v>80</v>
      </c>
      <c r="AW171" s="11" t="s">
        <v>32</v>
      </c>
      <c r="AX171" s="11" t="s">
        <v>78</v>
      </c>
      <c r="AY171" s="227" t="s">
        <v>147</v>
      </c>
    </row>
    <row r="172" spans="2:65" s="1" customFormat="1" ht="22.5" customHeight="1">
      <c r="B172" s="36"/>
      <c r="C172" s="204" t="s">
        <v>324</v>
      </c>
      <c r="D172" s="204" t="s">
        <v>150</v>
      </c>
      <c r="E172" s="205" t="s">
        <v>325</v>
      </c>
      <c r="F172" s="206" t="s">
        <v>326</v>
      </c>
      <c r="G172" s="207" t="s">
        <v>159</v>
      </c>
      <c r="H172" s="208">
        <v>8</v>
      </c>
      <c r="I172" s="209"/>
      <c r="J172" s="210">
        <f>ROUND(I172*H172,2)</f>
        <v>0</v>
      </c>
      <c r="K172" s="206" t="s">
        <v>153</v>
      </c>
      <c r="L172" s="41"/>
      <c r="M172" s="211" t="s">
        <v>1</v>
      </c>
      <c r="N172" s="212" t="s">
        <v>41</v>
      </c>
      <c r="O172" s="77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15" t="s">
        <v>146</v>
      </c>
      <c r="AT172" s="15" t="s">
        <v>150</v>
      </c>
      <c r="AU172" s="15" t="s">
        <v>91</v>
      </c>
      <c r="AY172" s="15" t="s">
        <v>147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5" t="s">
        <v>78</v>
      </c>
      <c r="BK172" s="215">
        <f>ROUND(I172*H172,2)</f>
        <v>0</v>
      </c>
      <c r="BL172" s="15" t="s">
        <v>146</v>
      </c>
      <c r="BM172" s="15" t="s">
        <v>327</v>
      </c>
    </row>
    <row r="173" spans="2:51" s="11" customFormat="1" ht="12">
      <c r="B173" s="216"/>
      <c r="C173" s="217"/>
      <c r="D173" s="218" t="s">
        <v>155</v>
      </c>
      <c r="E173" s="219" t="s">
        <v>1</v>
      </c>
      <c r="F173" s="220" t="s">
        <v>92</v>
      </c>
      <c r="G173" s="217"/>
      <c r="H173" s="221">
        <v>8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155</v>
      </c>
      <c r="AU173" s="227" t="s">
        <v>91</v>
      </c>
      <c r="AV173" s="11" t="s">
        <v>80</v>
      </c>
      <c r="AW173" s="11" t="s">
        <v>32</v>
      </c>
      <c r="AX173" s="11" t="s">
        <v>78</v>
      </c>
      <c r="AY173" s="227" t="s">
        <v>147</v>
      </c>
    </row>
    <row r="174" spans="2:65" s="1" customFormat="1" ht="16.5" customHeight="1">
      <c r="B174" s="36"/>
      <c r="C174" s="204" t="s">
        <v>328</v>
      </c>
      <c r="D174" s="204" t="s">
        <v>150</v>
      </c>
      <c r="E174" s="205" t="s">
        <v>329</v>
      </c>
      <c r="F174" s="206" t="s">
        <v>330</v>
      </c>
      <c r="G174" s="207" t="s">
        <v>264</v>
      </c>
      <c r="H174" s="208">
        <v>0.012</v>
      </c>
      <c r="I174" s="209"/>
      <c r="J174" s="210">
        <f>ROUND(I174*H174,2)</f>
        <v>0</v>
      </c>
      <c r="K174" s="206" t="s">
        <v>188</v>
      </c>
      <c r="L174" s="41"/>
      <c r="M174" s="211" t="s">
        <v>1</v>
      </c>
      <c r="N174" s="212" t="s">
        <v>41</v>
      </c>
      <c r="O174" s="77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15" t="s">
        <v>146</v>
      </c>
      <c r="AT174" s="15" t="s">
        <v>150</v>
      </c>
      <c r="AU174" s="15" t="s">
        <v>91</v>
      </c>
      <c r="AY174" s="15" t="s">
        <v>147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5" t="s">
        <v>78</v>
      </c>
      <c r="BK174" s="215">
        <f>ROUND(I174*H174,2)</f>
        <v>0</v>
      </c>
      <c r="BL174" s="15" t="s">
        <v>146</v>
      </c>
      <c r="BM174" s="15" t="s">
        <v>331</v>
      </c>
    </row>
    <row r="175" spans="2:51" s="11" customFormat="1" ht="12">
      <c r="B175" s="216"/>
      <c r="C175" s="217"/>
      <c r="D175" s="218" t="s">
        <v>155</v>
      </c>
      <c r="E175" s="217"/>
      <c r="F175" s="220" t="s">
        <v>332</v>
      </c>
      <c r="G175" s="217"/>
      <c r="H175" s="221">
        <v>0.012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155</v>
      </c>
      <c r="AU175" s="227" t="s">
        <v>91</v>
      </c>
      <c r="AV175" s="11" t="s">
        <v>80</v>
      </c>
      <c r="AW175" s="11" t="s">
        <v>4</v>
      </c>
      <c r="AX175" s="11" t="s">
        <v>78</v>
      </c>
      <c r="AY175" s="227" t="s">
        <v>147</v>
      </c>
    </row>
    <row r="176" spans="2:65" s="1" customFormat="1" ht="16.5" customHeight="1">
      <c r="B176" s="36"/>
      <c r="C176" s="228" t="s">
        <v>333</v>
      </c>
      <c r="D176" s="228" t="s">
        <v>305</v>
      </c>
      <c r="E176" s="229" t="s">
        <v>334</v>
      </c>
      <c r="F176" s="230" t="s">
        <v>335</v>
      </c>
      <c r="G176" s="231" t="s">
        <v>336</v>
      </c>
      <c r="H176" s="232">
        <v>12.2</v>
      </c>
      <c r="I176" s="233"/>
      <c r="J176" s="234">
        <f>ROUND(I176*H176,2)</f>
        <v>0</v>
      </c>
      <c r="K176" s="230" t="s">
        <v>188</v>
      </c>
      <c r="L176" s="235"/>
      <c r="M176" s="236" t="s">
        <v>1</v>
      </c>
      <c r="N176" s="237" t="s">
        <v>41</v>
      </c>
      <c r="O176" s="77"/>
      <c r="P176" s="213">
        <f>O176*H176</f>
        <v>0</v>
      </c>
      <c r="Q176" s="213">
        <v>0.001</v>
      </c>
      <c r="R176" s="213">
        <f>Q176*H176</f>
        <v>0.012199999999999999</v>
      </c>
      <c r="S176" s="213">
        <v>0</v>
      </c>
      <c r="T176" s="214">
        <f>S176*H176</f>
        <v>0</v>
      </c>
      <c r="AR176" s="15" t="s">
        <v>95</v>
      </c>
      <c r="AT176" s="15" t="s">
        <v>305</v>
      </c>
      <c r="AU176" s="15" t="s">
        <v>91</v>
      </c>
      <c r="AY176" s="15" t="s">
        <v>147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5" t="s">
        <v>78</v>
      </c>
      <c r="BK176" s="215">
        <f>ROUND(I176*H176,2)</f>
        <v>0</v>
      </c>
      <c r="BL176" s="15" t="s">
        <v>146</v>
      </c>
      <c r="BM176" s="15" t="s">
        <v>337</v>
      </c>
    </row>
    <row r="177" spans="2:51" s="11" customFormat="1" ht="12">
      <c r="B177" s="216"/>
      <c r="C177" s="217"/>
      <c r="D177" s="218" t="s">
        <v>155</v>
      </c>
      <c r="E177" s="219" t="s">
        <v>1</v>
      </c>
      <c r="F177" s="220" t="s">
        <v>338</v>
      </c>
      <c r="G177" s="217"/>
      <c r="H177" s="221">
        <v>10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155</v>
      </c>
      <c r="AU177" s="227" t="s">
        <v>91</v>
      </c>
      <c r="AV177" s="11" t="s">
        <v>80</v>
      </c>
      <c r="AW177" s="11" t="s">
        <v>32</v>
      </c>
      <c r="AX177" s="11" t="s">
        <v>70</v>
      </c>
      <c r="AY177" s="227" t="s">
        <v>147</v>
      </c>
    </row>
    <row r="178" spans="2:51" s="11" customFormat="1" ht="12">
      <c r="B178" s="216"/>
      <c r="C178" s="217"/>
      <c r="D178" s="218" t="s">
        <v>155</v>
      </c>
      <c r="E178" s="219" t="s">
        <v>1</v>
      </c>
      <c r="F178" s="220" t="s">
        <v>339</v>
      </c>
      <c r="G178" s="217"/>
      <c r="H178" s="221">
        <v>2.2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155</v>
      </c>
      <c r="AU178" s="227" t="s">
        <v>91</v>
      </c>
      <c r="AV178" s="11" t="s">
        <v>80</v>
      </c>
      <c r="AW178" s="11" t="s">
        <v>32</v>
      </c>
      <c r="AX178" s="11" t="s">
        <v>70</v>
      </c>
      <c r="AY178" s="227" t="s">
        <v>147</v>
      </c>
    </row>
    <row r="179" spans="2:51" s="12" customFormat="1" ht="12">
      <c r="B179" s="238"/>
      <c r="C179" s="239"/>
      <c r="D179" s="218" t="s">
        <v>155</v>
      </c>
      <c r="E179" s="240" t="s">
        <v>1</v>
      </c>
      <c r="F179" s="241" t="s">
        <v>340</v>
      </c>
      <c r="G179" s="239"/>
      <c r="H179" s="242">
        <v>12.2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155</v>
      </c>
      <c r="AU179" s="248" t="s">
        <v>91</v>
      </c>
      <c r="AV179" s="12" t="s">
        <v>146</v>
      </c>
      <c r="AW179" s="12" t="s">
        <v>32</v>
      </c>
      <c r="AX179" s="12" t="s">
        <v>78</v>
      </c>
      <c r="AY179" s="248" t="s">
        <v>147</v>
      </c>
    </row>
    <row r="180" spans="2:65" s="1" customFormat="1" ht="16.5" customHeight="1">
      <c r="B180" s="36"/>
      <c r="C180" s="204" t="s">
        <v>341</v>
      </c>
      <c r="D180" s="204" t="s">
        <v>150</v>
      </c>
      <c r="E180" s="205" t="s">
        <v>342</v>
      </c>
      <c r="F180" s="206" t="s">
        <v>343</v>
      </c>
      <c r="G180" s="207" t="s">
        <v>159</v>
      </c>
      <c r="H180" s="208">
        <v>10</v>
      </c>
      <c r="I180" s="209"/>
      <c r="J180" s="210">
        <f>ROUND(I180*H180,2)</f>
        <v>0</v>
      </c>
      <c r="K180" s="206" t="s">
        <v>153</v>
      </c>
      <c r="L180" s="41"/>
      <c r="M180" s="211" t="s">
        <v>1</v>
      </c>
      <c r="N180" s="212" t="s">
        <v>41</v>
      </c>
      <c r="O180" s="77"/>
      <c r="P180" s="213">
        <f>O180*H180</f>
        <v>0</v>
      </c>
      <c r="Q180" s="213">
        <v>6E-05</v>
      </c>
      <c r="R180" s="213">
        <f>Q180*H180</f>
        <v>0.0006000000000000001</v>
      </c>
      <c r="S180" s="213">
        <v>0</v>
      </c>
      <c r="T180" s="214">
        <f>S180*H180</f>
        <v>0</v>
      </c>
      <c r="AR180" s="15" t="s">
        <v>146</v>
      </c>
      <c r="AT180" s="15" t="s">
        <v>150</v>
      </c>
      <c r="AU180" s="15" t="s">
        <v>91</v>
      </c>
      <c r="AY180" s="15" t="s">
        <v>147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5" t="s">
        <v>78</v>
      </c>
      <c r="BK180" s="215">
        <f>ROUND(I180*H180,2)</f>
        <v>0</v>
      </c>
      <c r="BL180" s="15" t="s">
        <v>146</v>
      </c>
      <c r="BM180" s="15" t="s">
        <v>344</v>
      </c>
    </row>
    <row r="181" spans="2:51" s="11" customFormat="1" ht="12">
      <c r="B181" s="216"/>
      <c r="C181" s="217"/>
      <c r="D181" s="218" t="s">
        <v>155</v>
      </c>
      <c r="E181" s="219" t="s">
        <v>1</v>
      </c>
      <c r="F181" s="220" t="s">
        <v>104</v>
      </c>
      <c r="G181" s="217"/>
      <c r="H181" s="221">
        <v>10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155</v>
      </c>
      <c r="AU181" s="227" t="s">
        <v>91</v>
      </c>
      <c r="AV181" s="11" t="s">
        <v>80</v>
      </c>
      <c r="AW181" s="11" t="s">
        <v>32</v>
      </c>
      <c r="AX181" s="11" t="s">
        <v>78</v>
      </c>
      <c r="AY181" s="227" t="s">
        <v>147</v>
      </c>
    </row>
    <row r="182" spans="2:65" s="1" customFormat="1" ht="16.5" customHeight="1">
      <c r="B182" s="36"/>
      <c r="C182" s="204" t="s">
        <v>345</v>
      </c>
      <c r="D182" s="204" t="s">
        <v>150</v>
      </c>
      <c r="E182" s="205" t="s">
        <v>346</v>
      </c>
      <c r="F182" s="206" t="s">
        <v>347</v>
      </c>
      <c r="G182" s="207" t="s">
        <v>159</v>
      </c>
      <c r="H182" s="208">
        <v>10</v>
      </c>
      <c r="I182" s="209"/>
      <c r="J182" s="210">
        <f>ROUND(I182*H182,2)</f>
        <v>0</v>
      </c>
      <c r="K182" s="206" t="s">
        <v>153</v>
      </c>
      <c r="L182" s="41"/>
      <c r="M182" s="211" t="s">
        <v>1</v>
      </c>
      <c r="N182" s="212" t="s">
        <v>41</v>
      </c>
      <c r="O182" s="77"/>
      <c r="P182" s="213">
        <f>O182*H182</f>
        <v>0</v>
      </c>
      <c r="Q182" s="213">
        <v>2E-05</v>
      </c>
      <c r="R182" s="213">
        <f>Q182*H182</f>
        <v>0.0002</v>
      </c>
      <c r="S182" s="213">
        <v>0</v>
      </c>
      <c r="T182" s="214">
        <f>S182*H182</f>
        <v>0</v>
      </c>
      <c r="AR182" s="15" t="s">
        <v>146</v>
      </c>
      <c r="AT182" s="15" t="s">
        <v>150</v>
      </c>
      <c r="AU182" s="15" t="s">
        <v>91</v>
      </c>
      <c r="AY182" s="15" t="s">
        <v>147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5" t="s">
        <v>78</v>
      </c>
      <c r="BK182" s="215">
        <f>ROUND(I182*H182,2)</f>
        <v>0</v>
      </c>
      <c r="BL182" s="15" t="s">
        <v>146</v>
      </c>
      <c r="BM182" s="15" t="s">
        <v>348</v>
      </c>
    </row>
    <row r="183" spans="2:51" s="11" customFormat="1" ht="12">
      <c r="B183" s="216"/>
      <c r="C183" s="217"/>
      <c r="D183" s="218" t="s">
        <v>155</v>
      </c>
      <c r="E183" s="219" t="s">
        <v>1</v>
      </c>
      <c r="F183" s="220" t="s">
        <v>104</v>
      </c>
      <c r="G183" s="217"/>
      <c r="H183" s="221">
        <v>10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155</v>
      </c>
      <c r="AU183" s="227" t="s">
        <v>91</v>
      </c>
      <c r="AV183" s="11" t="s">
        <v>80</v>
      </c>
      <c r="AW183" s="11" t="s">
        <v>32</v>
      </c>
      <c r="AX183" s="11" t="s">
        <v>78</v>
      </c>
      <c r="AY183" s="227" t="s">
        <v>147</v>
      </c>
    </row>
    <row r="184" spans="2:65" s="1" customFormat="1" ht="16.5" customHeight="1">
      <c r="B184" s="36"/>
      <c r="C184" s="228" t="s">
        <v>103</v>
      </c>
      <c r="D184" s="228" t="s">
        <v>305</v>
      </c>
      <c r="E184" s="229" t="s">
        <v>349</v>
      </c>
      <c r="F184" s="230" t="s">
        <v>350</v>
      </c>
      <c r="G184" s="231" t="s">
        <v>159</v>
      </c>
      <c r="H184" s="232">
        <v>30</v>
      </c>
      <c r="I184" s="233"/>
      <c r="J184" s="234">
        <f>ROUND(I184*H184,2)</f>
        <v>0</v>
      </c>
      <c r="K184" s="230" t="s">
        <v>188</v>
      </c>
      <c r="L184" s="235"/>
      <c r="M184" s="236" t="s">
        <v>1</v>
      </c>
      <c r="N184" s="237" t="s">
        <v>41</v>
      </c>
      <c r="O184" s="77"/>
      <c r="P184" s="213">
        <f>O184*H184</f>
        <v>0</v>
      </c>
      <c r="Q184" s="213">
        <v>0.00591</v>
      </c>
      <c r="R184" s="213">
        <f>Q184*H184</f>
        <v>0.1773</v>
      </c>
      <c r="S184" s="213">
        <v>0</v>
      </c>
      <c r="T184" s="214">
        <f>S184*H184</f>
        <v>0</v>
      </c>
      <c r="AR184" s="15" t="s">
        <v>80</v>
      </c>
      <c r="AT184" s="15" t="s">
        <v>305</v>
      </c>
      <c r="AU184" s="15" t="s">
        <v>91</v>
      </c>
      <c r="AY184" s="15" t="s">
        <v>147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5" t="s">
        <v>78</v>
      </c>
      <c r="BK184" s="215">
        <f>ROUND(I184*H184,2)</f>
        <v>0</v>
      </c>
      <c r="BL184" s="15" t="s">
        <v>78</v>
      </c>
      <c r="BM184" s="15" t="s">
        <v>351</v>
      </c>
    </row>
    <row r="185" spans="2:51" s="11" customFormat="1" ht="12">
      <c r="B185" s="216"/>
      <c r="C185" s="217"/>
      <c r="D185" s="218" t="s">
        <v>155</v>
      </c>
      <c r="E185" s="219" t="s">
        <v>1</v>
      </c>
      <c r="F185" s="220" t="s">
        <v>352</v>
      </c>
      <c r="G185" s="217"/>
      <c r="H185" s="221">
        <v>30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155</v>
      </c>
      <c r="AU185" s="227" t="s">
        <v>91</v>
      </c>
      <c r="AV185" s="11" t="s">
        <v>80</v>
      </c>
      <c r="AW185" s="11" t="s">
        <v>32</v>
      </c>
      <c r="AX185" s="11" t="s">
        <v>78</v>
      </c>
      <c r="AY185" s="227" t="s">
        <v>147</v>
      </c>
    </row>
    <row r="186" spans="2:65" s="1" customFormat="1" ht="16.5" customHeight="1">
      <c r="B186" s="36"/>
      <c r="C186" s="228" t="s">
        <v>353</v>
      </c>
      <c r="D186" s="228" t="s">
        <v>305</v>
      </c>
      <c r="E186" s="229" t="s">
        <v>354</v>
      </c>
      <c r="F186" s="230" t="s">
        <v>355</v>
      </c>
      <c r="G186" s="231" t="s">
        <v>159</v>
      </c>
      <c r="H186" s="232">
        <v>30</v>
      </c>
      <c r="I186" s="233"/>
      <c r="J186" s="234">
        <f>ROUND(I186*H186,2)</f>
        <v>0</v>
      </c>
      <c r="K186" s="230" t="s">
        <v>188</v>
      </c>
      <c r="L186" s="235"/>
      <c r="M186" s="236" t="s">
        <v>1</v>
      </c>
      <c r="N186" s="237" t="s">
        <v>41</v>
      </c>
      <c r="O186" s="77"/>
      <c r="P186" s="213">
        <f>O186*H186</f>
        <v>0</v>
      </c>
      <c r="Q186" s="213">
        <v>0.0003</v>
      </c>
      <c r="R186" s="213">
        <f>Q186*H186</f>
        <v>0.009</v>
      </c>
      <c r="S186" s="213">
        <v>0</v>
      </c>
      <c r="T186" s="214">
        <f>S186*H186</f>
        <v>0</v>
      </c>
      <c r="AR186" s="15" t="s">
        <v>80</v>
      </c>
      <c r="AT186" s="15" t="s">
        <v>305</v>
      </c>
      <c r="AU186" s="15" t="s">
        <v>91</v>
      </c>
      <c r="AY186" s="15" t="s">
        <v>147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5" t="s">
        <v>78</v>
      </c>
      <c r="BK186" s="215">
        <f>ROUND(I186*H186,2)</f>
        <v>0</v>
      </c>
      <c r="BL186" s="15" t="s">
        <v>78</v>
      </c>
      <c r="BM186" s="15" t="s">
        <v>356</v>
      </c>
    </row>
    <row r="187" spans="2:51" s="11" customFormat="1" ht="12">
      <c r="B187" s="216"/>
      <c r="C187" s="217"/>
      <c r="D187" s="218" t="s">
        <v>155</v>
      </c>
      <c r="E187" s="219" t="s">
        <v>1</v>
      </c>
      <c r="F187" s="220" t="s">
        <v>357</v>
      </c>
      <c r="G187" s="217"/>
      <c r="H187" s="221">
        <v>30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155</v>
      </c>
      <c r="AU187" s="227" t="s">
        <v>91</v>
      </c>
      <c r="AV187" s="11" t="s">
        <v>80</v>
      </c>
      <c r="AW187" s="11" t="s">
        <v>32</v>
      </c>
      <c r="AX187" s="11" t="s">
        <v>78</v>
      </c>
      <c r="AY187" s="227" t="s">
        <v>147</v>
      </c>
    </row>
    <row r="188" spans="2:65" s="1" customFormat="1" ht="16.5" customHeight="1">
      <c r="B188" s="36"/>
      <c r="C188" s="228" t="s">
        <v>358</v>
      </c>
      <c r="D188" s="228" t="s">
        <v>305</v>
      </c>
      <c r="E188" s="229" t="s">
        <v>359</v>
      </c>
      <c r="F188" s="230" t="s">
        <v>360</v>
      </c>
      <c r="G188" s="231" t="s">
        <v>361</v>
      </c>
      <c r="H188" s="232">
        <v>15</v>
      </c>
      <c r="I188" s="233"/>
      <c r="J188" s="234">
        <f>ROUND(I188*H188,2)</f>
        <v>0</v>
      </c>
      <c r="K188" s="230" t="s">
        <v>188</v>
      </c>
      <c r="L188" s="235"/>
      <c r="M188" s="236" t="s">
        <v>1</v>
      </c>
      <c r="N188" s="237" t="s">
        <v>41</v>
      </c>
      <c r="O188" s="77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15" t="s">
        <v>80</v>
      </c>
      <c r="AT188" s="15" t="s">
        <v>305</v>
      </c>
      <c r="AU188" s="15" t="s">
        <v>91</v>
      </c>
      <c r="AY188" s="15" t="s">
        <v>147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5" t="s">
        <v>78</v>
      </c>
      <c r="BK188" s="215">
        <f>ROUND(I188*H188,2)</f>
        <v>0</v>
      </c>
      <c r="BL188" s="15" t="s">
        <v>78</v>
      </c>
      <c r="BM188" s="15" t="s">
        <v>362</v>
      </c>
    </row>
    <row r="189" spans="2:51" s="11" customFormat="1" ht="12">
      <c r="B189" s="216"/>
      <c r="C189" s="217"/>
      <c r="D189" s="218" t="s">
        <v>155</v>
      </c>
      <c r="E189" s="219" t="s">
        <v>1</v>
      </c>
      <c r="F189" s="220" t="s">
        <v>363</v>
      </c>
      <c r="G189" s="217"/>
      <c r="H189" s="221">
        <v>15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155</v>
      </c>
      <c r="AU189" s="227" t="s">
        <v>91</v>
      </c>
      <c r="AV189" s="11" t="s">
        <v>80</v>
      </c>
      <c r="AW189" s="11" t="s">
        <v>32</v>
      </c>
      <c r="AX189" s="11" t="s">
        <v>78</v>
      </c>
      <c r="AY189" s="227" t="s">
        <v>147</v>
      </c>
    </row>
    <row r="190" spans="2:65" s="1" customFormat="1" ht="16.5" customHeight="1">
      <c r="B190" s="36"/>
      <c r="C190" s="204" t="s">
        <v>364</v>
      </c>
      <c r="D190" s="204" t="s">
        <v>150</v>
      </c>
      <c r="E190" s="205" t="s">
        <v>365</v>
      </c>
      <c r="F190" s="206" t="s">
        <v>366</v>
      </c>
      <c r="G190" s="207" t="s">
        <v>159</v>
      </c>
      <c r="H190" s="208">
        <v>10</v>
      </c>
      <c r="I190" s="209"/>
      <c r="J190" s="210">
        <f>ROUND(I190*H190,2)</f>
        <v>0</v>
      </c>
      <c r="K190" s="206" t="s">
        <v>188</v>
      </c>
      <c r="L190" s="41"/>
      <c r="M190" s="211" t="s">
        <v>1</v>
      </c>
      <c r="N190" s="212" t="s">
        <v>41</v>
      </c>
      <c r="O190" s="77"/>
      <c r="P190" s="213">
        <f>O190*H190</f>
        <v>0</v>
      </c>
      <c r="Q190" s="213">
        <v>7E-05</v>
      </c>
      <c r="R190" s="213">
        <f>Q190*H190</f>
        <v>0.0006999999999999999</v>
      </c>
      <c r="S190" s="213">
        <v>0</v>
      </c>
      <c r="T190" s="214">
        <f>S190*H190</f>
        <v>0</v>
      </c>
      <c r="AR190" s="15" t="s">
        <v>78</v>
      </c>
      <c r="AT190" s="15" t="s">
        <v>150</v>
      </c>
      <c r="AU190" s="15" t="s">
        <v>91</v>
      </c>
      <c r="AY190" s="15" t="s">
        <v>147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5" t="s">
        <v>78</v>
      </c>
      <c r="BK190" s="215">
        <f>ROUND(I190*H190,2)</f>
        <v>0</v>
      </c>
      <c r="BL190" s="15" t="s">
        <v>78</v>
      </c>
      <c r="BM190" s="15" t="s">
        <v>367</v>
      </c>
    </row>
    <row r="191" spans="2:51" s="11" customFormat="1" ht="12">
      <c r="B191" s="216"/>
      <c r="C191" s="217"/>
      <c r="D191" s="218" t="s">
        <v>155</v>
      </c>
      <c r="E191" s="219" t="s">
        <v>1</v>
      </c>
      <c r="F191" s="220" t="s">
        <v>104</v>
      </c>
      <c r="G191" s="217"/>
      <c r="H191" s="221">
        <v>10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155</v>
      </c>
      <c r="AU191" s="227" t="s">
        <v>91</v>
      </c>
      <c r="AV191" s="11" t="s">
        <v>80</v>
      </c>
      <c r="AW191" s="11" t="s">
        <v>32</v>
      </c>
      <c r="AX191" s="11" t="s">
        <v>78</v>
      </c>
      <c r="AY191" s="227" t="s">
        <v>147</v>
      </c>
    </row>
    <row r="192" spans="2:65" s="1" customFormat="1" ht="16.5" customHeight="1">
      <c r="B192" s="36"/>
      <c r="C192" s="228" t="s">
        <v>368</v>
      </c>
      <c r="D192" s="228" t="s">
        <v>305</v>
      </c>
      <c r="E192" s="229" t="s">
        <v>369</v>
      </c>
      <c r="F192" s="230" t="s">
        <v>370</v>
      </c>
      <c r="G192" s="231" t="s">
        <v>159</v>
      </c>
      <c r="H192" s="232">
        <v>10</v>
      </c>
      <c r="I192" s="233"/>
      <c r="J192" s="234">
        <f>ROUND(I192*H192,2)</f>
        <v>0</v>
      </c>
      <c r="K192" s="230" t="s">
        <v>188</v>
      </c>
      <c r="L192" s="235"/>
      <c r="M192" s="236" t="s">
        <v>1</v>
      </c>
      <c r="N192" s="237" t="s">
        <v>41</v>
      </c>
      <c r="O192" s="77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15" t="s">
        <v>80</v>
      </c>
      <c r="AT192" s="15" t="s">
        <v>305</v>
      </c>
      <c r="AU192" s="15" t="s">
        <v>91</v>
      </c>
      <c r="AY192" s="15" t="s">
        <v>147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5" t="s">
        <v>78</v>
      </c>
      <c r="BK192" s="215">
        <f>ROUND(I192*H192,2)</f>
        <v>0</v>
      </c>
      <c r="BL192" s="15" t="s">
        <v>78</v>
      </c>
      <c r="BM192" s="15" t="s">
        <v>371</v>
      </c>
    </row>
    <row r="193" spans="2:51" s="11" customFormat="1" ht="12">
      <c r="B193" s="216"/>
      <c r="C193" s="217"/>
      <c r="D193" s="218" t="s">
        <v>155</v>
      </c>
      <c r="E193" s="219" t="s">
        <v>1</v>
      </c>
      <c r="F193" s="220" t="s">
        <v>104</v>
      </c>
      <c r="G193" s="217"/>
      <c r="H193" s="221">
        <v>10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155</v>
      </c>
      <c r="AU193" s="227" t="s">
        <v>91</v>
      </c>
      <c r="AV193" s="11" t="s">
        <v>80</v>
      </c>
      <c r="AW193" s="11" t="s">
        <v>32</v>
      </c>
      <c r="AX193" s="11" t="s">
        <v>78</v>
      </c>
      <c r="AY193" s="227" t="s">
        <v>147</v>
      </c>
    </row>
    <row r="194" spans="2:65" s="1" customFormat="1" ht="16.5" customHeight="1">
      <c r="B194" s="36"/>
      <c r="C194" s="204" t="s">
        <v>372</v>
      </c>
      <c r="D194" s="204" t="s">
        <v>150</v>
      </c>
      <c r="E194" s="205" t="s">
        <v>373</v>
      </c>
      <c r="F194" s="206" t="s">
        <v>374</v>
      </c>
      <c r="G194" s="207" t="s">
        <v>159</v>
      </c>
      <c r="H194" s="208">
        <v>10</v>
      </c>
      <c r="I194" s="209"/>
      <c r="J194" s="210">
        <f>ROUND(I194*H194,2)</f>
        <v>0</v>
      </c>
      <c r="K194" s="206" t="s">
        <v>153</v>
      </c>
      <c r="L194" s="41"/>
      <c r="M194" s="211" t="s">
        <v>1</v>
      </c>
      <c r="N194" s="212" t="s">
        <v>41</v>
      </c>
      <c r="O194" s="77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15" t="s">
        <v>78</v>
      </c>
      <c r="AT194" s="15" t="s">
        <v>150</v>
      </c>
      <c r="AU194" s="15" t="s">
        <v>91</v>
      </c>
      <c r="AY194" s="15" t="s">
        <v>147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5" t="s">
        <v>78</v>
      </c>
      <c r="BK194" s="215">
        <f>ROUND(I194*H194,2)</f>
        <v>0</v>
      </c>
      <c r="BL194" s="15" t="s">
        <v>78</v>
      </c>
      <c r="BM194" s="15" t="s">
        <v>375</v>
      </c>
    </row>
    <row r="195" spans="2:51" s="11" customFormat="1" ht="12">
      <c r="B195" s="216"/>
      <c r="C195" s="217"/>
      <c r="D195" s="218" t="s">
        <v>155</v>
      </c>
      <c r="E195" s="219" t="s">
        <v>1</v>
      </c>
      <c r="F195" s="220" t="s">
        <v>104</v>
      </c>
      <c r="G195" s="217"/>
      <c r="H195" s="221">
        <v>10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155</v>
      </c>
      <c r="AU195" s="227" t="s">
        <v>91</v>
      </c>
      <c r="AV195" s="11" t="s">
        <v>80</v>
      </c>
      <c r="AW195" s="11" t="s">
        <v>32</v>
      </c>
      <c r="AX195" s="11" t="s">
        <v>78</v>
      </c>
      <c r="AY195" s="227" t="s">
        <v>147</v>
      </c>
    </row>
    <row r="196" spans="2:65" s="1" customFormat="1" ht="16.5" customHeight="1">
      <c r="B196" s="36"/>
      <c r="C196" s="204" t="s">
        <v>376</v>
      </c>
      <c r="D196" s="204" t="s">
        <v>150</v>
      </c>
      <c r="E196" s="205" t="s">
        <v>377</v>
      </c>
      <c r="F196" s="206" t="s">
        <v>378</v>
      </c>
      <c r="G196" s="207" t="s">
        <v>99</v>
      </c>
      <c r="H196" s="208">
        <v>31</v>
      </c>
      <c r="I196" s="209"/>
      <c r="J196" s="210">
        <f>ROUND(I196*H196,2)</f>
        <v>0</v>
      </c>
      <c r="K196" s="206" t="s">
        <v>153</v>
      </c>
      <c r="L196" s="41"/>
      <c r="M196" s="211" t="s">
        <v>1</v>
      </c>
      <c r="N196" s="212" t="s">
        <v>41</v>
      </c>
      <c r="O196" s="77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15" t="s">
        <v>78</v>
      </c>
      <c r="AT196" s="15" t="s">
        <v>150</v>
      </c>
      <c r="AU196" s="15" t="s">
        <v>91</v>
      </c>
      <c r="AY196" s="15" t="s">
        <v>147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5" t="s">
        <v>78</v>
      </c>
      <c r="BK196" s="215">
        <f>ROUND(I196*H196,2)</f>
        <v>0</v>
      </c>
      <c r="BL196" s="15" t="s">
        <v>78</v>
      </c>
      <c r="BM196" s="15" t="s">
        <v>379</v>
      </c>
    </row>
    <row r="197" spans="2:51" s="11" customFormat="1" ht="12">
      <c r="B197" s="216"/>
      <c r="C197" s="217"/>
      <c r="D197" s="218" t="s">
        <v>155</v>
      </c>
      <c r="E197" s="219" t="s">
        <v>1</v>
      </c>
      <c r="F197" s="220" t="s">
        <v>380</v>
      </c>
      <c r="G197" s="217"/>
      <c r="H197" s="221">
        <v>31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155</v>
      </c>
      <c r="AU197" s="227" t="s">
        <v>91</v>
      </c>
      <c r="AV197" s="11" t="s">
        <v>80</v>
      </c>
      <c r="AW197" s="11" t="s">
        <v>32</v>
      </c>
      <c r="AX197" s="11" t="s">
        <v>78</v>
      </c>
      <c r="AY197" s="227" t="s">
        <v>147</v>
      </c>
    </row>
    <row r="198" spans="2:65" s="1" customFormat="1" ht="16.5" customHeight="1">
      <c r="B198" s="36"/>
      <c r="C198" s="228" t="s">
        <v>381</v>
      </c>
      <c r="D198" s="228" t="s">
        <v>305</v>
      </c>
      <c r="E198" s="229" t="s">
        <v>382</v>
      </c>
      <c r="F198" s="230" t="s">
        <v>383</v>
      </c>
      <c r="G198" s="231" t="s">
        <v>89</v>
      </c>
      <c r="H198" s="232">
        <v>3.1</v>
      </c>
      <c r="I198" s="233"/>
      <c r="J198" s="234">
        <f>ROUND(I198*H198,2)</f>
        <v>0</v>
      </c>
      <c r="K198" s="230" t="s">
        <v>153</v>
      </c>
      <c r="L198" s="235"/>
      <c r="M198" s="236" t="s">
        <v>1</v>
      </c>
      <c r="N198" s="237" t="s">
        <v>41</v>
      </c>
      <c r="O198" s="77"/>
      <c r="P198" s="213">
        <f>O198*H198</f>
        <v>0</v>
      </c>
      <c r="Q198" s="213">
        <v>0.2</v>
      </c>
      <c r="R198" s="213">
        <f>Q198*H198</f>
        <v>0.6200000000000001</v>
      </c>
      <c r="S198" s="213">
        <v>0</v>
      </c>
      <c r="T198" s="214">
        <f>S198*H198</f>
        <v>0</v>
      </c>
      <c r="AR198" s="15" t="s">
        <v>80</v>
      </c>
      <c r="AT198" s="15" t="s">
        <v>305</v>
      </c>
      <c r="AU198" s="15" t="s">
        <v>91</v>
      </c>
      <c r="AY198" s="15" t="s">
        <v>147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5" t="s">
        <v>78</v>
      </c>
      <c r="BK198" s="215">
        <f>ROUND(I198*H198,2)</f>
        <v>0</v>
      </c>
      <c r="BL198" s="15" t="s">
        <v>78</v>
      </c>
      <c r="BM198" s="15" t="s">
        <v>384</v>
      </c>
    </row>
    <row r="199" spans="2:51" s="11" customFormat="1" ht="12">
      <c r="B199" s="216"/>
      <c r="C199" s="217"/>
      <c r="D199" s="218" t="s">
        <v>155</v>
      </c>
      <c r="E199" s="217"/>
      <c r="F199" s="220" t="s">
        <v>385</v>
      </c>
      <c r="G199" s="217"/>
      <c r="H199" s="221">
        <v>3.1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155</v>
      </c>
      <c r="AU199" s="227" t="s">
        <v>91</v>
      </c>
      <c r="AV199" s="11" t="s">
        <v>80</v>
      </c>
      <c r="AW199" s="11" t="s">
        <v>4</v>
      </c>
      <c r="AX199" s="11" t="s">
        <v>78</v>
      </c>
      <c r="AY199" s="227" t="s">
        <v>147</v>
      </c>
    </row>
    <row r="200" spans="2:65" s="1" customFormat="1" ht="16.5" customHeight="1">
      <c r="B200" s="36"/>
      <c r="C200" s="204" t="s">
        <v>386</v>
      </c>
      <c r="D200" s="204" t="s">
        <v>150</v>
      </c>
      <c r="E200" s="205" t="s">
        <v>387</v>
      </c>
      <c r="F200" s="206" t="s">
        <v>388</v>
      </c>
      <c r="G200" s="207" t="s">
        <v>159</v>
      </c>
      <c r="H200" s="208">
        <v>1</v>
      </c>
      <c r="I200" s="209"/>
      <c r="J200" s="210">
        <f>ROUND(I200*H200,2)</f>
        <v>0</v>
      </c>
      <c r="K200" s="206" t="s">
        <v>153</v>
      </c>
      <c r="L200" s="41"/>
      <c r="M200" s="211" t="s">
        <v>1</v>
      </c>
      <c r="N200" s="212" t="s">
        <v>41</v>
      </c>
      <c r="O200" s="77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15" t="s">
        <v>168</v>
      </c>
      <c r="AT200" s="15" t="s">
        <v>150</v>
      </c>
      <c r="AU200" s="15" t="s">
        <v>91</v>
      </c>
      <c r="AY200" s="15" t="s">
        <v>147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5" t="s">
        <v>78</v>
      </c>
      <c r="BK200" s="215">
        <f>ROUND(I200*H200,2)</f>
        <v>0</v>
      </c>
      <c r="BL200" s="15" t="s">
        <v>168</v>
      </c>
      <c r="BM200" s="15" t="s">
        <v>389</v>
      </c>
    </row>
    <row r="201" spans="2:51" s="11" customFormat="1" ht="12">
      <c r="B201" s="216"/>
      <c r="C201" s="217"/>
      <c r="D201" s="218" t="s">
        <v>155</v>
      </c>
      <c r="E201" s="219" t="s">
        <v>1</v>
      </c>
      <c r="F201" s="220" t="s">
        <v>390</v>
      </c>
      <c r="G201" s="217"/>
      <c r="H201" s="221">
        <v>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155</v>
      </c>
      <c r="AU201" s="227" t="s">
        <v>91</v>
      </c>
      <c r="AV201" s="11" t="s">
        <v>80</v>
      </c>
      <c r="AW201" s="11" t="s">
        <v>32</v>
      </c>
      <c r="AX201" s="11" t="s">
        <v>78</v>
      </c>
      <c r="AY201" s="227" t="s">
        <v>147</v>
      </c>
    </row>
    <row r="202" spans="2:65" s="1" customFormat="1" ht="16.5" customHeight="1">
      <c r="B202" s="36"/>
      <c r="C202" s="204" t="s">
        <v>391</v>
      </c>
      <c r="D202" s="204" t="s">
        <v>150</v>
      </c>
      <c r="E202" s="205" t="s">
        <v>392</v>
      </c>
      <c r="F202" s="206" t="s">
        <v>393</v>
      </c>
      <c r="G202" s="207" t="s">
        <v>89</v>
      </c>
      <c r="H202" s="208">
        <v>1.02</v>
      </c>
      <c r="I202" s="209"/>
      <c r="J202" s="210">
        <f>ROUND(I202*H202,2)</f>
        <v>0</v>
      </c>
      <c r="K202" s="206" t="s">
        <v>153</v>
      </c>
      <c r="L202" s="41"/>
      <c r="M202" s="211" t="s">
        <v>1</v>
      </c>
      <c r="N202" s="212" t="s">
        <v>41</v>
      </c>
      <c r="O202" s="77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15" t="s">
        <v>78</v>
      </c>
      <c r="AT202" s="15" t="s">
        <v>150</v>
      </c>
      <c r="AU202" s="15" t="s">
        <v>91</v>
      </c>
      <c r="AY202" s="15" t="s">
        <v>147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5" t="s">
        <v>78</v>
      </c>
      <c r="BK202" s="215">
        <f>ROUND(I202*H202,2)</f>
        <v>0</v>
      </c>
      <c r="BL202" s="15" t="s">
        <v>78</v>
      </c>
      <c r="BM202" s="15" t="s">
        <v>394</v>
      </c>
    </row>
    <row r="203" spans="2:51" s="11" customFormat="1" ht="12">
      <c r="B203" s="216"/>
      <c r="C203" s="217"/>
      <c r="D203" s="218" t="s">
        <v>155</v>
      </c>
      <c r="E203" s="219" t="s">
        <v>1</v>
      </c>
      <c r="F203" s="220" t="s">
        <v>395</v>
      </c>
      <c r="G203" s="217"/>
      <c r="H203" s="221">
        <v>0.8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155</v>
      </c>
      <c r="AU203" s="227" t="s">
        <v>91</v>
      </c>
      <c r="AV203" s="11" t="s">
        <v>80</v>
      </c>
      <c r="AW203" s="11" t="s">
        <v>32</v>
      </c>
      <c r="AX203" s="11" t="s">
        <v>70</v>
      </c>
      <c r="AY203" s="227" t="s">
        <v>147</v>
      </c>
    </row>
    <row r="204" spans="2:51" s="11" customFormat="1" ht="12">
      <c r="B204" s="216"/>
      <c r="C204" s="217"/>
      <c r="D204" s="218" t="s">
        <v>155</v>
      </c>
      <c r="E204" s="219" t="s">
        <v>1</v>
      </c>
      <c r="F204" s="220" t="s">
        <v>396</v>
      </c>
      <c r="G204" s="217"/>
      <c r="H204" s="221">
        <v>0.22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155</v>
      </c>
      <c r="AU204" s="227" t="s">
        <v>91</v>
      </c>
      <c r="AV204" s="11" t="s">
        <v>80</v>
      </c>
      <c r="AW204" s="11" t="s">
        <v>32</v>
      </c>
      <c r="AX204" s="11" t="s">
        <v>70</v>
      </c>
      <c r="AY204" s="227" t="s">
        <v>147</v>
      </c>
    </row>
    <row r="205" spans="2:51" s="12" customFormat="1" ht="12">
      <c r="B205" s="238"/>
      <c r="C205" s="239"/>
      <c r="D205" s="218" t="s">
        <v>155</v>
      </c>
      <c r="E205" s="240" t="s">
        <v>1</v>
      </c>
      <c r="F205" s="241" t="s">
        <v>340</v>
      </c>
      <c r="G205" s="239"/>
      <c r="H205" s="242">
        <v>1.02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155</v>
      </c>
      <c r="AU205" s="248" t="s">
        <v>91</v>
      </c>
      <c r="AV205" s="12" t="s">
        <v>146</v>
      </c>
      <c r="AW205" s="12" t="s">
        <v>32</v>
      </c>
      <c r="AX205" s="12" t="s">
        <v>78</v>
      </c>
      <c r="AY205" s="248" t="s">
        <v>147</v>
      </c>
    </row>
    <row r="206" spans="2:65" s="1" customFormat="1" ht="16.5" customHeight="1">
      <c r="B206" s="36"/>
      <c r="C206" s="204" t="s">
        <v>397</v>
      </c>
      <c r="D206" s="204" t="s">
        <v>150</v>
      </c>
      <c r="E206" s="205" t="s">
        <v>398</v>
      </c>
      <c r="F206" s="206" t="s">
        <v>399</v>
      </c>
      <c r="G206" s="207" t="s">
        <v>89</v>
      </c>
      <c r="H206" s="208">
        <v>1.02</v>
      </c>
      <c r="I206" s="209"/>
      <c r="J206" s="210">
        <f>ROUND(I206*H206,2)</f>
        <v>0</v>
      </c>
      <c r="K206" s="206" t="s">
        <v>153</v>
      </c>
      <c r="L206" s="41"/>
      <c r="M206" s="211" t="s">
        <v>1</v>
      </c>
      <c r="N206" s="212" t="s">
        <v>41</v>
      </c>
      <c r="O206" s="77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15" t="s">
        <v>146</v>
      </c>
      <c r="AT206" s="15" t="s">
        <v>150</v>
      </c>
      <c r="AU206" s="15" t="s">
        <v>91</v>
      </c>
      <c r="AY206" s="15" t="s">
        <v>147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5" t="s">
        <v>78</v>
      </c>
      <c r="BK206" s="215">
        <f>ROUND(I206*H206,2)</f>
        <v>0</v>
      </c>
      <c r="BL206" s="15" t="s">
        <v>146</v>
      </c>
      <c r="BM206" s="15" t="s">
        <v>400</v>
      </c>
    </row>
    <row r="207" spans="2:65" s="1" customFormat="1" ht="16.5" customHeight="1">
      <c r="B207" s="36"/>
      <c r="C207" s="204" t="s">
        <v>401</v>
      </c>
      <c r="D207" s="204" t="s">
        <v>150</v>
      </c>
      <c r="E207" s="205" t="s">
        <v>402</v>
      </c>
      <c r="F207" s="206" t="s">
        <v>403</v>
      </c>
      <c r="G207" s="207" t="s">
        <v>89</v>
      </c>
      <c r="H207" s="208">
        <v>1.02</v>
      </c>
      <c r="I207" s="209"/>
      <c r="J207" s="210">
        <f>ROUND(I207*H207,2)</f>
        <v>0</v>
      </c>
      <c r="K207" s="206" t="s">
        <v>153</v>
      </c>
      <c r="L207" s="41"/>
      <c r="M207" s="211" t="s">
        <v>1</v>
      </c>
      <c r="N207" s="212" t="s">
        <v>41</v>
      </c>
      <c r="O207" s="77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15" t="s">
        <v>146</v>
      </c>
      <c r="AT207" s="15" t="s">
        <v>150</v>
      </c>
      <c r="AU207" s="15" t="s">
        <v>91</v>
      </c>
      <c r="AY207" s="15" t="s">
        <v>147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5" t="s">
        <v>78</v>
      </c>
      <c r="BK207" s="215">
        <f>ROUND(I207*H207,2)</f>
        <v>0</v>
      </c>
      <c r="BL207" s="15" t="s">
        <v>146</v>
      </c>
      <c r="BM207" s="15" t="s">
        <v>404</v>
      </c>
    </row>
    <row r="208" spans="2:65" s="1" customFormat="1" ht="16.5" customHeight="1">
      <c r="B208" s="36"/>
      <c r="C208" s="228" t="s">
        <v>405</v>
      </c>
      <c r="D208" s="228" t="s">
        <v>305</v>
      </c>
      <c r="E208" s="229" t="s">
        <v>406</v>
      </c>
      <c r="F208" s="230" t="s">
        <v>407</v>
      </c>
      <c r="G208" s="231" t="s">
        <v>89</v>
      </c>
      <c r="H208" s="232">
        <v>1.02</v>
      </c>
      <c r="I208" s="233"/>
      <c r="J208" s="234">
        <f>ROUND(I208*H208,2)</f>
        <v>0</v>
      </c>
      <c r="K208" s="230" t="s">
        <v>153</v>
      </c>
      <c r="L208" s="235"/>
      <c r="M208" s="236" t="s">
        <v>1</v>
      </c>
      <c r="N208" s="237" t="s">
        <v>41</v>
      </c>
      <c r="O208" s="77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15" t="s">
        <v>80</v>
      </c>
      <c r="AT208" s="15" t="s">
        <v>305</v>
      </c>
      <c r="AU208" s="15" t="s">
        <v>91</v>
      </c>
      <c r="AY208" s="15" t="s">
        <v>147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5" t="s">
        <v>78</v>
      </c>
      <c r="BK208" s="215">
        <f>ROUND(I208*H208,2)</f>
        <v>0</v>
      </c>
      <c r="BL208" s="15" t="s">
        <v>78</v>
      </c>
      <c r="BM208" s="15" t="s">
        <v>408</v>
      </c>
    </row>
    <row r="209" spans="2:63" s="13" customFormat="1" ht="20.85" customHeight="1">
      <c r="B209" s="249"/>
      <c r="C209" s="250"/>
      <c r="D209" s="251" t="s">
        <v>69</v>
      </c>
      <c r="E209" s="251" t="s">
        <v>409</v>
      </c>
      <c r="F209" s="251" t="s">
        <v>410</v>
      </c>
      <c r="G209" s="250"/>
      <c r="H209" s="250"/>
      <c r="I209" s="252"/>
      <c r="J209" s="253">
        <f>BK209</f>
        <v>0</v>
      </c>
      <c r="K209" s="250"/>
      <c r="L209" s="254"/>
      <c r="M209" s="255"/>
      <c r="N209" s="256"/>
      <c r="O209" s="256"/>
      <c r="P209" s="257">
        <f>P210+P218</f>
        <v>0</v>
      </c>
      <c r="Q209" s="256"/>
      <c r="R209" s="257">
        <f>R210+R218</f>
        <v>0.22975</v>
      </c>
      <c r="S209" s="256"/>
      <c r="T209" s="258">
        <f>T210+T218</f>
        <v>0</v>
      </c>
      <c r="AR209" s="259" t="s">
        <v>146</v>
      </c>
      <c r="AT209" s="260" t="s">
        <v>69</v>
      </c>
      <c r="AU209" s="260" t="s">
        <v>91</v>
      </c>
      <c r="AY209" s="259" t="s">
        <v>147</v>
      </c>
      <c r="BK209" s="261">
        <f>BK210+BK218</f>
        <v>0</v>
      </c>
    </row>
    <row r="210" spans="2:63" s="13" customFormat="1" ht="20.85" customHeight="1">
      <c r="B210" s="249"/>
      <c r="C210" s="250"/>
      <c r="D210" s="251" t="s">
        <v>69</v>
      </c>
      <c r="E210" s="251" t="s">
        <v>411</v>
      </c>
      <c r="F210" s="251" t="s">
        <v>412</v>
      </c>
      <c r="G210" s="250"/>
      <c r="H210" s="250"/>
      <c r="I210" s="252"/>
      <c r="J210" s="253">
        <f>BK210</f>
        <v>0</v>
      </c>
      <c r="K210" s="250"/>
      <c r="L210" s="254"/>
      <c r="M210" s="255"/>
      <c r="N210" s="256"/>
      <c r="O210" s="256"/>
      <c r="P210" s="257">
        <f>SUM(P211:P217)</f>
        <v>0</v>
      </c>
      <c r="Q210" s="256"/>
      <c r="R210" s="257">
        <f>SUM(R211:R217)</f>
        <v>0.20500000000000002</v>
      </c>
      <c r="S210" s="256"/>
      <c r="T210" s="258">
        <f>SUM(T211:T217)</f>
        <v>0</v>
      </c>
      <c r="AR210" s="259" t="s">
        <v>146</v>
      </c>
      <c r="AT210" s="260" t="s">
        <v>69</v>
      </c>
      <c r="AU210" s="260" t="s">
        <v>146</v>
      </c>
      <c r="AY210" s="259" t="s">
        <v>147</v>
      </c>
      <c r="BK210" s="261">
        <f>SUM(BK211:BK217)</f>
        <v>0</v>
      </c>
    </row>
    <row r="211" spans="2:65" s="1" customFormat="1" ht="16.5" customHeight="1">
      <c r="B211" s="36"/>
      <c r="C211" s="228" t="s">
        <v>413</v>
      </c>
      <c r="D211" s="228" t="s">
        <v>305</v>
      </c>
      <c r="E211" s="229" t="s">
        <v>414</v>
      </c>
      <c r="F211" s="230" t="s">
        <v>415</v>
      </c>
      <c r="G211" s="231" t="s">
        <v>159</v>
      </c>
      <c r="H211" s="232">
        <v>2</v>
      </c>
      <c r="I211" s="233"/>
      <c r="J211" s="234">
        <f>ROUND(I211*H211,2)</f>
        <v>0</v>
      </c>
      <c r="K211" s="230" t="s">
        <v>188</v>
      </c>
      <c r="L211" s="235"/>
      <c r="M211" s="236" t="s">
        <v>1</v>
      </c>
      <c r="N211" s="237" t="s">
        <v>41</v>
      </c>
      <c r="O211" s="77"/>
      <c r="P211" s="213">
        <f>O211*H211</f>
        <v>0</v>
      </c>
      <c r="Q211" s="213">
        <v>0.025</v>
      </c>
      <c r="R211" s="213">
        <f>Q211*H211</f>
        <v>0.05</v>
      </c>
      <c r="S211" s="213">
        <v>0</v>
      </c>
      <c r="T211" s="214">
        <f>S211*H211</f>
        <v>0</v>
      </c>
      <c r="AR211" s="15" t="s">
        <v>95</v>
      </c>
      <c r="AT211" s="15" t="s">
        <v>305</v>
      </c>
      <c r="AU211" s="15" t="s">
        <v>170</v>
      </c>
      <c r="AY211" s="15" t="s">
        <v>147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5" t="s">
        <v>78</v>
      </c>
      <c r="BK211" s="215">
        <f>ROUND(I211*H211,2)</f>
        <v>0</v>
      </c>
      <c r="BL211" s="15" t="s">
        <v>146</v>
      </c>
      <c r="BM211" s="15" t="s">
        <v>416</v>
      </c>
    </row>
    <row r="212" spans="2:65" s="1" customFormat="1" ht="16.5" customHeight="1">
      <c r="B212" s="36"/>
      <c r="C212" s="228" t="s">
        <v>417</v>
      </c>
      <c r="D212" s="228" t="s">
        <v>305</v>
      </c>
      <c r="E212" s="229" t="s">
        <v>418</v>
      </c>
      <c r="F212" s="230" t="s">
        <v>419</v>
      </c>
      <c r="G212" s="231" t="s">
        <v>159</v>
      </c>
      <c r="H212" s="232">
        <v>1</v>
      </c>
      <c r="I212" s="233"/>
      <c r="J212" s="234">
        <f>ROUND(I212*H212,2)</f>
        <v>0</v>
      </c>
      <c r="K212" s="230" t="s">
        <v>188</v>
      </c>
      <c r="L212" s="235"/>
      <c r="M212" s="236" t="s">
        <v>1</v>
      </c>
      <c r="N212" s="237" t="s">
        <v>41</v>
      </c>
      <c r="O212" s="77"/>
      <c r="P212" s="213">
        <f>O212*H212</f>
        <v>0</v>
      </c>
      <c r="Q212" s="213">
        <v>0.025</v>
      </c>
      <c r="R212" s="213">
        <f>Q212*H212</f>
        <v>0.025</v>
      </c>
      <c r="S212" s="213">
        <v>0</v>
      </c>
      <c r="T212" s="214">
        <f>S212*H212</f>
        <v>0</v>
      </c>
      <c r="AR212" s="15" t="s">
        <v>95</v>
      </c>
      <c r="AT212" s="15" t="s">
        <v>305</v>
      </c>
      <c r="AU212" s="15" t="s">
        <v>170</v>
      </c>
      <c r="AY212" s="15" t="s">
        <v>147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5" t="s">
        <v>78</v>
      </c>
      <c r="BK212" s="215">
        <f>ROUND(I212*H212,2)</f>
        <v>0</v>
      </c>
      <c r="BL212" s="15" t="s">
        <v>146</v>
      </c>
      <c r="BM212" s="15" t="s">
        <v>420</v>
      </c>
    </row>
    <row r="213" spans="2:65" s="1" customFormat="1" ht="16.5" customHeight="1">
      <c r="B213" s="36"/>
      <c r="C213" s="228" t="s">
        <v>421</v>
      </c>
      <c r="D213" s="228" t="s">
        <v>305</v>
      </c>
      <c r="E213" s="229" t="s">
        <v>422</v>
      </c>
      <c r="F213" s="230" t="s">
        <v>423</v>
      </c>
      <c r="G213" s="231" t="s">
        <v>159</v>
      </c>
      <c r="H213" s="232">
        <v>1</v>
      </c>
      <c r="I213" s="233"/>
      <c r="J213" s="234">
        <f>ROUND(I213*H213,2)</f>
        <v>0</v>
      </c>
      <c r="K213" s="230" t="s">
        <v>188</v>
      </c>
      <c r="L213" s="235"/>
      <c r="M213" s="236" t="s">
        <v>1</v>
      </c>
      <c r="N213" s="237" t="s">
        <v>41</v>
      </c>
      <c r="O213" s="77"/>
      <c r="P213" s="213">
        <f>O213*H213</f>
        <v>0</v>
      </c>
      <c r="Q213" s="213">
        <v>0.025</v>
      </c>
      <c r="R213" s="213">
        <f>Q213*H213</f>
        <v>0.025</v>
      </c>
      <c r="S213" s="213">
        <v>0</v>
      </c>
      <c r="T213" s="214">
        <f>S213*H213</f>
        <v>0</v>
      </c>
      <c r="AR213" s="15" t="s">
        <v>95</v>
      </c>
      <c r="AT213" s="15" t="s">
        <v>305</v>
      </c>
      <c r="AU213" s="15" t="s">
        <v>170</v>
      </c>
      <c r="AY213" s="15" t="s">
        <v>147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5" t="s">
        <v>78</v>
      </c>
      <c r="BK213" s="215">
        <f>ROUND(I213*H213,2)</f>
        <v>0</v>
      </c>
      <c r="BL213" s="15" t="s">
        <v>146</v>
      </c>
      <c r="BM213" s="15" t="s">
        <v>424</v>
      </c>
    </row>
    <row r="214" spans="2:65" s="1" customFormat="1" ht="16.5" customHeight="1">
      <c r="B214" s="36"/>
      <c r="C214" s="228" t="s">
        <v>425</v>
      </c>
      <c r="D214" s="228" t="s">
        <v>305</v>
      </c>
      <c r="E214" s="229" t="s">
        <v>426</v>
      </c>
      <c r="F214" s="230" t="s">
        <v>427</v>
      </c>
      <c r="G214" s="231" t="s">
        <v>159</v>
      </c>
      <c r="H214" s="232">
        <v>1</v>
      </c>
      <c r="I214" s="233"/>
      <c r="J214" s="234">
        <f>ROUND(I214*H214,2)</f>
        <v>0</v>
      </c>
      <c r="K214" s="230" t="s">
        <v>188</v>
      </c>
      <c r="L214" s="235"/>
      <c r="M214" s="236" t="s">
        <v>1</v>
      </c>
      <c r="N214" s="237" t="s">
        <v>41</v>
      </c>
      <c r="O214" s="77"/>
      <c r="P214" s="213">
        <f>O214*H214</f>
        <v>0</v>
      </c>
      <c r="Q214" s="213">
        <v>0.02</v>
      </c>
      <c r="R214" s="213">
        <f>Q214*H214</f>
        <v>0.02</v>
      </c>
      <c r="S214" s="213">
        <v>0</v>
      </c>
      <c r="T214" s="214">
        <f>S214*H214</f>
        <v>0</v>
      </c>
      <c r="AR214" s="15" t="s">
        <v>95</v>
      </c>
      <c r="AT214" s="15" t="s">
        <v>305</v>
      </c>
      <c r="AU214" s="15" t="s">
        <v>170</v>
      </c>
      <c r="AY214" s="15" t="s">
        <v>147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5" t="s">
        <v>78</v>
      </c>
      <c r="BK214" s="215">
        <f>ROUND(I214*H214,2)</f>
        <v>0</v>
      </c>
      <c r="BL214" s="15" t="s">
        <v>146</v>
      </c>
      <c r="BM214" s="15" t="s">
        <v>428</v>
      </c>
    </row>
    <row r="215" spans="2:65" s="1" customFormat="1" ht="16.5" customHeight="1">
      <c r="B215" s="36"/>
      <c r="C215" s="228" t="s">
        <v>429</v>
      </c>
      <c r="D215" s="228" t="s">
        <v>305</v>
      </c>
      <c r="E215" s="229" t="s">
        <v>430</v>
      </c>
      <c r="F215" s="230" t="s">
        <v>431</v>
      </c>
      <c r="G215" s="231" t="s">
        <v>159</v>
      </c>
      <c r="H215" s="232">
        <v>2</v>
      </c>
      <c r="I215" s="233"/>
      <c r="J215" s="234">
        <f>ROUND(I215*H215,2)</f>
        <v>0</v>
      </c>
      <c r="K215" s="230" t="s">
        <v>188</v>
      </c>
      <c r="L215" s="235"/>
      <c r="M215" s="236" t="s">
        <v>1</v>
      </c>
      <c r="N215" s="237" t="s">
        <v>41</v>
      </c>
      <c r="O215" s="77"/>
      <c r="P215" s="213">
        <f>O215*H215</f>
        <v>0</v>
      </c>
      <c r="Q215" s="213">
        <v>0.015</v>
      </c>
      <c r="R215" s="213">
        <f>Q215*H215</f>
        <v>0.03</v>
      </c>
      <c r="S215" s="213">
        <v>0</v>
      </c>
      <c r="T215" s="214">
        <f>S215*H215</f>
        <v>0</v>
      </c>
      <c r="AR215" s="15" t="s">
        <v>95</v>
      </c>
      <c r="AT215" s="15" t="s">
        <v>305</v>
      </c>
      <c r="AU215" s="15" t="s">
        <v>170</v>
      </c>
      <c r="AY215" s="15" t="s">
        <v>147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5" t="s">
        <v>78</v>
      </c>
      <c r="BK215" s="215">
        <f>ROUND(I215*H215,2)</f>
        <v>0</v>
      </c>
      <c r="BL215" s="15" t="s">
        <v>146</v>
      </c>
      <c r="BM215" s="15" t="s">
        <v>432</v>
      </c>
    </row>
    <row r="216" spans="2:65" s="1" customFormat="1" ht="16.5" customHeight="1">
      <c r="B216" s="36"/>
      <c r="C216" s="228" t="s">
        <v>433</v>
      </c>
      <c r="D216" s="228" t="s">
        <v>305</v>
      </c>
      <c r="E216" s="229" t="s">
        <v>434</v>
      </c>
      <c r="F216" s="230" t="s">
        <v>435</v>
      </c>
      <c r="G216" s="231" t="s">
        <v>159</v>
      </c>
      <c r="H216" s="232">
        <v>2</v>
      </c>
      <c r="I216" s="233"/>
      <c r="J216" s="234">
        <f>ROUND(I216*H216,2)</f>
        <v>0</v>
      </c>
      <c r="K216" s="230" t="s">
        <v>188</v>
      </c>
      <c r="L216" s="235"/>
      <c r="M216" s="236" t="s">
        <v>1</v>
      </c>
      <c r="N216" s="237" t="s">
        <v>41</v>
      </c>
      <c r="O216" s="77"/>
      <c r="P216" s="213">
        <f>O216*H216</f>
        <v>0</v>
      </c>
      <c r="Q216" s="213">
        <v>0.015</v>
      </c>
      <c r="R216" s="213">
        <f>Q216*H216</f>
        <v>0.03</v>
      </c>
      <c r="S216" s="213">
        <v>0</v>
      </c>
      <c r="T216" s="214">
        <f>S216*H216</f>
        <v>0</v>
      </c>
      <c r="AR216" s="15" t="s">
        <v>95</v>
      </c>
      <c r="AT216" s="15" t="s">
        <v>305</v>
      </c>
      <c r="AU216" s="15" t="s">
        <v>170</v>
      </c>
      <c r="AY216" s="15" t="s">
        <v>147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5" t="s">
        <v>78</v>
      </c>
      <c r="BK216" s="215">
        <f>ROUND(I216*H216,2)</f>
        <v>0</v>
      </c>
      <c r="BL216" s="15" t="s">
        <v>146</v>
      </c>
      <c r="BM216" s="15" t="s">
        <v>436</v>
      </c>
    </row>
    <row r="217" spans="2:65" s="1" customFormat="1" ht="16.5" customHeight="1">
      <c r="B217" s="36"/>
      <c r="C217" s="228" t="s">
        <v>437</v>
      </c>
      <c r="D217" s="228" t="s">
        <v>305</v>
      </c>
      <c r="E217" s="229" t="s">
        <v>438</v>
      </c>
      <c r="F217" s="230" t="s">
        <v>439</v>
      </c>
      <c r="G217" s="231" t="s">
        <v>159</v>
      </c>
      <c r="H217" s="232">
        <v>1</v>
      </c>
      <c r="I217" s="233"/>
      <c r="J217" s="234">
        <f>ROUND(I217*H217,2)</f>
        <v>0</v>
      </c>
      <c r="K217" s="230" t="s">
        <v>188</v>
      </c>
      <c r="L217" s="235"/>
      <c r="M217" s="236" t="s">
        <v>1</v>
      </c>
      <c r="N217" s="237" t="s">
        <v>41</v>
      </c>
      <c r="O217" s="77"/>
      <c r="P217" s="213">
        <f>O217*H217</f>
        <v>0</v>
      </c>
      <c r="Q217" s="213">
        <v>0.025</v>
      </c>
      <c r="R217" s="213">
        <f>Q217*H217</f>
        <v>0.025</v>
      </c>
      <c r="S217" s="213">
        <v>0</v>
      </c>
      <c r="T217" s="214">
        <f>S217*H217</f>
        <v>0</v>
      </c>
      <c r="AR217" s="15" t="s">
        <v>95</v>
      </c>
      <c r="AT217" s="15" t="s">
        <v>305</v>
      </c>
      <c r="AU217" s="15" t="s">
        <v>170</v>
      </c>
      <c r="AY217" s="15" t="s">
        <v>147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5" t="s">
        <v>78</v>
      </c>
      <c r="BK217" s="215">
        <f>ROUND(I217*H217,2)</f>
        <v>0</v>
      </c>
      <c r="BL217" s="15" t="s">
        <v>146</v>
      </c>
      <c r="BM217" s="15" t="s">
        <v>440</v>
      </c>
    </row>
    <row r="218" spans="2:63" s="13" customFormat="1" ht="20.85" customHeight="1">
      <c r="B218" s="249"/>
      <c r="C218" s="250"/>
      <c r="D218" s="251" t="s">
        <v>69</v>
      </c>
      <c r="E218" s="251" t="s">
        <v>441</v>
      </c>
      <c r="F218" s="251" t="s">
        <v>442</v>
      </c>
      <c r="G218" s="250"/>
      <c r="H218" s="250"/>
      <c r="I218" s="252"/>
      <c r="J218" s="253">
        <f>BK218</f>
        <v>0</v>
      </c>
      <c r="K218" s="250"/>
      <c r="L218" s="254"/>
      <c r="M218" s="255"/>
      <c r="N218" s="256"/>
      <c r="O218" s="256"/>
      <c r="P218" s="257">
        <f>SUM(P219:P220)</f>
        <v>0</v>
      </c>
      <c r="Q218" s="256"/>
      <c r="R218" s="257">
        <f>SUM(R219:R220)</f>
        <v>0.02475</v>
      </c>
      <c r="S218" s="256"/>
      <c r="T218" s="258">
        <f>SUM(T219:T220)</f>
        <v>0</v>
      </c>
      <c r="AR218" s="259" t="s">
        <v>146</v>
      </c>
      <c r="AT218" s="260" t="s">
        <v>69</v>
      </c>
      <c r="AU218" s="260" t="s">
        <v>146</v>
      </c>
      <c r="AY218" s="259" t="s">
        <v>147</v>
      </c>
      <c r="BK218" s="261">
        <f>SUM(BK219:BK220)</f>
        <v>0</v>
      </c>
    </row>
    <row r="219" spans="2:65" s="1" customFormat="1" ht="16.5" customHeight="1">
      <c r="B219" s="36"/>
      <c r="C219" s="228" t="s">
        <v>443</v>
      </c>
      <c r="D219" s="228" t="s">
        <v>305</v>
      </c>
      <c r="E219" s="229" t="s">
        <v>444</v>
      </c>
      <c r="F219" s="230" t="s">
        <v>445</v>
      </c>
      <c r="G219" s="231" t="s">
        <v>159</v>
      </c>
      <c r="H219" s="232">
        <v>5</v>
      </c>
      <c r="I219" s="233"/>
      <c r="J219" s="234">
        <f>ROUND(I219*H219,2)</f>
        <v>0</v>
      </c>
      <c r="K219" s="230" t="s">
        <v>188</v>
      </c>
      <c r="L219" s="235"/>
      <c r="M219" s="236" t="s">
        <v>1</v>
      </c>
      <c r="N219" s="237" t="s">
        <v>41</v>
      </c>
      <c r="O219" s="77"/>
      <c r="P219" s="213">
        <f>O219*H219</f>
        <v>0</v>
      </c>
      <c r="Q219" s="213">
        <v>0.003</v>
      </c>
      <c r="R219" s="213">
        <f>Q219*H219</f>
        <v>0.015</v>
      </c>
      <c r="S219" s="213">
        <v>0</v>
      </c>
      <c r="T219" s="214">
        <f>S219*H219</f>
        <v>0</v>
      </c>
      <c r="AR219" s="15" t="s">
        <v>95</v>
      </c>
      <c r="AT219" s="15" t="s">
        <v>305</v>
      </c>
      <c r="AU219" s="15" t="s">
        <v>170</v>
      </c>
      <c r="AY219" s="15" t="s">
        <v>147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5" t="s">
        <v>78</v>
      </c>
      <c r="BK219" s="215">
        <f>ROUND(I219*H219,2)</f>
        <v>0</v>
      </c>
      <c r="BL219" s="15" t="s">
        <v>146</v>
      </c>
      <c r="BM219" s="15" t="s">
        <v>446</v>
      </c>
    </row>
    <row r="220" spans="2:65" s="1" customFormat="1" ht="16.5" customHeight="1">
      <c r="B220" s="36"/>
      <c r="C220" s="228" t="s">
        <v>447</v>
      </c>
      <c r="D220" s="228" t="s">
        <v>305</v>
      </c>
      <c r="E220" s="229" t="s">
        <v>448</v>
      </c>
      <c r="F220" s="230" t="s">
        <v>449</v>
      </c>
      <c r="G220" s="231" t="s">
        <v>159</v>
      </c>
      <c r="H220" s="232">
        <v>3</v>
      </c>
      <c r="I220" s="233"/>
      <c r="J220" s="234">
        <f>ROUND(I220*H220,2)</f>
        <v>0</v>
      </c>
      <c r="K220" s="230" t="s">
        <v>188</v>
      </c>
      <c r="L220" s="235"/>
      <c r="M220" s="236" t="s">
        <v>1</v>
      </c>
      <c r="N220" s="237" t="s">
        <v>41</v>
      </c>
      <c r="O220" s="77"/>
      <c r="P220" s="213">
        <f>O220*H220</f>
        <v>0</v>
      </c>
      <c r="Q220" s="213">
        <v>0.00325</v>
      </c>
      <c r="R220" s="213">
        <f>Q220*H220</f>
        <v>0.00975</v>
      </c>
      <c r="S220" s="213">
        <v>0</v>
      </c>
      <c r="T220" s="214">
        <f>S220*H220</f>
        <v>0</v>
      </c>
      <c r="AR220" s="15" t="s">
        <v>95</v>
      </c>
      <c r="AT220" s="15" t="s">
        <v>305</v>
      </c>
      <c r="AU220" s="15" t="s">
        <v>170</v>
      </c>
      <c r="AY220" s="15" t="s">
        <v>147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5" t="s">
        <v>78</v>
      </c>
      <c r="BK220" s="215">
        <f>ROUND(I220*H220,2)</f>
        <v>0</v>
      </c>
      <c r="BL220" s="15" t="s">
        <v>146</v>
      </c>
      <c r="BM220" s="15" t="s">
        <v>450</v>
      </c>
    </row>
    <row r="221" spans="2:63" s="10" customFormat="1" ht="20.85" customHeight="1">
      <c r="B221" s="188"/>
      <c r="C221" s="189"/>
      <c r="D221" s="190" t="s">
        <v>69</v>
      </c>
      <c r="E221" s="202" t="s">
        <v>451</v>
      </c>
      <c r="F221" s="202" t="s">
        <v>452</v>
      </c>
      <c r="G221" s="189"/>
      <c r="H221" s="189"/>
      <c r="I221" s="192"/>
      <c r="J221" s="203">
        <f>BK221</f>
        <v>0</v>
      </c>
      <c r="K221" s="189"/>
      <c r="L221" s="194"/>
      <c r="M221" s="195"/>
      <c r="N221" s="196"/>
      <c r="O221" s="196"/>
      <c r="P221" s="197">
        <f>P222+SUM(P223:P248)</f>
        <v>0</v>
      </c>
      <c r="Q221" s="196"/>
      <c r="R221" s="197">
        <f>R222+SUM(R223:R248)</f>
        <v>0.37472</v>
      </c>
      <c r="S221" s="196"/>
      <c r="T221" s="198">
        <f>T222+SUM(T223:T248)</f>
        <v>0</v>
      </c>
      <c r="AR221" s="199" t="s">
        <v>146</v>
      </c>
      <c r="AT221" s="200" t="s">
        <v>69</v>
      </c>
      <c r="AU221" s="200" t="s">
        <v>80</v>
      </c>
      <c r="AY221" s="199" t="s">
        <v>147</v>
      </c>
      <c r="BK221" s="201">
        <f>BK222+SUM(BK223:BK248)</f>
        <v>0</v>
      </c>
    </row>
    <row r="222" spans="2:65" s="1" customFormat="1" ht="16.5" customHeight="1">
      <c r="B222" s="36"/>
      <c r="C222" s="204" t="s">
        <v>453</v>
      </c>
      <c r="D222" s="204" t="s">
        <v>150</v>
      </c>
      <c r="E222" s="205" t="s">
        <v>454</v>
      </c>
      <c r="F222" s="206" t="s">
        <v>455</v>
      </c>
      <c r="G222" s="207" t="s">
        <v>361</v>
      </c>
      <c r="H222" s="208">
        <v>41</v>
      </c>
      <c r="I222" s="209"/>
      <c r="J222" s="210">
        <f>ROUND(I222*H222,2)</f>
        <v>0</v>
      </c>
      <c r="K222" s="206" t="s">
        <v>153</v>
      </c>
      <c r="L222" s="41"/>
      <c r="M222" s="211" t="s">
        <v>1</v>
      </c>
      <c r="N222" s="212" t="s">
        <v>41</v>
      </c>
      <c r="O222" s="77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15" t="s">
        <v>78</v>
      </c>
      <c r="AT222" s="15" t="s">
        <v>150</v>
      </c>
      <c r="AU222" s="15" t="s">
        <v>91</v>
      </c>
      <c r="AY222" s="15" t="s">
        <v>147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5" t="s">
        <v>78</v>
      </c>
      <c r="BK222" s="215">
        <f>ROUND(I222*H222,2)</f>
        <v>0</v>
      </c>
      <c r="BL222" s="15" t="s">
        <v>78</v>
      </c>
      <c r="BM222" s="15" t="s">
        <v>456</v>
      </c>
    </row>
    <row r="223" spans="2:51" s="11" customFormat="1" ht="12">
      <c r="B223" s="216"/>
      <c r="C223" s="217"/>
      <c r="D223" s="218" t="s">
        <v>155</v>
      </c>
      <c r="E223" s="219" t="s">
        <v>1</v>
      </c>
      <c r="F223" s="220" t="s">
        <v>457</v>
      </c>
      <c r="G223" s="217"/>
      <c r="H223" s="221">
        <v>41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155</v>
      </c>
      <c r="AU223" s="227" t="s">
        <v>91</v>
      </c>
      <c r="AV223" s="11" t="s">
        <v>80</v>
      </c>
      <c r="AW223" s="11" t="s">
        <v>32</v>
      </c>
      <c r="AX223" s="11" t="s">
        <v>78</v>
      </c>
      <c r="AY223" s="227" t="s">
        <v>147</v>
      </c>
    </row>
    <row r="224" spans="2:65" s="1" customFormat="1" ht="16.5" customHeight="1">
      <c r="B224" s="36"/>
      <c r="C224" s="228" t="s">
        <v>458</v>
      </c>
      <c r="D224" s="228" t="s">
        <v>305</v>
      </c>
      <c r="E224" s="229" t="s">
        <v>459</v>
      </c>
      <c r="F224" s="230" t="s">
        <v>460</v>
      </c>
      <c r="G224" s="231" t="s">
        <v>361</v>
      </c>
      <c r="H224" s="232">
        <v>41</v>
      </c>
      <c r="I224" s="233"/>
      <c r="J224" s="234">
        <f>ROUND(I224*H224,2)</f>
        <v>0</v>
      </c>
      <c r="K224" s="230" t="s">
        <v>153</v>
      </c>
      <c r="L224" s="235"/>
      <c r="M224" s="236" t="s">
        <v>1</v>
      </c>
      <c r="N224" s="237" t="s">
        <v>41</v>
      </c>
      <c r="O224" s="77"/>
      <c r="P224" s="213">
        <f>O224*H224</f>
        <v>0</v>
      </c>
      <c r="Q224" s="213">
        <v>0.00082</v>
      </c>
      <c r="R224" s="213">
        <f>Q224*H224</f>
        <v>0.03362</v>
      </c>
      <c r="S224" s="213">
        <v>0</v>
      </c>
      <c r="T224" s="214">
        <f>S224*H224</f>
        <v>0</v>
      </c>
      <c r="AR224" s="15" t="s">
        <v>80</v>
      </c>
      <c r="AT224" s="15" t="s">
        <v>305</v>
      </c>
      <c r="AU224" s="15" t="s">
        <v>91</v>
      </c>
      <c r="AY224" s="15" t="s">
        <v>147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5" t="s">
        <v>78</v>
      </c>
      <c r="BK224" s="215">
        <f>ROUND(I224*H224,2)</f>
        <v>0</v>
      </c>
      <c r="BL224" s="15" t="s">
        <v>78</v>
      </c>
      <c r="BM224" s="15" t="s">
        <v>461</v>
      </c>
    </row>
    <row r="225" spans="2:65" s="1" customFormat="1" ht="16.5" customHeight="1">
      <c r="B225" s="36"/>
      <c r="C225" s="204" t="s">
        <v>462</v>
      </c>
      <c r="D225" s="204" t="s">
        <v>150</v>
      </c>
      <c r="E225" s="205" t="s">
        <v>272</v>
      </c>
      <c r="F225" s="206" t="s">
        <v>273</v>
      </c>
      <c r="G225" s="207" t="s">
        <v>99</v>
      </c>
      <c r="H225" s="208">
        <v>42</v>
      </c>
      <c r="I225" s="209"/>
      <c r="J225" s="210">
        <f>ROUND(I225*H225,2)</f>
        <v>0</v>
      </c>
      <c r="K225" s="206" t="s">
        <v>153</v>
      </c>
      <c r="L225" s="41"/>
      <c r="M225" s="211" t="s">
        <v>1</v>
      </c>
      <c r="N225" s="212" t="s">
        <v>41</v>
      </c>
      <c r="O225" s="77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15" t="s">
        <v>78</v>
      </c>
      <c r="AT225" s="15" t="s">
        <v>150</v>
      </c>
      <c r="AU225" s="15" t="s">
        <v>91</v>
      </c>
      <c r="AY225" s="15" t="s">
        <v>147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5" t="s">
        <v>78</v>
      </c>
      <c r="BK225" s="215">
        <f>ROUND(I225*H225,2)</f>
        <v>0</v>
      </c>
      <c r="BL225" s="15" t="s">
        <v>78</v>
      </c>
      <c r="BM225" s="15" t="s">
        <v>463</v>
      </c>
    </row>
    <row r="226" spans="2:51" s="11" customFormat="1" ht="12">
      <c r="B226" s="216"/>
      <c r="C226" s="217"/>
      <c r="D226" s="218" t="s">
        <v>155</v>
      </c>
      <c r="E226" s="219" t="s">
        <v>1</v>
      </c>
      <c r="F226" s="220" t="s">
        <v>101</v>
      </c>
      <c r="G226" s="217"/>
      <c r="H226" s="221">
        <v>42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155</v>
      </c>
      <c r="AU226" s="227" t="s">
        <v>91</v>
      </c>
      <c r="AV226" s="11" t="s">
        <v>80</v>
      </c>
      <c r="AW226" s="11" t="s">
        <v>32</v>
      </c>
      <c r="AX226" s="11" t="s">
        <v>78</v>
      </c>
      <c r="AY226" s="227" t="s">
        <v>147</v>
      </c>
    </row>
    <row r="227" spans="2:65" s="1" customFormat="1" ht="16.5" customHeight="1">
      <c r="B227" s="36"/>
      <c r="C227" s="204" t="s">
        <v>464</v>
      </c>
      <c r="D227" s="204" t="s">
        <v>150</v>
      </c>
      <c r="E227" s="205" t="s">
        <v>276</v>
      </c>
      <c r="F227" s="206" t="s">
        <v>277</v>
      </c>
      <c r="G227" s="207" t="s">
        <v>99</v>
      </c>
      <c r="H227" s="208">
        <v>42</v>
      </c>
      <c r="I227" s="209"/>
      <c r="J227" s="210">
        <f>ROUND(I227*H227,2)</f>
        <v>0</v>
      </c>
      <c r="K227" s="206" t="s">
        <v>153</v>
      </c>
      <c r="L227" s="41"/>
      <c r="M227" s="211" t="s">
        <v>1</v>
      </c>
      <c r="N227" s="212" t="s">
        <v>41</v>
      </c>
      <c r="O227" s="77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15" t="s">
        <v>78</v>
      </c>
      <c r="AT227" s="15" t="s">
        <v>150</v>
      </c>
      <c r="AU227" s="15" t="s">
        <v>91</v>
      </c>
      <c r="AY227" s="15" t="s">
        <v>147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5" t="s">
        <v>78</v>
      </c>
      <c r="BK227" s="215">
        <f>ROUND(I227*H227,2)</f>
        <v>0</v>
      </c>
      <c r="BL227" s="15" t="s">
        <v>78</v>
      </c>
      <c r="BM227" s="15" t="s">
        <v>465</v>
      </c>
    </row>
    <row r="228" spans="2:51" s="11" customFormat="1" ht="12">
      <c r="B228" s="216"/>
      <c r="C228" s="217"/>
      <c r="D228" s="218" t="s">
        <v>155</v>
      </c>
      <c r="E228" s="219" t="s">
        <v>1</v>
      </c>
      <c r="F228" s="220" t="s">
        <v>101</v>
      </c>
      <c r="G228" s="217"/>
      <c r="H228" s="221">
        <v>42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155</v>
      </c>
      <c r="AU228" s="227" t="s">
        <v>91</v>
      </c>
      <c r="AV228" s="11" t="s">
        <v>80</v>
      </c>
      <c r="AW228" s="11" t="s">
        <v>32</v>
      </c>
      <c r="AX228" s="11" t="s">
        <v>78</v>
      </c>
      <c r="AY228" s="227" t="s">
        <v>147</v>
      </c>
    </row>
    <row r="229" spans="2:65" s="1" customFormat="1" ht="16.5" customHeight="1">
      <c r="B229" s="36"/>
      <c r="C229" s="204" t="s">
        <v>466</v>
      </c>
      <c r="D229" s="204" t="s">
        <v>150</v>
      </c>
      <c r="E229" s="205" t="s">
        <v>256</v>
      </c>
      <c r="F229" s="206" t="s">
        <v>257</v>
      </c>
      <c r="G229" s="207" t="s">
        <v>89</v>
      </c>
      <c r="H229" s="208">
        <v>4.2</v>
      </c>
      <c r="I229" s="209"/>
      <c r="J229" s="210">
        <f>ROUND(I229*H229,2)</f>
        <v>0</v>
      </c>
      <c r="K229" s="206" t="s">
        <v>188</v>
      </c>
      <c r="L229" s="41"/>
      <c r="M229" s="211" t="s">
        <v>1</v>
      </c>
      <c r="N229" s="212" t="s">
        <v>41</v>
      </c>
      <c r="O229" s="77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15" t="s">
        <v>78</v>
      </c>
      <c r="AT229" s="15" t="s">
        <v>150</v>
      </c>
      <c r="AU229" s="15" t="s">
        <v>91</v>
      </c>
      <c r="AY229" s="15" t="s">
        <v>147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5" t="s">
        <v>78</v>
      </c>
      <c r="BK229" s="215">
        <f>ROUND(I229*H229,2)</f>
        <v>0</v>
      </c>
      <c r="BL229" s="15" t="s">
        <v>78</v>
      </c>
      <c r="BM229" s="15" t="s">
        <v>467</v>
      </c>
    </row>
    <row r="230" spans="2:51" s="11" customFormat="1" ht="12">
      <c r="B230" s="216"/>
      <c r="C230" s="217"/>
      <c r="D230" s="218" t="s">
        <v>155</v>
      </c>
      <c r="E230" s="219" t="s">
        <v>468</v>
      </c>
      <c r="F230" s="220" t="s">
        <v>469</v>
      </c>
      <c r="G230" s="217"/>
      <c r="H230" s="221">
        <v>4.2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155</v>
      </c>
      <c r="AU230" s="227" t="s">
        <v>91</v>
      </c>
      <c r="AV230" s="11" t="s">
        <v>80</v>
      </c>
      <c r="AW230" s="11" t="s">
        <v>32</v>
      </c>
      <c r="AX230" s="11" t="s">
        <v>78</v>
      </c>
      <c r="AY230" s="227" t="s">
        <v>147</v>
      </c>
    </row>
    <row r="231" spans="2:65" s="1" customFormat="1" ht="16.5" customHeight="1">
      <c r="B231" s="36"/>
      <c r="C231" s="204" t="s">
        <v>470</v>
      </c>
      <c r="D231" s="204" t="s">
        <v>150</v>
      </c>
      <c r="E231" s="205" t="s">
        <v>284</v>
      </c>
      <c r="F231" s="206" t="s">
        <v>285</v>
      </c>
      <c r="G231" s="207" t="s">
        <v>264</v>
      </c>
      <c r="H231" s="208">
        <v>2.31</v>
      </c>
      <c r="I231" s="209"/>
      <c r="J231" s="210">
        <f>ROUND(I231*H231,2)</f>
        <v>0</v>
      </c>
      <c r="K231" s="206" t="s">
        <v>153</v>
      </c>
      <c r="L231" s="41"/>
      <c r="M231" s="211" t="s">
        <v>1</v>
      </c>
      <c r="N231" s="212" t="s">
        <v>41</v>
      </c>
      <c r="O231" s="77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15" t="s">
        <v>78</v>
      </c>
      <c r="AT231" s="15" t="s">
        <v>150</v>
      </c>
      <c r="AU231" s="15" t="s">
        <v>91</v>
      </c>
      <c r="AY231" s="15" t="s">
        <v>147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5" t="s">
        <v>78</v>
      </c>
      <c r="BK231" s="215">
        <f>ROUND(I231*H231,2)</f>
        <v>0</v>
      </c>
      <c r="BL231" s="15" t="s">
        <v>78</v>
      </c>
      <c r="BM231" s="15" t="s">
        <v>471</v>
      </c>
    </row>
    <row r="232" spans="2:51" s="11" customFormat="1" ht="12">
      <c r="B232" s="216"/>
      <c r="C232" s="217"/>
      <c r="D232" s="218" t="s">
        <v>155</v>
      </c>
      <c r="E232" s="219" t="s">
        <v>1</v>
      </c>
      <c r="F232" s="220" t="s">
        <v>472</v>
      </c>
      <c r="G232" s="217"/>
      <c r="H232" s="221">
        <v>2.31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155</v>
      </c>
      <c r="AU232" s="227" t="s">
        <v>91</v>
      </c>
      <c r="AV232" s="11" t="s">
        <v>80</v>
      </c>
      <c r="AW232" s="11" t="s">
        <v>32</v>
      </c>
      <c r="AX232" s="11" t="s">
        <v>78</v>
      </c>
      <c r="AY232" s="227" t="s">
        <v>147</v>
      </c>
    </row>
    <row r="233" spans="2:65" s="1" customFormat="1" ht="16.5" customHeight="1">
      <c r="B233" s="36"/>
      <c r="C233" s="204" t="s">
        <v>473</v>
      </c>
      <c r="D233" s="204" t="s">
        <v>150</v>
      </c>
      <c r="E233" s="205" t="s">
        <v>289</v>
      </c>
      <c r="F233" s="206" t="s">
        <v>290</v>
      </c>
      <c r="G233" s="207" t="s">
        <v>99</v>
      </c>
      <c r="H233" s="208">
        <v>42</v>
      </c>
      <c r="I233" s="209"/>
      <c r="J233" s="210">
        <f>ROUND(I233*H233,2)</f>
        <v>0</v>
      </c>
      <c r="K233" s="206" t="s">
        <v>153</v>
      </c>
      <c r="L233" s="41"/>
      <c r="M233" s="211" t="s">
        <v>1</v>
      </c>
      <c r="N233" s="212" t="s">
        <v>41</v>
      </c>
      <c r="O233" s="77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AR233" s="15" t="s">
        <v>78</v>
      </c>
      <c r="AT233" s="15" t="s">
        <v>150</v>
      </c>
      <c r="AU233" s="15" t="s">
        <v>91</v>
      </c>
      <c r="AY233" s="15" t="s">
        <v>147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5" t="s">
        <v>78</v>
      </c>
      <c r="BK233" s="215">
        <f>ROUND(I233*H233,2)</f>
        <v>0</v>
      </c>
      <c r="BL233" s="15" t="s">
        <v>78</v>
      </c>
      <c r="BM233" s="15" t="s">
        <v>474</v>
      </c>
    </row>
    <row r="234" spans="2:51" s="11" customFormat="1" ht="12">
      <c r="B234" s="216"/>
      <c r="C234" s="217"/>
      <c r="D234" s="218" t="s">
        <v>155</v>
      </c>
      <c r="E234" s="219" t="s">
        <v>1</v>
      </c>
      <c r="F234" s="220" t="s">
        <v>101</v>
      </c>
      <c r="G234" s="217"/>
      <c r="H234" s="221">
        <v>42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155</v>
      </c>
      <c r="AU234" s="227" t="s">
        <v>91</v>
      </c>
      <c r="AV234" s="11" t="s">
        <v>80</v>
      </c>
      <c r="AW234" s="11" t="s">
        <v>32</v>
      </c>
      <c r="AX234" s="11" t="s">
        <v>78</v>
      </c>
      <c r="AY234" s="227" t="s">
        <v>147</v>
      </c>
    </row>
    <row r="235" spans="2:65" s="1" customFormat="1" ht="16.5" customHeight="1">
      <c r="B235" s="36"/>
      <c r="C235" s="204" t="s">
        <v>475</v>
      </c>
      <c r="D235" s="204" t="s">
        <v>150</v>
      </c>
      <c r="E235" s="205" t="s">
        <v>476</v>
      </c>
      <c r="F235" s="206" t="s">
        <v>477</v>
      </c>
      <c r="G235" s="207" t="s">
        <v>99</v>
      </c>
      <c r="H235" s="208">
        <v>42</v>
      </c>
      <c r="I235" s="209"/>
      <c r="J235" s="210">
        <f>ROUND(I235*H235,2)</f>
        <v>0</v>
      </c>
      <c r="K235" s="206" t="s">
        <v>153</v>
      </c>
      <c r="L235" s="41"/>
      <c r="M235" s="211" t="s">
        <v>1</v>
      </c>
      <c r="N235" s="212" t="s">
        <v>41</v>
      </c>
      <c r="O235" s="77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15" t="s">
        <v>78</v>
      </c>
      <c r="AT235" s="15" t="s">
        <v>150</v>
      </c>
      <c r="AU235" s="15" t="s">
        <v>91</v>
      </c>
      <c r="AY235" s="15" t="s">
        <v>147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5" t="s">
        <v>78</v>
      </c>
      <c r="BK235" s="215">
        <f>ROUND(I235*H235,2)</f>
        <v>0</v>
      </c>
      <c r="BL235" s="15" t="s">
        <v>78</v>
      </c>
      <c r="BM235" s="15" t="s">
        <v>478</v>
      </c>
    </row>
    <row r="236" spans="2:51" s="11" customFormat="1" ht="12">
      <c r="B236" s="216"/>
      <c r="C236" s="217"/>
      <c r="D236" s="218" t="s">
        <v>155</v>
      </c>
      <c r="E236" s="219" t="s">
        <v>1</v>
      </c>
      <c r="F236" s="220" t="s">
        <v>101</v>
      </c>
      <c r="G236" s="217"/>
      <c r="H236" s="221">
        <v>42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155</v>
      </c>
      <c r="AU236" s="227" t="s">
        <v>91</v>
      </c>
      <c r="AV236" s="11" t="s">
        <v>80</v>
      </c>
      <c r="AW236" s="11" t="s">
        <v>32</v>
      </c>
      <c r="AX236" s="11" t="s">
        <v>78</v>
      </c>
      <c r="AY236" s="227" t="s">
        <v>147</v>
      </c>
    </row>
    <row r="237" spans="2:65" s="1" customFormat="1" ht="16.5" customHeight="1">
      <c r="B237" s="36"/>
      <c r="C237" s="204" t="s">
        <v>479</v>
      </c>
      <c r="D237" s="204" t="s">
        <v>150</v>
      </c>
      <c r="E237" s="205" t="s">
        <v>297</v>
      </c>
      <c r="F237" s="206" t="s">
        <v>298</v>
      </c>
      <c r="G237" s="207" t="s">
        <v>99</v>
      </c>
      <c r="H237" s="208">
        <v>42</v>
      </c>
      <c r="I237" s="209"/>
      <c r="J237" s="210">
        <f>ROUND(I237*H237,2)</f>
        <v>0</v>
      </c>
      <c r="K237" s="206" t="s">
        <v>153</v>
      </c>
      <c r="L237" s="41"/>
      <c r="M237" s="211" t="s">
        <v>1</v>
      </c>
      <c r="N237" s="212" t="s">
        <v>41</v>
      </c>
      <c r="O237" s="77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15" t="s">
        <v>78</v>
      </c>
      <c r="AT237" s="15" t="s">
        <v>150</v>
      </c>
      <c r="AU237" s="15" t="s">
        <v>91</v>
      </c>
      <c r="AY237" s="15" t="s">
        <v>147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5" t="s">
        <v>78</v>
      </c>
      <c r="BK237" s="215">
        <f>ROUND(I237*H237,2)</f>
        <v>0</v>
      </c>
      <c r="BL237" s="15" t="s">
        <v>78</v>
      </c>
      <c r="BM237" s="15" t="s">
        <v>480</v>
      </c>
    </row>
    <row r="238" spans="2:51" s="11" customFormat="1" ht="12">
      <c r="B238" s="216"/>
      <c r="C238" s="217"/>
      <c r="D238" s="218" t="s">
        <v>155</v>
      </c>
      <c r="E238" s="219" t="s">
        <v>1</v>
      </c>
      <c r="F238" s="220" t="s">
        <v>101</v>
      </c>
      <c r="G238" s="217"/>
      <c r="H238" s="221">
        <v>42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155</v>
      </c>
      <c r="AU238" s="227" t="s">
        <v>91</v>
      </c>
      <c r="AV238" s="11" t="s">
        <v>80</v>
      </c>
      <c r="AW238" s="11" t="s">
        <v>32</v>
      </c>
      <c r="AX238" s="11" t="s">
        <v>78</v>
      </c>
      <c r="AY238" s="227" t="s">
        <v>147</v>
      </c>
    </row>
    <row r="239" spans="2:65" s="1" customFormat="1" ht="22.5" customHeight="1">
      <c r="B239" s="36"/>
      <c r="C239" s="204" t="s">
        <v>481</v>
      </c>
      <c r="D239" s="204" t="s">
        <v>150</v>
      </c>
      <c r="E239" s="205" t="s">
        <v>482</v>
      </c>
      <c r="F239" s="206" t="s">
        <v>483</v>
      </c>
      <c r="G239" s="207" t="s">
        <v>99</v>
      </c>
      <c r="H239" s="208">
        <v>42</v>
      </c>
      <c r="I239" s="209"/>
      <c r="J239" s="210">
        <f>ROUND(I239*H239,2)</f>
        <v>0</v>
      </c>
      <c r="K239" s="206" t="s">
        <v>153</v>
      </c>
      <c r="L239" s="41"/>
      <c r="M239" s="211" t="s">
        <v>1</v>
      </c>
      <c r="N239" s="212" t="s">
        <v>41</v>
      </c>
      <c r="O239" s="77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15" t="s">
        <v>78</v>
      </c>
      <c r="AT239" s="15" t="s">
        <v>150</v>
      </c>
      <c r="AU239" s="15" t="s">
        <v>91</v>
      </c>
      <c r="AY239" s="15" t="s">
        <v>147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5" t="s">
        <v>78</v>
      </c>
      <c r="BK239" s="215">
        <f>ROUND(I239*H239,2)</f>
        <v>0</v>
      </c>
      <c r="BL239" s="15" t="s">
        <v>78</v>
      </c>
      <c r="BM239" s="15" t="s">
        <v>484</v>
      </c>
    </row>
    <row r="240" spans="2:51" s="11" customFormat="1" ht="12">
      <c r="B240" s="216"/>
      <c r="C240" s="217"/>
      <c r="D240" s="218" t="s">
        <v>155</v>
      </c>
      <c r="E240" s="219" t="s">
        <v>1</v>
      </c>
      <c r="F240" s="220" t="s">
        <v>101</v>
      </c>
      <c r="G240" s="217"/>
      <c r="H240" s="221">
        <v>42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155</v>
      </c>
      <c r="AU240" s="227" t="s">
        <v>91</v>
      </c>
      <c r="AV240" s="11" t="s">
        <v>80</v>
      </c>
      <c r="AW240" s="11" t="s">
        <v>32</v>
      </c>
      <c r="AX240" s="11" t="s">
        <v>78</v>
      </c>
      <c r="AY240" s="227" t="s">
        <v>147</v>
      </c>
    </row>
    <row r="241" spans="2:65" s="1" customFormat="1" ht="16.5" customHeight="1">
      <c r="B241" s="36"/>
      <c r="C241" s="204" t="s">
        <v>485</v>
      </c>
      <c r="D241" s="204" t="s">
        <v>150</v>
      </c>
      <c r="E241" s="205" t="s">
        <v>486</v>
      </c>
      <c r="F241" s="206" t="s">
        <v>487</v>
      </c>
      <c r="G241" s="207" t="s">
        <v>99</v>
      </c>
      <c r="H241" s="208">
        <v>42</v>
      </c>
      <c r="I241" s="209"/>
      <c r="J241" s="210">
        <f>ROUND(I241*H241,2)</f>
        <v>0</v>
      </c>
      <c r="K241" s="206" t="s">
        <v>153</v>
      </c>
      <c r="L241" s="41"/>
      <c r="M241" s="211" t="s">
        <v>1</v>
      </c>
      <c r="N241" s="212" t="s">
        <v>41</v>
      </c>
      <c r="O241" s="77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AR241" s="15" t="s">
        <v>78</v>
      </c>
      <c r="AT241" s="15" t="s">
        <v>150</v>
      </c>
      <c r="AU241" s="15" t="s">
        <v>91</v>
      </c>
      <c r="AY241" s="15" t="s">
        <v>147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5" t="s">
        <v>78</v>
      </c>
      <c r="BK241" s="215">
        <f>ROUND(I241*H241,2)</f>
        <v>0</v>
      </c>
      <c r="BL241" s="15" t="s">
        <v>78</v>
      </c>
      <c r="BM241" s="15" t="s">
        <v>488</v>
      </c>
    </row>
    <row r="242" spans="2:51" s="11" customFormat="1" ht="12">
      <c r="B242" s="216"/>
      <c r="C242" s="217"/>
      <c r="D242" s="218" t="s">
        <v>155</v>
      </c>
      <c r="E242" s="219" t="s">
        <v>1</v>
      </c>
      <c r="F242" s="220" t="s">
        <v>101</v>
      </c>
      <c r="G242" s="217"/>
      <c r="H242" s="221">
        <v>42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155</v>
      </c>
      <c r="AU242" s="227" t="s">
        <v>91</v>
      </c>
      <c r="AV242" s="11" t="s">
        <v>80</v>
      </c>
      <c r="AW242" s="11" t="s">
        <v>32</v>
      </c>
      <c r="AX242" s="11" t="s">
        <v>78</v>
      </c>
      <c r="AY242" s="227" t="s">
        <v>147</v>
      </c>
    </row>
    <row r="243" spans="2:65" s="1" customFormat="1" ht="16.5" customHeight="1">
      <c r="B243" s="36"/>
      <c r="C243" s="228" t="s">
        <v>489</v>
      </c>
      <c r="D243" s="228" t="s">
        <v>305</v>
      </c>
      <c r="E243" s="229" t="s">
        <v>490</v>
      </c>
      <c r="F243" s="230" t="s">
        <v>307</v>
      </c>
      <c r="G243" s="231" t="s">
        <v>264</v>
      </c>
      <c r="H243" s="232">
        <v>8.4</v>
      </c>
      <c r="I243" s="233"/>
      <c r="J243" s="234">
        <f>ROUND(I243*H243,2)</f>
        <v>0</v>
      </c>
      <c r="K243" s="230" t="s">
        <v>188</v>
      </c>
      <c r="L243" s="235"/>
      <c r="M243" s="236" t="s">
        <v>1</v>
      </c>
      <c r="N243" s="237" t="s">
        <v>41</v>
      </c>
      <c r="O243" s="77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15" t="s">
        <v>80</v>
      </c>
      <c r="AT243" s="15" t="s">
        <v>305</v>
      </c>
      <c r="AU243" s="15" t="s">
        <v>91</v>
      </c>
      <c r="AY243" s="15" t="s">
        <v>147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5" t="s">
        <v>78</v>
      </c>
      <c r="BK243" s="215">
        <f>ROUND(I243*H243,2)</f>
        <v>0</v>
      </c>
      <c r="BL243" s="15" t="s">
        <v>78</v>
      </c>
      <c r="BM243" s="15" t="s">
        <v>491</v>
      </c>
    </row>
    <row r="244" spans="2:51" s="11" customFormat="1" ht="12">
      <c r="B244" s="216"/>
      <c r="C244" s="217"/>
      <c r="D244" s="218" t="s">
        <v>155</v>
      </c>
      <c r="E244" s="219" t="s">
        <v>1</v>
      </c>
      <c r="F244" s="220" t="s">
        <v>492</v>
      </c>
      <c r="G244" s="217"/>
      <c r="H244" s="221">
        <v>8.4</v>
      </c>
      <c r="I244" s="222"/>
      <c r="J244" s="217"/>
      <c r="K244" s="217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155</v>
      </c>
      <c r="AU244" s="227" t="s">
        <v>91</v>
      </c>
      <c r="AV244" s="11" t="s">
        <v>80</v>
      </c>
      <c r="AW244" s="11" t="s">
        <v>32</v>
      </c>
      <c r="AX244" s="11" t="s">
        <v>78</v>
      </c>
      <c r="AY244" s="227" t="s">
        <v>147</v>
      </c>
    </row>
    <row r="245" spans="2:65" s="1" customFormat="1" ht="22.5" customHeight="1">
      <c r="B245" s="36"/>
      <c r="C245" s="204" t="s">
        <v>493</v>
      </c>
      <c r="D245" s="204" t="s">
        <v>150</v>
      </c>
      <c r="E245" s="205" t="s">
        <v>494</v>
      </c>
      <c r="F245" s="206" t="s">
        <v>495</v>
      </c>
      <c r="G245" s="207" t="s">
        <v>159</v>
      </c>
      <c r="H245" s="208">
        <v>411</v>
      </c>
      <c r="I245" s="209"/>
      <c r="J245" s="210">
        <f>ROUND(I245*H245,2)</f>
        <v>0</v>
      </c>
      <c r="K245" s="206" t="s">
        <v>153</v>
      </c>
      <c r="L245" s="41"/>
      <c r="M245" s="211" t="s">
        <v>1</v>
      </c>
      <c r="N245" s="212" t="s">
        <v>41</v>
      </c>
      <c r="O245" s="77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15" t="s">
        <v>146</v>
      </c>
      <c r="AT245" s="15" t="s">
        <v>150</v>
      </c>
      <c r="AU245" s="15" t="s">
        <v>91</v>
      </c>
      <c r="AY245" s="15" t="s">
        <v>147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5" t="s">
        <v>78</v>
      </c>
      <c r="BK245" s="215">
        <f>ROUND(I245*H245,2)</f>
        <v>0</v>
      </c>
      <c r="BL245" s="15" t="s">
        <v>146</v>
      </c>
      <c r="BM245" s="15" t="s">
        <v>496</v>
      </c>
    </row>
    <row r="246" spans="2:65" s="1" customFormat="1" ht="16.5" customHeight="1">
      <c r="B246" s="36"/>
      <c r="C246" s="204" t="s">
        <v>497</v>
      </c>
      <c r="D246" s="204" t="s">
        <v>150</v>
      </c>
      <c r="E246" s="205" t="s">
        <v>498</v>
      </c>
      <c r="F246" s="206" t="s">
        <v>499</v>
      </c>
      <c r="G246" s="207" t="s">
        <v>159</v>
      </c>
      <c r="H246" s="208">
        <v>211</v>
      </c>
      <c r="I246" s="209"/>
      <c r="J246" s="210">
        <f>ROUND(I246*H246,2)</f>
        <v>0</v>
      </c>
      <c r="K246" s="206" t="s">
        <v>153</v>
      </c>
      <c r="L246" s="41"/>
      <c r="M246" s="211" t="s">
        <v>1</v>
      </c>
      <c r="N246" s="212" t="s">
        <v>41</v>
      </c>
      <c r="O246" s="77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15" t="s">
        <v>78</v>
      </c>
      <c r="AT246" s="15" t="s">
        <v>150</v>
      </c>
      <c r="AU246" s="15" t="s">
        <v>91</v>
      </c>
      <c r="AY246" s="15" t="s">
        <v>147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5" t="s">
        <v>78</v>
      </c>
      <c r="BK246" s="215">
        <f>ROUND(I246*H246,2)</f>
        <v>0</v>
      </c>
      <c r="BL246" s="15" t="s">
        <v>78</v>
      </c>
      <c r="BM246" s="15" t="s">
        <v>500</v>
      </c>
    </row>
    <row r="247" spans="2:65" s="1" customFormat="1" ht="16.5" customHeight="1">
      <c r="B247" s="36"/>
      <c r="C247" s="204" t="s">
        <v>501</v>
      </c>
      <c r="D247" s="204" t="s">
        <v>150</v>
      </c>
      <c r="E247" s="205" t="s">
        <v>502</v>
      </c>
      <c r="F247" s="206" t="s">
        <v>503</v>
      </c>
      <c r="G247" s="207" t="s">
        <v>159</v>
      </c>
      <c r="H247" s="208">
        <v>200</v>
      </c>
      <c r="I247" s="209"/>
      <c r="J247" s="210">
        <f>ROUND(I247*H247,2)</f>
        <v>0</v>
      </c>
      <c r="K247" s="206" t="s">
        <v>153</v>
      </c>
      <c r="L247" s="41"/>
      <c r="M247" s="211" t="s">
        <v>1</v>
      </c>
      <c r="N247" s="212" t="s">
        <v>41</v>
      </c>
      <c r="O247" s="77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15" t="s">
        <v>78</v>
      </c>
      <c r="AT247" s="15" t="s">
        <v>150</v>
      </c>
      <c r="AU247" s="15" t="s">
        <v>91</v>
      </c>
      <c r="AY247" s="15" t="s">
        <v>147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5" t="s">
        <v>78</v>
      </c>
      <c r="BK247" s="215">
        <f>ROUND(I247*H247,2)</f>
        <v>0</v>
      </c>
      <c r="BL247" s="15" t="s">
        <v>78</v>
      </c>
      <c r="BM247" s="15" t="s">
        <v>504</v>
      </c>
    </row>
    <row r="248" spans="2:63" s="13" customFormat="1" ht="20.85" customHeight="1">
      <c r="B248" s="249"/>
      <c r="C248" s="250"/>
      <c r="D248" s="251" t="s">
        <v>69</v>
      </c>
      <c r="E248" s="251" t="s">
        <v>505</v>
      </c>
      <c r="F248" s="251" t="s">
        <v>506</v>
      </c>
      <c r="G248" s="250"/>
      <c r="H248" s="250"/>
      <c r="I248" s="252"/>
      <c r="J248" s="253">
        <f>BK248</f>
        <v>0</v>
      </c>
      <c r="K248" s="250"/>
      <c r="L248" s="254"/>
      <c r="M248" s="255"/>
      <c r="N248" s="256"/>
      <c r="O248" s="256"/>
      <c r="P248" s="257">
        <f>SUM(P249:P271)</f>
        <v>0</v>
      </c>
      <c r="Q248" s="256"/>
      <c r="R248" s="257">
        <f>SUM(R249:R271)</f>
        <v>0.3411</v>
      </c>
      <c r="S248" s="256"/>
      <c r="T248" s="258">
        <f>SUM(T249:T271)</f>
        <v>0</v>
      </c>
      <c r="AR248" s="259" t="s">
        <v>146</v>
      </c>
      <c r="AT248" s="260" t="s">
        <v>69</v>
      </c>
      <c r="AU248" s="260" t="s">
        <v>91</v>
      </c>
      <c r="AY248" s="259" t="s">
        <v>147</v>
      </c>
      <c r="BK248" s="261">
        <f>SUM(BK249:BK271)</f>
        <v>0</v>
      </c>
    </row>
    <row r="249" spans="2:65" s="1" customFormat="1" ht="16.5" customHeight="1">
      <c r="B249" s="36"/>
      <c r="C249" s="228" t="s">
        <v>507</v>
      </c>
      <c r="D249" s="228" t="s">
        <v>305</v>
      </c>
      <c r="E249" s="229" t="s">
        <v>508</v>
      </c>
      <c r="F249" s="230" t="s">
        <v>509</v>
      </c>
      <c r="G249" s="231" t="s">
        <v>159</v>
      </c>
      <c r="H249" s="232">
        <v>5</v>
      </c>
      <c r="I249" s="233"/>
      <c r="J249" s="234">
        <f>ROUND(I249*H249,2)</f>
        <v>0</v>
      </c>
      <c r="K249" s="230" t="s">
        <v>188</v>
      </c>
      <c r="L249" s="235"/>
      <c r="M249" s="236" t="s">
        <v>1</v>
      </c>
      <c r="N249" s="237" t="s">
        <v>41</v>
      </c>
      <c r="O249" s="77"/>
      <c r="P249" s="213">
        <f>O249*H249</f>
        <v>0</v>
      </c>
      <c r="Q249" s="213">
        <v>0.001</v>
      </c>
      <c r="R249" s="213">
        <f>Q249*H249</f>
        <v>0.005</v>
      </c>
      <c r="S249" s="213">
        <v>0</v>
      </c>
      <c r="T249" s="214">
        <f>S249*H249</f>
        <v>0</v>
      </c>
      <c r="AR249" s="15" t="s">
        <v>95</v>
      </c>
      <c r="AT249" s="15" t="s">
        <v>305</v>
      </c>
      <c r="AU249" s="15" t="s">
        <v>146</v>
      </c>
      <c r="AY249" s="15" t="s">
        <v>147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5" t="s">
        <v>78</v>
      </c>
      <c r="BK249" s="215">
        <f>ROUND(I249*H249,2)</f>
        <v>0</v>
      </c>
      <c r="BL249" s="15" t="s">
        <v>146</v>
      </c>
      <c r="BM249" s="15" t="s">
        <v>510</v>
      </c>
    </row>
    <row r="250" spans="2:65" s="1" customFormat="1" ht="16.5" customHeight="1">
      <c r="B250" s="36"/>
      <c r="C250" s="228" t="s">
        <v>511</v>
      </c>
      <c r="D250" s="228" t="s">
        <v>305</v>
      </c>
      <c r="E250" s="229" t="s">
        <v>512</v>
      </c>
      <c r="F250" s="230" t="s">
        <v>513</v>
      </c>
      <c r="G250" s="231" t="s">
        <v>159</v>
      </c>
      <c r="H250" s="232">
        <v>5</v>
      </c>
      <c r="I250" s="233"/>
      <c r="J250" s="234">
        <f>ROUND(I250*H250,2)</f>
        <v>0</v>
      </c>
      <c r="K250" s="230" t="s">
        <v>188</v>
      </c>
      <c r="L250" s="235"/>
      <c r="M250" s="236" t="s">
        <v>1</v>
      </c>
      <c r="N250" s="237" t="s">
        <v>41</v>
      </c>
      <c r="O250" s="77"/>
      <c r="P250" s="213">
        <f>O250*H250</f>
        <v>0</v>
      </c>
      <c r="Q250" s="213">
        <v>0.002</v>
      </c>
      <c r="R250" s="213">
        <f>Q250*H250</f>
        <v>0.01</v>
      </c>
      <c r="S250" s="213">
        <v>0</v>
      </c>
      <c r="T250" s="214">
        <f>S250*H250</f>
        <v>0</v>
      </c>
      <c r="AR250" s="15" t="s">
        <v>95</v>
      </c>
      <c r="AT250" s="15" t="s">
        <v>305</v>
      </c>
      <c r="AU250" s="15" t="s">
        <v>146</v>
      </c>
      <c r="AY250" s="15" t="s">
        <v>147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5" t="s">
        <v>78</v>
      </c>
      <c r="BK250" s="215">
        <f>ROUND(I250*H250,2)</f>
        <v>0</v>
      </c>
      <c r="BL250" s="15" t="s">
        <v>146</v>
      </c>
      <c r="BM250" s="15" t="s">
        <v>514</v>
      </c>
    </row>
    <row r="251" spans="2:65" s="1" customFormat="1" ht="16.5" customHeight="1">
      <c r="B251" s="36"/>
      <c r="C251" s="228" t="s">
        <v>515</v>
      </c>
      <c r="D251" s="228" t="s">
        <v>305</v>
      </c>
      <c r="E251" s="229" t="s">
        <v>516</v>
      </c>
      <c r="F251" s="230" t="s">
        <v>517</v>
      </c>
      <c r="G251" s="231" t="s">
        <v>159</v>
      </c>
      <c r="H251" s="232">
        <v>10</v>
      </c>
      <c r="I251" s="233"/>
      <c r="J251" s="234">
        <f>ROUND(I251*H251,2)</f>
        <v>0</v>
      </c>
      <c r="K251" s="230" t="s">
        <v>188</v>
      </c>
      <c r="L251" s="235"/>
      <c r="M251" s="236" t="s">
        <v>1</v>
      </c>
      <c r="N251" s="237" t="s">
        <v>41</v>
      </c>
      <c r="O251" s="77"/>
      <c r="P251" s="213">
        <f>O251*H251</f>
        <v>0</v>
      </c>
      <c r="Q251" s="213">
        <v>0.002</v>
      </c>
      <c r="R251" s="213">
        <f>Q251*H251</f>
        <v>0.02</v>
      </c>
      <c r="S251" s="213">
        <v>0</v>
      </c>
      <c r="T251" s="214">
        <f>S251*H251</f>
        <v>0</v>
      </c>
      <c r="AR251" s="15" t="s">
        <v>95</v>
      </c>
      <c r="AT251" s="15" t="s">
        <v>305</v>
      </c>
      <c r="AU251" s="15" t="s">
        <v>146</v>
      </c>
      <c r="AY251" s="15" t="s">
        <v>147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5" t="s">
        <v>78</v>
      </c>
      <c r="BK251" s="215">
        <f>ROUND(I251*H251,2)</f>
        <v>0</v>
      </c>
      <c r="BL251" s="15" t="s">
        <v>146</v>
      </c>
      <c r="BM251" s="15" t="s">
        <v>518</v>
      </c>
    </row>
    <row r="252" spans="2:65" s="1" customFormat="1" ht="16.5" customHeight="1">
      <c r="B252" s="36"/>
      <c r="C252" s="228" t="s">
        <v>519</v>
      </c>
      <c r="D252" s="228" t="s">
        <v>305</v>
      </c>
      <c r="E252" s="229" t="s">
        <v>520</v>
      </c>
      <c r="F252" s="230" t="s">
        <v>521</v>
      </c>
      <c r="G252" s="231" t="s">
        <v>159</v>
      </c>
      <c r="H252" s="232">
        <v>8</v>
      </c>
      <c r="I252" s="233"/>
      <c r="J252" s="234">
        <f>ROUND(I252*H252,2)</f>
        <v>0</v>
      </c>
      <c r="K252" s="230" t="s">
        <v>188</v>
      </c>
      <c r="L252" s="235"/>
      <c r="M252" s="236" t="s">
        <v>1</v>
      </c>
      <c r="N252" s="237" t="s">
        <v>41</v>
      </c>
      <c r="O252" s="77"/>
      <c r="P252" s="213">
        <f>O252*H252</f>
        <v>0</v>
      </c>
      <c r="Q252" s="213">
        <v>0.001</v>
      </c>
      <c r="R252" s="213">
        <f>Q252*H252</f>
        <v>0.008</v>
      </c>
      <c r="S252" s="213">
        <v>0</v>
      </c>
      <c r="T252" s="214">
        <f>S252*H252</f>
        <v>0</v>
      </c>
      <c r="AR252" s="15" t="s">
        <v>95</v>
      </c>
      <c r="AT252" s="15" t="s">
        <v>305</v>
      </c>
      <c r="AU252" s="15" t="s">
        <v>146</v>
      </c>
      <c r="AY252" s="15" t="s">
        <v>147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5" t="s">
        <v>78</v>
      </c>
      <c r="BK252" s="215">
        <f>ROUND(I252*H252,2)</f>
        <v>0</v>
      </c>
      <c r="BL252" s="15" t="s">
        <v>146</v>
      </c>
      <c r="BM252" s="15" t="s">
        <v>522</v>
      </c>
    </row>
    <row r="253" spans="2:65" s="1" customFormat="1" ht="16.5" customHeight="1">
      <c r="B253" s="36"/>
      <c r="C253" s="228" t="s">
        <v>523</v>
      </c>
      <c r="D253" s="228" t="s">
        <v>305</v>
      </c>
      <c r="E253" s="229" t="s">
        <v>524</v>
      </c>
      <c r="F253" s="230" t="s">
        <v>525</v>
      </c>
      <c r="G253" s="231" t="s">
        <v>159</v>
      </c>
      <c r="H253" s="232">
        <v>15</v>
      </c>
      <c r="I253" s="233"/>
      <c r="J253" s="234">
        <f>ROUND(I253*H253,2)</f>
        <v>0</v>
      </c>
      <c r="K253" s="230" t="s">
        <v>188</v>
      </c>
      <c r="L253" s="235"/>
      <c r="M253" s="236" t="s">
        <v>1</v>
      </c>
      <c r="N253" s="237" t="s">
        <v>41</v>
      </c>
      <c r="O253" s="77"/>
      <c r="P253" s="213">
        <f>O253*H253</f>
        <v>0</v>
      </c>
      <c r="Q253" s="213">
        <v>0.001</v>
      </c>
      <c r="R253" s="213">
        <f>Q253*H253</f>
        <v>0.015</v>
      </c>
      <c r="S253" s="213">
        <v>0</v>
      </c>
      <c r="T253" s="214">
        <f>S253*H253</f>
        <v>0</v>
      </c>
      <c r="AR253" s="15" t="s">
        <v>95</v>
      </c>
      <c r="AT253" s="15" t="s">
        <v>305</v>
      </c>
      <c r="AU253" s="15" t="s">
        <v>146</v>
      </c>
      <c r="AY253" s="15" t="s">
        <v>147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5" t="s">
        <v>78</v>
      </c>
      <c r="BK253" s="215">
        <f>ROUND(I253*H253,2)</f>
        <v>0</v>
      </c>
      <c r="BL253" s="15" t="s">
        <v>146</v>
      </c>
      <c r="BM253" s="15" t="s">
        <v>526</v>
      </c>
    </row>
    <row r="254" spans="2:65" s="1" customFormat="1" ht="16.5" customHeight="1">
      <c r="B254" s="36"/>
      <c r="C254" s="228" t="s">
        <v>527</v>
      </c>
      <c r="D254" s="228" t="s">
        <v>305</v>
      </c>
      <c r="E254" s="229" t="s">
        <v>528</v>
      </c>
      <c r="F254" s="230" t="s">
        <v>529</v>
      </c>
      <c r="G254" s="231" t="s">
        <v>159</v>
      </c>
      <c r="H254" s="232">
        <v>8</v>
      </c>
      <c r="I254" s="233"/>
      <c r="J254" s="234">
        <f>ROUND(I254*H254,2)</f>
        <v>0</v>
      </c>
      <c r="K254" s="230" t="s">
        <v>188</v>
      </c>
      <c r="L254" s="235"/>
      <c r="M254" s="236" t="s">
        <v>1</v>
      </c>
      <c r="N254" s="237" t="s">
        <v>41</v>
      </c>
      <c r="O254" s="77"/>
      <c r="P254" s="213">
        <f>O254*H254</f>
        <v>0</v>
      </c>
      <c r="Q254" s="213">
        <v>0.001</v>
      </c>
      <c r="R254" s="213">
        <f>Q254*H254</f>
        <v>0.008</v>
      </c>
      <c r="S254" s="213">
        <v>0</v>
      </c>
      <c r="T254" s="214">
        <f>S254*H254</f>
        <v>0</v>
      </c>
      <c r="AR254" s="15" t="s">
        <v>95</v>
      </c>
      <c r="AT254" s="15" t="s">
        <v>305</v>
      </c>
      <c r="AU254" s="15" t="s">
        <v>146</v>
      </c>
      <c r="AY254" s="15" t="s">
        <v>147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5" t="s">
        <v>78</v>
      </c>
      <c r="BK254" s="215">
        <f>ROUND(I254*H254,2)</f>
        <v>0</v>
      </c>
      <c r="BL254" s="15" t="s">
        <v>146</v>
      </c>
      <c r="BM254" s="15" t="s">
        <v>530</v>
      </c>
    </row>
    <row r="255" spans="2:65" s="1" customFormat="1" ht="16.5" customHeight="1">
      <c r="B255" s="36"/>
      <c r="C255" s="228" t="s">
        <v>531</v>
      </c>
      <c r="D255" s="228" t="s">
        <v>305</v>
      </c>
      <c r="E255" s="229" t="s">
        <v>532</v>
      </c>
      <c r="F255" s="230" t="s">
        <v>533</v>
      </c>
      <c r="G255" s="231" t="s">
        <v>159</v>
      </c>
      <c r="H255" s="232">
        <v>15</v>
      </c>
      <c r="I255" s="233"/>
      <c r="J255" s="234">
        <f>ROUND(I255*H255,2)</f>
        <v>0</v>
      </c>
      <c r="K255" s="230" t="s">
        <v>188</v>
      </c>
      <c r="L255" s="235"/>
      <c r="M255" s="236" t="s">
        <v>1</v>
      </c>
      <c r="N255" s="237" t="s">
        <v>41</v>
      </c>
      <c r="O255" s="77"/>
      <c r="P255" s="213">
        <f>O255*H255</f>
        <v>0</v>
      </c>
      <c r="Q255" s="213">
        <v>0.001</v>
      </c>
      <c r="R255" s="213">
        <f>Q255*H255</f>
        <v>0.015</v>
      </c>
      <c r="S255" s="213">
        <v>0</v>
      </c>
      <c r="T255" s="214">
        <f>S255*H255</f>
        <v>0</v>
      </c>
      <c r="AR255" s="15" t="s">
        <v>95</v>
      </c>
      <c r="AT255" s="15" t="s">
        <v>305</v>
      </c>
      <c r="AU255" s="15" t="s">
        <v>146</v>
      </c>
      <c r="AY255" s="15" t="s">
        <v>147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5" t="s">
        <v>78</v>
      </c>
      <c r="BK255" s="215">
        <f>ROUND(I255*H255,2)</f>
        <v>0</v>
      </c>
      <c r="BL255" s="15" t="s">
        <v>146</v>
      </c>
      <c r="BM255" s="15" t="s">
        <v>534</v>
      </c>
    </row>
    <row r="256" spans="2:65" s="1" customFormat="1" ht="16.5" customHeight="1">
      <c r="B256" s="36"/>
      <c r="C256" s="228" t="s">
        <v>535</v>
      </c>
      <c r="D256" s="228" t="s">
        <v>305</v>
      </c>
      <c r="E256" s="229" t="s">
        <v>536</v>
      </c>
      <c r="F256" s="230" t="s">
        <v>537</v>
      </c>
      <c r="G256" s="231" t="s">
        <v>159</v>
      </c>
      <c r="H256" s="232">
        <v>10</v>
      </c>
      <c r="I256" s="233"/>
      <c r="J256" s="234">
        <f>ROUND(I256*H256,2)</f>
        <v>0</v>
      </c>
      <c r="K256" s="230" t="s">
        <v>188</v>
      </c>
      <c r="L256" s="235"/>
      <c r="M256" s="236" t="s">
        <v>1</v>
      </c>
      <c r="N256" s="237" t="s">
        <v>41</v>
      </c>
      <c r="O256" s="77"/>
      <c r="P256" s="213">
        <f>O256*H256</f>
        <v>0</v>
      </c>
      <c r="Q256" s="213">
        <v>0.001</v>
      </c>
      <c r="R256" s="213">
        <f>Q256*H256</f>
        <v>0.01</v>
      </c>
      <c r="S256" s="213">
        <v>0</v>
      </c>
      <c r="T256" s="214">
        <f>S256*H256</f>
        <v>0</v>
      </c>
      <c r="AR256" s="15" t="s">
        <v>95</v>
      </c>
      <c r="AT256" s="15" t="s">
        <v>305</v>
      </c>
      <c r="AU256" s="15" t="s">
        <v>146</v>
      </c>
      <c r="AY256" s="15" t="s">
        <v>147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5" t="s">
        <v>78</v>
      </c>
      <c r="BK256" s="215">
        <f>ROUND(I256*H256,2)</f>
        <v>0</v>
      </c>
      <c r="BL256" s="15" t="s">
        <v>146</v>
      </c>
      <c r="BM256" s="15" t="s">
        <v>538</v>
      </c>
    </row>
    <row r="257" spans="2:65" s="1" customFormat="1" ht="16.5" customHeight="1">
      <c r="B257" s="36"/>
      <c r="C257" s="228" t="s">
        <v>539</v>
      </c>
      <c r="D257" s="228" t="s">
        <v>305</v>
      </c>
      <c r="E257" s="229" t="s">
        <v>540</v>
      </c>
      <c r="F257" s="230" t="s">
        <v>541</v>
      </c>
      <c r="G257" s="231" t="s">
        <v>159</v>
      </c>
      <c r="H257" s="232">
        <v>15</v>
      </c>
      <c r="I257" s="233"/>
      <c r="J257" s="234">
        <f>ROUND(I257*H257,2)</f>
        <v>0</v>
      </c>
      <c r="K257" s="230" t="s">
        <v>188</v>
      </c>
      <c r="L257" s="235"/>
      <c r="M257" s="236" t="s">
        <v>1</v>
      </c>
      <c r="N257" s="237" t="s">
        <v>41</v>
      </c>
      <c r="O257" s="77"/>
      <c r="P257" s="213">
        <f>O257*H257</f>
        <v>0</v>
      </c>
      <c r="Q257" s="213">
        <v>0.001</v>
      </c>
      <c r="R257" s="213">
        <f>Q257*H257</f>
        <v>0.015</v>
      </c>
      <c r="S257" s="213">
        <v>0</v>
      </c>
      <c r="T257" s="214">
        <f>S257*H257</f>
        <v>0</v>
      </c>
      <c r="AR257" s="15" t="s">
        <v>95</v>
      </c>
      <c r="AT257" s="15" t="s">
        <v>305</v>
      </c>
      <c r="AU257" s="15" t="s">
        <v>146</v>
      </c>
      <c r="AY257" s="15" t="s">
        <v>147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5" t="s">
        <v>78</v>
      </c>
      <c r="BK257" s="215">
        <f>ROUND(I257*H257,2)</f>
        <v>0</v>
      </c>
      <c r="BL257" s="15" t="s">
        <v>146</v>
      </c>
      <c r="BM257" s="15" t="s">
        <v>542</v>
      </c>
    </row>
    <row r="258" spans="2:65" s="1" customFormat="1" ht="16.5" customHeight="1">
      <c r="B258" s="36"/>
      <c r="C258" s="228" t="s">
        <v>543</v>
      </c>
      <c r="D258" s="228" t="s">
        <v>305</v>
      </c>
      <c r="E258" s="229" t="s">
        <v>544</v>
      </c>
      <c r="F258" s="230" t="s">
        <v>545</v>
      </c>
      <c r="G258" s="231" t="s">
        <v>159</v>
      </c>
      <c r="H258" s="232">
        <v>15</v>
      </c>
      <c r="I258" s="233"/>
      <c r="J258" s="234">
        <f>ROUND(I258*H258,2)</f>
        <v>0</v>
      </c>
      <c r="K258" s="230" t="s">
        <v>188</v>
      </c>
      <c r="L258" s="235"/>
      <c r="M258" s="236" t="s">
        <v>1</v>
      </c>
      <c r="N258" s="237" t="s">
        <v>41</v>
      </c>
      <c r="O258" s="77"/>
      <c r="P258" s="213">
        <f>O258*H258</f>
        <v>0</v>
      </c>
      <c r="Q258" s="213">
        <v>0.001</v>
      </c>
      <c r="R258" s="213">
        <f>Q258*H258</f>
        <v>0.015</v>
      </c>
      <c r="S258" s="213">
        <v>0</v>
      </c>
      <c r="T258" s="214">
        <f>S258*H258</f>
        <v>0</v>
      </c>
      <c r="AR258" s="15" t="s">
        <v>95</v>
      </c>
      <c r="AT258" s="15" t="s">
        <v>305</v>
      </c>
      <c r="AU258" s="15" t="s">
        <v>146</v>
      </c>
      <c r="AY258" s="15" t="s">
        <v>147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5" t="s">
        <v>78</v>
      </c>
      <c r="BK258" s="215">
        <f>ROUND(I258*H258,2)</f>
        <v>0</v>
      </c>
      <c r="BL258" s="15" t="s">
        <v>146</v>
      </c>
      <c r="BM258" s="15" t="s">
        <v>546</v>
      </c>
    </row>
    <row r="259" spans="2:65" s="1" customFormat="1" ht="16.5" customHeight="1">
      <c r="B259" s="36"/>
      <c r="C259" s="228" t="s">
        <v>547</v>
      </c>
      <c r="D259" s="228" t="s">
        <v>305</v>
      </c>
      <c r="E259" s="229" t="s">
        <v>548</v>
      </c>
      <c r="F259" s="230" t="s">
        <v>549</v>
      </c>
      <c r="G259" s="231" t="s">
        <v>159</v>
      </c>
      <c r="H259" s="232">
        <v>15</v>
      </c>
      <c r="I259" s="233"/>
      <c r="J259" s="234">
        <f>ROUND(I259*H259,2)</f>
        <v>0</v>
      </c>
      <c r="K259" s="230" t="s">
        <v>188</v>
      </c>
      <c r="L259" s="235"/>
      <c r="M259" s="236" t="s">
        <v>1</v>
      </c>
      <c r="N259" s="237" t="s">
        <v>41</v>
      </c>
      <c r="O259" s="77"/>
      <c r="P259" s="213">
        <f>O259*H259</f>
        <v>0</v>
      </c>
      <c r="Q259" s="213">
        <v>0.001</v>
      </c>
      <c r="R259" s="213">
        <f>Q259*H259</f>
        <v>0.015</v>
      </c>
      <c r="S259" s="213">
        <v>0</v>
      </c>
      <c r="T259" s="214">
        <f>S259*H259</f>
        <v>0</v>
      </c>
      <c r="AR259" s="15" t="s">
        <v>95</v>
      </c>
      <c r="AT259" s="15" t="s">
        <v>305</v>
      </c>
      <c r="AU259" s="15" t="s">
        <v>146</v>
      </c>
      <c r="AY259" s="15" t="s">
        <v>147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5" t="s">
        <v>78</v>
      </c>
      <c r="BK259" s="215">
        <f>ROUND(I259*H259,2)</f>
        <v>0</v>
      </c>
      <c r="BL259" s="15" t="s">
        <v>146</v>
      </c>
      <c r="BM259" s="15" t="s">
        <v>550</v>
      </c>
    </row>
    <row r="260" spans="2:65" s="1" customFormat="1" ht="16.5" customHeight="1">
      <c r="B260" s="36"/>
      <c r="C260" s="228" t="s">
        <v>551</v>
      </c>
      <c r="D260" s="228" t="s">
        <v>305</v>
      </c>
      <c r="E260" s="229" t="s">
        <v>552</v>
      </c>
      <c r="F260" s="230" t="s">
        <v>553</v>
      </c>
      <c r="G260" s="231" t="s">
        <v>159</v>
      </c>
      <c r="H260" s="232">
        <v>10</v>
      </c>
      <c r="I260" s="233"/>
      <c r="J260" s="234">
        <f>ROUND(I260*H260,2)</f>
        <v>0</v>
      </c>
      <c r="K260" s="230" t="s">
        <v>188</v>
      </c>
      <c r="L260" s="235"/>
      <c r="M260" s="236" t="s">
        <v>1</v>
      </c>
      <c r="N260" s="237" t="s">
        <v>41</v>
      </c>
      <c r="O260" s="77"/>
      <c r="P260" s="213">
        <f>O260*H260</f>
        <v>0</v>
      </c>
      <c r="Q260" s="213">
        <v>0.001</v>
      </c>
      <c r="R260" s="213">
        <f>Q260*H260</f>
        <v>0.01</v>
      </c>
      <c r="S260" s="213">
        <v>0</v>
      </c>
      <c r="T260" s="214">
        <f>S260*H260</f>
        <v>0</v>
      </c>
      <c r="AR260" s="15" t="s">
        <v>95</v>
      </c>
      <c r="AT260" s="15" t="s">
        <v>305</v>
      </c>
      <c r="AU260" s="15" t="s">
        <v>146</v>
      </c>
      <c r="AY260" s="15" t="s">
        <v>147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5" t="s">
        <v>78</v>
      </c>
      <c r="BK260" s="215">
        <f>ROUND(I260*H260,2)</f>
        <v>0</v>
      </c>
      <c r="BL260" s="15" t="s">
        <v>146</v>
      </c>
      <c r="BM260" s="15" t="s">
        <v>554</v>
      </c>
    </row>
    <row r="261" spans="2:65" s="1" customFormat="1" ht="16.5" customHeight="1">
      <c r="B261" s="36"/>
      <c r="C261" s="228" t="s">
        <v>555</v>
      </c>
      <c r="D261" s="228" t="s">
        <v>305</v>
      </c>
      <c r="E261" s="229" t="s">
        <v>556</v>
      </c>
      <c r="F261" s="230" t="s">
        <v>557</v>
      </c>
      <c r="G261" s="231" t="s">
        <v>159</v>
      </c>
      <c r="H261" s="232">
        <v>10</v>
      </c>
      <c r="I261" s="233"/>
      <c r="J261" s="234">
        <f>ROUND(I261*H261,2)</f>
        <v>0</v>
      </c>
      <c r="K261" s="230" t="s">
        <v>188</v>
      </c>
      <c r="L261" s="235"/>
      <c r="M261" s="236" t="s">
        <v>1</v>
      </c>
      <c r="N261" s="237" t="s">
        <v>41</v>
      </c>
      <c r="O261" s="77"/>
      <c r="P261" s="213">
        <f>O261*H261</f>
        <v>0</v>
      </c>
      <c r="Q261" s="213">
        <v>0.001</v>
      </c>
      <c r="R261" s="213">
        <f>Q261*H261</f>
        <v>0.01</v>
      </c>
      <c r="S261" s="213">
        <v>0</v>
      </c>
      <c r="T261" s="214">
        <f>S261*H261</f>
        <v>0</v>
      </c>
      <c r="AR261" s="15" t="s">
        <v>95</v>
      </c>
      <c r="AT261" s="15" t="s">
        <v>305</v>
      </c>
      <c r="AU261" s="15" t="s">
        <v>146</v>
      </c>
      <c r="AY261" s="15" t="s">
        <v>147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5" t="s">
        <v>78</v>
      </c>
      <c r="BK261" s="215">
        <f>ROUND(I261*H261,2)</f>
        <v>0</v>
      </c>
      <c r="BL261" s="15" t="s">
        <v>146</v>
      </c>
      <c r="BM261" s="15" t="s">
        <v>558</v>
      </c>
    </row>
    <row r="262" spans="2:65" s="1" customFormat="1" ht="16.5" customHeight="1">
      <c r="B262" s="36"/>
      <c r="C262" s="228" t="s">
        <v>559</v>
      </c>
      <c r="D262" s="228" t="s">
        <v>305</v>
      </c>
      <c r="E262" s="229" t="s">
        <v>560</v>
      </c>
      <c r="F262" s="230" t="s">
        <v>561</v>
      </c>
      <c r="G262" s="231" t="s">
        <v>159</v>
      </c>
      <c r="H262" s="232">
        <v>10</v>
      </c>
      <c r="I262" s="233"/>
      <c r="J262" s="234">
        <f>ROUND(I262*H262,2)</f>
        <v>0</v>
      </c>
      <c r="K262" s="230" t="s">
        <v>188</v>
      </c>
      <c r="L262" s="235"/>
      <c r="M262" s="236" t="s">
        <v>1</v>
      </c>
      <c r="N262" s="237" t="s">
        <v>41</v>
      </c>
      <c r="O262" s="77"/>
      <c r="P262" s="213">
        <f>O262*H262</f>
        <v>0</v>
      </c>
      <c r="Q262" s="213">
        <v>0.00101</v>
      </c>
      <c r="R262" s="213">
        <f>Q262*H262</f>
        <v>0.010100000000000001</v>
      </c>
      <c r="S262" s="213">
        <v>0</v>
      </c>
      <c r="T262" s="214">
        <f>S262*H262</f>
        <v>0</v>
      </c>
      <c r="AR262" s="15" t="s">
        <v>95</v>
      </c>
      <c r="AT262" s="15" t="s">
        <v>305</v>
      </c>
      <c r="AU262" s="15" t="s">
        <v>146</v>
      </c>
      <c r="AY262" s="15" t="s">
        <v>147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5" t="s">
        <v>78</v>
      </c>
      <c r="BK262" s="215">
        <f>ROUND(I262*H262,2)</f>
        <v>0</v>
      </c>
      <c r="BL262" s="15" t="s">
        <v>146</v>
      </c>
      <c r="BM262" s="15" t="s">
        <v>562</v>
      </c>
    </row>
    <row r="263" spans="2:65" s="1" customFormat="1" ht="16.5" customHeight="1">
      <c r="B263" s="36"/>
      <c r="C263" s="228" t="s">
        <v>563</v>
      </c>
      <c r="D263" s="228" t="s">
        <v>305</v>
      </c>
      <c r="E263" s="229" t="s">
        <v>564</v>
      </c>
      <c r="F263" s="230" t="s">
        <v>565</v>
      </c>
      <c r="G263" s="231" t="s">
        <v>159</v>
      </c>
      <c r="H263" s="232">
        <v>10</v>
      </c>
      <c r="I263" s="233"/>
      <c r="J263" s="234">
        <f>ROUND(I263*H263,2)</f>
        <v>0</v>
      </c>
      <c r="K263" s="230" t="s">
        <v>188</v>
      </c>
      <c r="L263" s="235"/>
      <c r="M263" s="236" t="s">
        <v>1</v>
      </c>
      <c r="N263" s="237" t="s">
        <v>41</v>
      </c>
      <c r="O263" s="77"/>
      <c r="P263" s="213">
        <f>O263*H263</f>
        <v>0</v>
      </c>
      <c r="Q263" s="213">
        <v>0.0025</v>
      </c>
      <c r="R263" s="213">
        <f>Q263*H263</f>
        <v>0.025</v>
      </c>
      <c r="S263" s="213">
        <v>0</v>
      </c>
      <c r="T263" s="214">
        <f>S263*H263</f>
        <v>0</v>
      </c>
      <c r="AR263" s="15" t="s">
        <v>95</v>
      </c>
      <c r="AT263" s="15" t="s">
        <v>305</v>
      </c>
      <c r="AU263" s="15" t="s">
        <v>146</v>
      </c>
      <c r="AY263" s="15" t="s">
        <v>147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5" t="s">
        <v>78</v>
      </c>
      <c r="BK263" s="215">
        <f>ROUND(I263*H263,2)</f>
        <v>0</v>
      </c>
      <c r="BL263" s="15" t="s">
        <v>146</v>
      </c>
      <c r="BM263" s="15" t="s">
        <v>566</v>
      </c>
    </row>
    <row r="264" spans="2:65" s="1" customFormat="1" ht="16.5" customHeight="1">
      <c r="B264" s="36"/>
      <c r="C264" s="228" t="s">
        <v>567</v>
      </c>
      <c r="D264" s="228" t="s">
        <v>305</v>
      </c>
      <c r="E264" s="229" t="s">
        <v>568</v>
      </c>
      <c r="F264" s="230" t="s">
        <v>569</v>
      </c>
      <c r="G264" s="231" t="s">
        <v>159</v>
      </c>
      <c r="H264" s="232">
        <v>15</v>
      </c>
      <c r="I264" s="233"/>
      <c r="J264" s="234">
        <f>ROUND(I264*H264,2)</f>
        <v>0</v>
      </c>
      <c r="K264" s="230" t="s">
        <v>188</v>
      </c>
      <c r="L264" s="235"/>
      <c r="M264" s="236" t="s">
        <v>1</v>
      </c>
      <c r="N264" s="237" t="s">
        <v>41</v>
      </c>
      <c r="O264" s="77"/>
      <c r="P264" s="213">
        <f>O264*H264</f>
        <v>0</v>
      </c>
      <c r="Q264" s="213">
        <v>0.001</v>
      </c>
      <c r="R264" s="213">
        <f>Q264*H264</f>
        <v>0.015</v>
      </c>
      <c r="S264" s="213">
        <v>0</v>
      </c>
      <c r="T264" s="214">
        <f>S264*H264</f>
        <v>0</v>
      </c>
      <c r="AR264" s="15" t="s">
        <v>95</v>
      </c>
      <c r="AT264" s="15" t="s">
        <v>305</v>
      </c>
      <c r="AU264" s="15" t="s">
        <v>146</v>
      </c>
      <c r="AY264" s="15" t="s">
        <v>147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5" t="s">
        <v>78</v>
      </c>
      <c r="BK264" s="215">
        <f>ROUND(I264*H264,2)</f>
        <v>0</v>
      </c>
      <c r="BL264" s="15" t="s">
        <v>146</v>
      </c>
      <c r="BM264" s="15" t="s">
        <v>570</v>
      </c>
    </row>
    <row r="265" spans="2:65" s="1" customFormat="1" ht="16.5" customHeight="1">
      <c r="B265" s="36"/>
      <c r="C265" s="228" t="s">
        <v>571</v>
      </c>
      <c r="D265" s="228" t="s">
        <v>305</v>
      </c>
      <c r="E265" s="229" t="s">
        <v>572</v>
      </c>
      <c r="F265" s="230" t="s">
        <v>573</v>
      </c>
      <c r="G265" s="231" t="s">
        <v>159</v>
      </c>
      <c r="H265" s="232">
        <v>10</v>
      </c>
      <c r="I265" s="233"/>
      <c r="J265" s="234">
        <f>ROUND(I265*H265,2)</f>
        <v>0</v>
      </c>
      <c r="K265" s="230" t="s">
        <v>188</v>
      </c>
      <c r="L265" s="235"/>
      <c r="M265" s="236" t="s">
        <v>1</v>
      </c>
      <c r="N265" s="237" t="s">
        <v>41</v>
      </c>
      <c r="O265" s="77"/>
      <c r="P265" s="213">
        <f>O265*H265</f>
        <v>0</v>
      </c>
      <c r="Q265" s="213">
        <v>0.001</v>
      </c>
      <c r="R265" s="213">
        <f>Q265*H265</f>
        <v>0.01</v>
      </c>
      <c r="S265" s="213">
        <v>0</v>
      </c>
      <c r="T265" s="214">
        <f>S265*H265</f>
        <v>0</v>
      </c>
      <c r="AR265" s="15" t="s">
        <v>95</v>
      </c>
      <c r="AT265" s="15" t="s">
        <v>305</v>
      </c>
      <c r="AU265" s="15" t="s">
        <v>146</v>
      </c>
      <c r="AY265" s="15" t="s">
        <v>147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5" t="s">
        <v>78</v>
      </c>
      <c r="BK265" s="215">
        <f>ROUND(I265*H265,2)</f>
        <v>0</v>
      </c>
      <c r="BL265" s="15" t="s">
        <v>146</v>
      </c>
      <c r="BM265" s="15" t="s">
        <v>574</v>
      </c>
    </row>
    <row r="266" spans="2:65" s="1" customFormat="1" ht="16.5" customHeight="1">
      <c r="B266" s="36"/>
      <c r="C266" s="228" t="s">
        <v>575</v>
      </c>
      <c r="D266" s="228" t="s">
        <v>305</v>
      </c>
      <c r="E266" s="229" t="s">
        <v>576</v>
      </c>
      <c r="F266" s="230" t="s">
        <v>577</v>
      </c>
      <c r="G266" s="231" t="s">
        <v>159</v>
      </c>
      <c r="H266" s="232">
        <v>15</v>
      </c>
      <c r="I266" s="233"/>
      <c r="J266" s="234">
        <f>ROUND(I266*H266,2)</f>
        <v>0</v>
      </c>
      <c r="K266" s="230" t="s">
        <v>188</v>
      </c>
      <c r="L266" s="235"/>
      <c r="M266" s="236" t="s">
        <v>1</v>
      </c>
      <c r="N266" s="237" t="s">
        <v>41</v>
      </c>
      <c r="O266" s="77"/>
      <c r="P266" s="213">
        <f>O266*H266</f>
        <v>0</v>
      </c>
      <c r="Q266" s="213">
        <v>0.001</v>
      </c>
      <c r="R266" s="213">
        <f>Q266*H266</f>
        <v>0.015</v>
      </c>
      <c r="S266" s="213">
        <v>0</v>
      </c>
      <c r="T266" s="214">
        <f>S266*H266</f>
        <v>0</v>
      </c>
      <c r="AR266" s="15" t="s">
        <v>95</v>
      </c>
      <c r="AT266" s="15" t="s">
        <v>305</v>
      </c>
      <c r="AU266" s="15" t="s">
        <v>146</v>
      </c>
      <c r="AY266" s="15" t="s">
        <v>147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5" t="s">
        <v>78</v>
      </c>
      <c r="BK266" s="215">
        <f>ROUND(I266*H266,2)</f>
        <v>0</v>
      </c>
      <c r="BL266" s="15" t="s">
        <v>146</v>
      </c>
      <c r="BM266" s="15" t="s">
        <v>578</v>
      </c>
    </row>
    <row r="267" spans="2:65" s="1" customFormat="1" ht="16.5" customHeight="1">
      <c r="B267" s="36"/>
      <c r="C267" s="228" t="s">
        <v>579</v>
      </c>
      <c r="D267" s="228" t="s">
        <v>305</v>
      </c>
      <c r="E267" s="229" t="s">
        <v>580</v>
      </c>
      <c r="F267" s="230" t="s">
        <v>581</v>
      </c>
      <c r="G267" s="231" t="s">
        <v>159</v>
      </c>
      <c r="H267" s="232">
        <v>10</v>
      </c>
      <c r="I267" s="233"/>
      <c r="J267" s="234">
        <f>ROUND(I267*H267,2)</f>
        <v>0</v>
      </c>
      <c r="K267" s="230" t="s">
        <v>188</v>
      </c>
      <c r="L267" s="235"/>
      <c r="M267" s="236" t="s">
        <v>1</v>
      </c>
      <c r="N267" s="237" t="s">
        <v>41</v>
      </c>
      <c r="O267" s="77"/>
      <c r="P267" s="213">
        <f>O267*H267</f>
        <v>0</v>
      </c>
      <c r="Q267" s="213">
        <v>0.001</v>
      </c>
      <c r="R267" s="213">
        <f>Q267*H267</f>
        <v>0.01</v>
      </c>
      <c r="S267" s="213">
        <v>0</v>
      </c>
      <c r="T267" s="214">
        <f>S267*H267</f>
        <v>0</v>
      </c>
      <c r="AR267" s="15" t="s">
        <v>95</v>
      </c>
      <c r="AT267" s="15" t="s">
        <v>305</v>
      </c>
      <c r="AU267" s="15" t="s">
        <v>146</v>
      </c>
      <c r="AY267" s="15" t="s">
        <v>147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15" t="s">
        <v>78</v>
      </c>
      <c r="BK267" s="215">
        <f>ROUND(I267*H267,2)</f>
        <v>0</v>
      </c>
      <c r="BL267" s="15" t="s">
        <v>146</v>
      </c>
      <c r="BM267" s="15" t="s">
        <v>582</v>
      </c>
    </row>
    <row r="268" spans="2:65" s="1" customFormat="1" ht="16.5" customHeight="1">
      <c r="B268" s="36"/>
      <c r="C268" s="228" t="s">
        <v>583</v>
      </c>
      <c r="D268" s="228" t="s">
        <v>305</v>
      </c>
      <c r="E268" s="229" t="s">
        <v>584</v>
      </c>
      <c r="F268" s="230" t="s">
        <v>585</v>
      </c>
      <c r="G268" s="231" t="s">
        <v>159</v>
      </c>
      <c r="H268" s="232">
        <v>50</v>
      </c>
      <c r="I268" s="233"/>
      <c r="J268" s="234">
        <f>ROUND(I268*H268,2)</f>
        <v>0</v>
      </c>
      <c r="K268" s="230" t="s">
        <v>188</v>
      </c>
      <c r="L268" s="235"/>
      <c r="M268" s="236" t="s">
        <v>1</v>
      </c>
      <c r="N268" s="237" t="s">
        <v>41</v>
      </c>
      <c r="O268" s="77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15" t="s">
        <v>95</v>
      </c>
      <c r="AT268" s="15" t="s">
        <v>305</v>
      </c>
      <c r="AU268" s="15" t="s">
        <v>146</v>
      </c>
      <c r="AY268" s="15" t="s">
        <v>147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5" t="s">
        <v>78</v>
      </c>
      <c r="BK268" s="215">
        <f>ROUND(I268*H268,2)</f>
        <v>0</v>
      </c>
      <c r="BL268" s="15" t="s">
        <v>146</v>
      </c>
      <c r="BM268" s="15" t="s">
        <v>586</v>
      </c>
    </row>
    <row r="269" spans="2:65" s="1" customFormat="1" ht="16.5" customHeight="1">
      <c r="B269" s="36"/>
      <c r="C269" s="228" t="s">
        <v>587</v>
      </c>
      <c r="D269" s="228" t="s">
        <v>305</v>
      </c>
      <c r="E269" s="229" t="s">
        <v>588</v>
      </c>
      <c r="F269" s="230" t="s">
        <v>589</v>
      </c>
      <c r="G269" s="231" t="s">
        <v>159</v>
      </c>
      <c r="H269" s="232">
        <v>50</v>
      </c>
      <c r="I269" s="233"/>
      <c r="J269" s="234">
        <f>ROUND(I269*H269,2)</f>
        <v>0</v>
      </c>
      <c r="K269" s="230" t="s">
        <v>188</v>
      </c>
      <c r="L269" s="235"/>
      <c r="M269" s="236" t="s">
        <v>1</v>
      </c>
      <c r="N269" s="237" t="s">
        <v>41</v>
      </c>
      <c r="O269" s="77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15" t="s">
        <v>95</v>
      </c>
      <c r="AT269" s="15" t="s">
        <v>305</v>
      </c>
      <c r="AU269" s="15" t="s">
        <v>146</v>
      </c>
      <c r="AY269" s="15" t="s">
        <v>147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15" t="s">
        <v>78</v>
      </c>
      <c r="BK269" s="215">
        <f>ROUND(I269*H269,2)</f>
        <v>0</v>
      </c>
      <c r="BL269" s="15" t="s">
        <v>146</v>
      </c>
      <c r="BM269" s="15" t="s">
        <v>590</v>
      </c>
    </row>
    <row r="270" spans="2:65" s="1" customFormat="1" ht="16.5" customHeight="1">
      <c r="B270" s="36"/>
      <c r="C270" s="228" t="s">
        <v>369</v>
      </c>
      <c r="D270" s="228" t="s">
        <v>305</v>
      </c>
      <c r="E270" s="229" t="s">
        <v>591</v>
      </c>
      <c r="F270" s="230" t="s">
        <v>592</v>
      </c>
      <c r="G270" s="231" t="s">
        <v>159</v>
      </c>
      <c r="H270" s="232">
        <v>50</v>
      </c>
      <c r="I270" s="233"/>
      <c r="J270" s="234">
        <f>ROUND(I270*H270,2)</f>
        <v>0</v>
      </c>
      <c r="K270" s="230" t="s">
        <v>188</v>
      </c>
      <c r="L270" s="235"/>
      <c r="M270" s="236" t="s">
        <v>1</v>
      </c>
      <c r="N270" s="237" t="s">
        <v>41</v>
      </c>
      <c r="O270" s="77"/>
      <c r="P270" s="213">
        <f>O270*H270</f>
        <v>0</v>
      </c>
      <c r="Q270" s="213">
        <v>0.001</v>
      </c>
      <c r="R270" s="213">
        <f>Q270*H270</f>
        <v>0.05</v>
      </c>
      <c r="S270" s="213">
        <v>0</v>
      </c>
      <c r="T270" s="214">
        <f>S270*H270</f>
        <v>0</v>
      </c>
      <c r="AR270" s="15" t="s">
        <v>95</v>
      </c>
      <c r="AT270" s="15" t="s">
        <v>305</v>
      </c>
      <c r="AU270" s="15" t="s">
        <v>146</v>
      </c>
      <c r="AY270" s="15" t="s">
        <v>147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5" t="s">
        <v>78</v>
      </c>
      <c r="BK270" s="215">
        <f>ROUND(I270*H270,2)</f>
        <v>0</v>
      </c>
      <c r="BL270" s="15" t="s">
        <v>146</v>
      </c>
      <c r="BM270" s="15" t="s">
        <v>593</v>
      </c>
    </row>
    <row r="271" spans="2:65" s="1" customFormat="1" ht="16.5" customHeight="1">
      <c r="B271" s="36"/>
      <c r="C271" s="228" t="s">
        <v>594</v>
      </c>
      <c r="D271" s="228" t="s">
        <v>305</v>
      </c>
      <c r="E271" s="229" t="s">
        <v>595</v>
      </c>
      <c r="F271" s="230" t="s">
        <v>596</v>
      </c>
      <c r="G271" s="231" t="s">
        <v>159</v>
      </c>
      <c r="H271" s="232">
        <v>50</v>
      </c>
      <c r="I271" s="233"/>
      <c r="J271" s="234">
        <f>ROUND(I271*H271,2)</f>
        <v>0</v>
      </c>
      <c r="K271" s="230" t="s">
        <v>188</v>
      </c>
      <c r="L271" s="235"/>
      <c r="M271" s="236" t="s">
        <v>1</v>
      </c>
      <c r="N271" s="237" t="s">
        <v>41</v>
      </c>
      <c r="O271" s="77"/>
      <c r="P271" s="213">
        <f>O271*H271</f>
        <v>0</v>
      </c>
      <c r="Q271" s="213">
        <v>0.001</v>
      </c>
      <c r="R271" s="213">
        <f>Q271*H271</f>
        <v>0.05</v>
      </c>
      <c r="S271" s="213">
        <v>0</v>
      </c>
      <c r="T271" s="214">
        <f>S271*H271</f>
        <v>0</v>
      </c>
      <c r="AR271" s="15" t="s">
        <v>95</v>
      </c>
      <c r="AT271" s="15" t="s">
        <v>305</v>
      </c>
      <c r="AU271" s="15" t="s">
        <v>146</v>
      </c>
      <c r="AY271" s="15" t="s">
        <v>147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15" t="s">
        <v>78</v>
      </c>
      <c r="BK271" s="215">
        <f>ROUND(I271*H271,2)</f>
        <v>0</v>
      </c>
      <c r="BL271" s="15" t="s">
        <v>146</v>
      </c>
      <c r="BM271" s="15" t="s">
        <v>597</v>
      </c>
    </row>
    <row r="272" spans="2:63" s="10" customFormat="1" ht="20.85" customHeight="1">
      <c r="B272" s="188"/>
      <c r="C272" s="189"/>
      <c r="D272" s="190" t="s">
        <v>69</v>
      </c>
      <c r="E272" s="202" t="s">
        <v>598</v>
      </c>
      <c r="F272" s="202" t="s">
        <v>599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SUM(P273:P295)</f>
        <v>0</v>
      </c>
      <c r="Q272" s="196"/>
      <c r="R272" s="197">
        <f>SUM(R273:R295)</f>
        <v>0.00052</v>
      </c>
      <c r="S272" s="196"/>
      <c r="T272" s="198">
        <f>SUM(T273:T295)</f>
        <v>0</v>
      </c>
      <c r="AR272" s="199" t="s">
        <v>146</v>
      </c>
      <c r="AT272" s="200" t="s">
        <v>69</v>
      </c>
      <c r="AU272" s="200" t="s">
        <v>80</v>
      </c>
      <c r="AY272" s="199" t="s">
        <v>147</v>
      </c>
      <c r="BK272" s="201">
        <f>SUM(BK273:BK295)</f>
        <v>0</v>
      </c>
    </row>
    <row r="273" spans="2:65" s="1" customFormat="1" ht="16.5" customHeight="1">
      <c r="B273" s="36"/>
      <c r="C273" s="204" t="s">
        <v>600</v>
      </c>
      <c r="D273" s="204" t="s">
        <v>150</v>
      </c>
      <c r="E273" s="205" t="s">
        <v>601</v>
      </c>
      <c r="F273" s="206" t="s">
        <v>602</v>
      </c>
      <c r="G273" s="207" t="s">
        <v>99</v>
      </c>
      <c r="H273" s="208">
        <v>570</v>
      </c>
      <c r="I273" s="209"/>
      <c r="J273" s="210">
        <f>ROUND(I273*H273,2)</f>
        <v>0</v>
      </c>
      <c r="K273" s="206" t="s">
        <v>153</v>
      </c>
      <c r="L273" s="41"/>
      <c r="M273" s="211" t="s">
        <v>1</v>
      </c>
      <c r="N273" s="212" t="s">
        <v>41</v>
      </c>
      <c r="O273" s="77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15" t="s">
        <v>168</v>
      </c>
      <c r="AT273" s="15" t="s">
        <v>150</v>
      </c>
      <c r="AU273" s="15" t="s">
        <v>91</v>
      </c>
      <c r="AY273" s="15" t="s">
        <v>147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5" t="s">
        <v>78</v>
      </c>
      <c r="BK273" s="215">
        <f>ROUND(I273*H273,2)</f>
        <v>0</v>
      </c>
      <c r="BL273" s="15" t="s">
        <v>168</v>
      </c>
      <c r="BM273" s="15" t="s">
        <v>603</v>
      </c>
    </row>
    <row r="274" spans="2:51" s="11" customFormat="1" ht="12">
      <c r="B274" s="216"/>
      <c r="C274" s="217"/>
      <c r="D274" s="218" t="s">
        <v>155</v>
      </c>
      <c r="E274" s="219" t="s">
        <v>1</v>
      </c>
      <c r="F274" s="220" t="s">
        <v>107</v>
      </c>
      <c r="G274" s="217"/>
      <c r="H274" s="221">
        <v>570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155</v>
      </c>
      <c r="AU274" s="227" t="s">
        <v>91</v>
      </c>
      <c r="AV274" s="11" t="s">
        <v>80</v>
      </c>
      <c r="AW274" s="11" t="s">
        <v>32</v>
      </c>
      <c r="AX274" s="11" t="s">
        <v>78</v>
      </c>
      <c r="AY274" s="227" t="s">
        <v>147</v>
      </c>
    </row>
    <row r="275" spans="2:65" s="1" customFormat="1" ht="16.5" customHeight="1">
      <c r="B275" s="36"/>
      <c r="C275" s="204" t="s">
        <v>604</v>
      </c>
      <c r="D275" s="204" t="s">
        <v>150</v>
      </c>
      <c r="E275" s="205" t="s">
        <v>476</v>
      </c>
      <c r="F275" s="206" t="s">
        <v>477</v>
      </c>
      <c r="G275" s="207" t="s">
        <v>99</v>
      </c>
      <c r="H275" s="208">
        <v>570</v>
      </c>
      <c r="I275" s="209"/>
      <c r="J275" s="210">
        <f>ROUND(I275*H275,2)</f>
        <v>0</v>
      </c>
      <c r="K275" s="206" t="s">
        <v>153</v>
      </c>
      <c r="L275" s="41"/>
      <c r="M275" s="211" t="s">
        <v>1</v>
      </c>
      <c r="N275" s="212" t="s">
        <v>41</v>
      </c>
      <c r="O275" s="77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15" t="s">
        <v>168</v>
      </c>
      <c r="AT275" s="15" t="s">
        <v>150</v>
      </c>
      <c r="AU275" s="15" t="s">
        <v>91</v>
      </c>
      <c r="AY275" s="15" t="s">
        <v>147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5" t="s">
        <v>78</v>
      </c>
      <c r="BK275" s="215">
        <f>ROUND(I275*H275,2)</f>
        <v>0</v>
      </c>
      <c r="BL275" s="15" t="s">
        <v>168</v>
      </c>
      <c r="BM275" s="15" t="s">
        <v>605</v>
      </c>
    </row>
    <row r="276" spans="2:51" s="11" customFormat="1" ht="12">
      <c r="B276" s="216"/>
      <c r="C276" s="217"/>
      <c r="D276" s="218" t="s">
        <v>155</v>
      </c>
      <c r="E276" s="219" t="s">
        <v>1</v>
      </c>
      <c r="F276" s="220" t="s">
        <v>107</v>
      </c>
      <c r="G276" s="217"/>
      <c r="H276" s="221">
        <v>570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155</v>
      </c>
      <c r="AU276" s="227" t="s">
        <v>91</v>
      </c>
      <c r="AV276" s="11" t="s">
        <v>80</v>
      </c>
      <c r="AW276" s="11" t="s">
        <v>32</v>
      </c>
      <c r="AX276" s="11" t="s">
        <v>78</v>
      </c>
      <c r="AY276" s="227" t="s">
        <v>147</v>
      </c>
    </row>
    <row r="277" spans="2:65" s="1" customFormat="1" ht="22.5" customHeight="1">
      <c r="B277" s="36"/>
      <c r="C277" s="204" t="s">
        <v>606</v>
      </c>
      <c r="D277" s="204" t="s">
        <v>150</v>
      </c>
      <c r="E277" s="205" t="s">
        <v>482</v>
      </c>
      <c r="F277" s="206" t="s">
        <v>483</v>
      </c>
      <c r="G277" s="207" t="s">
        <v>99</v>
      </c>
      <c r="H277" s="208">
        <v>570</v>
      </c>
      <c r="I277" s="209"/>
      <c r="J277" s="210">
        <f>ROUND(I277*H277,2)</f>
        <v>0</v>
      </c>
      <c r="K277" s="206" t="s">
        <v>153</v>
      </c>
      <c r="L277" s="41"/>
      <c r="M277" s="211" t="s">
        <v>1</v>
      </c>
      <c r="N277" s="212" t="s">
        <v>41</v>
      </c>
      <c r="O277" s="77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15" t="s">
        <v>168</v>
      </c>
      <c r="AT277" s="15" t="s">
        <v>150</v>
      </c>
      <c r="AU277" s="15" t="s">
        <v>91</v>
      </c>
      <c r="AY277" s="15" t="s">
        <v>147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15" t="s">
        <v>78</v>
      </c>
      <c r="BK277" s="215">
        <f>ROUND(I277*H277,2)</f>
        <v>0</v>
      </c>
      <c r="BL277" s="15" t="s">
        <v>168</v>
      </c>
      <c r="BM277" s="15" t="s">
        <v>607</v>
      </c>
    </row>
    <row r="278" spans="2:51" s="11" customFormat="1" ht="12">
      <c r="B278" s="216"/>
      <c r="C278" s="217"/>
      <c r="D278" s="218" t="s">
        <v>155</v>
      </c>
      <c r="E278" s="219" t="s">
        <v>1</v>
      </c>
      <c r="F278" s="220" t="s">
        <v>107</v>
      </c>
      <c r="G278" s="217"/>
      <c r="H278" s="221">
        <v>570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155</v>
      </c>
      <c r="AU278" s="227" t="s">
        <v>91</v>
      </c>
      <c r="AV278" s="11" t="s">
        <v>80</v>
      </c>
      <c r="AW278" s="11" t="s">
        <v>32</v>
      </c>
      <c r="AX278" s="11" t="s">
        <v>78</v>
      </c>
      <c r="AY278" s="227" t="s">
        <v>147</v>
      </c>
    </row>
    <row r="279" spans="2:65" s="1" customFormat="1" ht="16.5" customHeight="1">
      <c r="B279" s="36"/>
      <c r="C279" s="204" t="s">
        <v>608</v>
      </c>
      <c r="D279" s="204" t="s">
        <v>150</v>
      </c>
      <c r="E279" s="205" t="s">
        <v>486</v>
      </c>
      <c r="F279" s="206" t="s">
        <v>487</v>
      </c>
      <c r="G279" s="207" t="s">
        <v>99</v>
      </c>
      <c r="H279" s="208">
        <v>570</v>
      </c>
      <c r="I279" s="209"/>
      <c r="J279" s="210">
        <f>ROUND(I279*H279,2)</f>
        <v>0</v>
      </c>
      <c r="K279" s="206" t="s">
        <v>153</v>
      </c>
      <c r="L279" s="41"/>
      <c r="M279" s="211" t="s">
        <v>1</v>
      </c>
      <c r="N279" s="212" t="s">
        <v>41</v>
      </c>
      <c r="O279" s="77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15" t="s">
        <v>168</v>
      </c>
      <c r="AT279" s="15" t="s">
        <v>150</v>
      </c>
      <c r="AU279" s="15" t="s">
        <v>91</v>
      </c>
      <c r="AY279" s="15" t="s">
        <v>147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15" t="s">
        <v>78</v>
      </c>
      <c r="BK279" s="215">
        <f>ROUND(I279*H279,2)</f>
        <v>0</v>
      </c>
      <c r="BL279" s="15" t="s">
        <v>168</v>
      </c>
      <c r="BM279" s="15" t="s">
        <v>609</v>
      </c>
    </row>
    <row r="280" spans="2:51" s="11" customFormat="1" ht="12">
      <c r="B280" s="216"/>
      <c r="C280" s="217"/>
      <c r="D280" s="218" t="s">
        <v>155</v>
      </c>
      <c r="E280" s="219" t="s">
        <v>1</v>
      </c>
      <c r="F280" s="220" t="s">
        <v>107</v>
      </c>
      <c r="G280" s="217"/>
      <c r="H280" s="221">
        <v>570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155</v>
      </c>
      <c r="AU280" s="227" t="s">
        <v>91</v>
      </c>
      <c r="AV280" s="11" t="s">
        <v>80</v>
      </c>
      <c r="AW280" s="11" t="s">
        <v>32</v>
      </c>
      <c r="AX280" s="11" t="s">
        <v>78</v>
      </c>
      <c r="AY280" s="227" t="s">
        <v>147</v>
      </c>
    </row>
    <row r="281" spans="2:65" s="1" customFormat="1" ht="16.5" customHeight="1">
      <c r="B281" s="36"/>
      <c r="C281" s="228" t="s">
        <v>610</v>
      </c>
      <c r="D281" s="228" t="s">
        <v>305</v>
      </c>
      <c r="E281" s="229" t="s">
        <v>490</v>
      </c>
      <c r="F281" s="230" t="s">
        <v>307</v>
      </c>
      <c r="G281" s="231" t="s">
        <v>264</v>
      </c>
      <c r="H281" s="232">
        <v>57</v>
      </c>
      <c r="I281" s="233"/>
      <c r="J281" s="234">
        <f>ROUND(I281*H281,2)</f>
        <v>0</v>
      </c>
      <c r="K281" s="230" t="s">
        <v>188</v>
      </c>
      <c r="L281" s="235"/>
      <c r="M281" s="236" t="s">
        <v>1</v>
      </c>
      <c r="N281" s="237" t="s">
        <v>41</v>
      </c>
      <c r="O281" s="77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15" t="s">
        <v>168</v>
      </c>
      <c r="AT281" s="15" t="s">
        <v>305</v>
      </c>
      <c r="AU281" s="15" t="s">
        <v>91</v>
      </c>
      <c r="AY281" s="15" t="s">
        <v>147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15" t="s">
        <v>78</v>
      </c>
      <c r="BK281" s="215">
        <f>ROUND(I281*H281,2)</f>
        <v>0</v>
      </c>
      <c r="BL281" s="15" t="s">
        <v>168</v>
      </c>
      <c r="BM281" s="15" t="s">
        <v>611</v>
      </c>
    </row>
    <row r="282" spans="2:51" s="11" customFormat="1" ht="12">
      <c r="B282" s="216"/>
      <c r="C282" s="217"/>
      <c r="D282" s="218" t="s">
        <v>155</v>
      </c>
      <c r="E282" s="219" t="s">
        <v>1</v>
      </c>
      <c r="F282" s="220" t="s">
        <v>612</v>
      </c>
      <c r="G282" s="217"/>
      <c r="H282" s="221">
        <v>57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155</v>
      </c>
      <c r="AU282" s="227" t="s">
        <v>91</v>
      </c>
      <c r="AV282" s="11" t="s">
        <v>80</v>
      </c>
      <c r="AW282" s="11" t="s">
        <v>32</v>
      </c>
      <c r="AX282" s="11" t="s">
        <v>78</v>
      </c>
      <c r="AY282" s="227" t="s">
        <v>147</v>
      </c>
    </row>
    <row r="283" spans="2:65" s="1" customFormat="1" ht="16.5" customHeight="1">
      <c r="B283" s="36"/>
      <c r="C283" s="204" t="s">
        <v>613</v>
      </c>
      <c r="D283" s="204" t="s">
        <v>150</v>
      </c>
      <c r="E283" s="205" t="s">
        <v>297</v>
      </c>
      <c r="F283" s="206" t="s">
        <v>298</v>
      </c>
      <c r="G283" s="207" t="s">
        <v>99</v>
      </c>
      <c r="H283" s="208">
        <v>570</v>
      </c>
      <c r="I283" s="209"/>
      <c r="J283" s="210">
        <f>ROUND(I283*H283,2)</f>
        <v>0</v>
      </c>
      <c r="K283" s="206" t="s">
        <v>153</v>
      </c>
      <c r="L283" s="41"/>
      <c r="M283" s="211" t="s">
        <v>1</v>
      </c>
      <c r="N283" s="212" t="s">
        <v>41</v>
      </c>
      <c r="O283" s="77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15" t="s">
        <v>168</v>
      </c>
      <c r="AT283" s="15" t="s">
        <v>150</v>
      </c>
      <c r="AU283" s="15" t="s">
        <v>91</v>
      </c>
      <c r="AY283" s="15" t="s">
        <v>147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5" t="s">
        <v>78</v>
      </c>
      <c r="BK283" s="215">
        <f>ROUND(I283*H283,2)</f>
        <v>0</v>
      </c>
      <c r="BL283" s="15" t="s">
        <v>168</v>
      </c>
      <c r="BM283" s="15" t="s">
        <v>614</v>
      </c>
    </row>
    <row r="284" spans="2:51" s="11" customFormat="1" ht="12">
      <c r="B284" s="216"/>
      <c r="C284" s="217"/>
      <c r="D284" s="218" t="s">
        <v>155</v>
      </c>
      <c r="E284" s="219" t="s">
        <v>1</v>
      </c>
      <c r="F284" s="220" t="s">
        <v>107</v>
      </c>
      <c r="G284" s="217"/>
      <c r="H284" s="221">
        <v>570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155</v>
      </c>
      <c r="AU284" s="227" t="s">
        <v>91</v>
      </c>
      <c r="AV284" s="11" t="s">
        <v>80</v>
      </c>
      <c r="AW284" s="11" t="s">
        <v>32</v>
      </c>
      <c r="AX284" s="11" t="s">
        <v>78</v>
      </c>
      <c r="AY284" s="227" t="s">
        <v>147</v>
      </c>
    </row>
    <row r="285" spans="2:65" s="1" customFormat="1" ht="16.5" customHeight="1">
      <c r="B285" s="36"/>
      <c r="C285" s="204" t="s">
        <v>615</v>
      </c>
      <c r="D285" s="204" t="s">
        <v>150</v>
      </c>
      <c r="E285" s="205" t="s">
        <v>616</v>
      </c>
      <c r="F285" s="206" t="s">
        <v>617</v>
      </c>
      <c r="G285" s="207" t="s">
        <v>99</v>
      </c>
      <c r="H285" s="208">
        <v>570</v>
      </c>
      <c r="I285" s="209"/>
      <c r="J285" s="210">
        <f>ROUND(I285*H285,2)</f>
        <v>0</v>
      </c>
      <c r="K285" s="206" t="s">
        <v>153</v>
      </c>
      <c r="L285" s="41"/>
      <c r="M285" s="211" t="s">
        <v>1</v>
      </c>
      <c r="N285" s="212" t="s">
        <v>41</v>
      </c>
      <c r="O285" s="77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15" t="s">
        <v>168</v>
      </c>
      <c r="AT285" s="15" t="s">
        <v>150</v>
      </c>
      <c r="AU285" s="15" t="s">
        <v>91</v>
      </c>
      <c r="AY285" s="15" t="s">
        <v>147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5" t="s">
        <v>78</v>
      </c>
      <c r="BK285" s="215">
        <f>ROUND(I285*H285,2)</f>
        <v>0</v>
      </c>
      <c r="BL285" s="15" t="s">
        <v>168</v>
      </c>
      <c r="BM285" s="15" t="s">
        <v>618</v>
      </c>
    </row>
    <row r="286" spans="2:51" s="11" customFormat="1" ht="12">
      <c r="B286" s="216"/>
      <c r="C286" s="217"/>
      <c r="D286" s="218" t="s">
        <v>155</v>
      </c>
      <c r="E286" s="219" t="s">
        <v>1</v>
      </c>
      <c r="F286" s="220" t="s">
        <v>107</v>
      </c>
      <c r="G286" s="217"/>
      <c r="H286" s="221">
        <v>570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155</v>
      </c>
      <c r="AU286" s="227" t="s">
        <v>91</v>
      </c>
      <c r="AV286" s="11" t="s">
        <v>80</v>
      </c>
      <c r="AW286" s="11" t="s">
        <v>32</v>
      </c>
      <c r="AX286" s="11" t="s">
        <v>78</v>
      </c>
      <c r="AY286" s="227" t="s">
        <v>147</v>
      </c>
    </row>
    <row r="287" spans="2:65" s="1" customFormat="1" ht="22.5" customHeight="1">
      <c r="B287" s="36"/>
      <c r="C287" s="204" t="s">
        <v>619</v>
      </c>
      <c r="D287" s="204" t="s">
        <v>150</v>
      </c>
      <c r="E287" s="205" t="s">
        <v>620</v>
      </c>
      <c r="F287" s="206" t="s">
        <v>621</v>
      </c>
      <c r="G287" s="207" t="s">
        <v>99</v>
      </c>
      <c r="H287" s="208">
        <v>570</v>
      </c>
      <c r="I287" s="209"/>
      <c r="J287" s="210">
        <f>ROUND(I287*H287,2)</f>
        <v>0</v>
      </c>
      <c r="K287" s="206" t="s">
        <v>153</v>
      </c>
      <c r="L287" s="41"/>
      <c r="M287" s="211" t="s">
        <v>1</v>
      </c>
      <c r="N287" s="212" t="s">
        <v>41</v>
      </c>
      <c r="O287" s="77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AR287" s="15" t="s">
        <v>78</v>
      </c>
      <c r="AT287" s="15" t="s">
        <v>150</v>
      </c>
      <c r="AU287" s="15" t="s">
        <v>91</v>
      </c>
      <c r="AY287" s="15" t="s">
        <v>147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5" t="s">
        <v>78</v>
      </c>
      <c r="BK287" s="215">
        <f>ROUND(I287*H287,2)</f>
        <v>0</v>
      </c>
      <c r="BL287" s="15" t="s">
        <v>78</v>
      </c>
      <c r="BM287" s="15" t="s">
        <v>622</v>
      </c>
    </row>
    <row r="288" spans="2:51" s="11" customFormat="1" ht="12">
      <c r="B288" s="216"/>
      <c r="C288" s="217"/>
      <c r="D288" s="218" t="s">
        <v>155</v>
      </c>
      <c r="E288" s="219" t="s">
        <v>1</v>
      </c>
      <c r="F288" s="220" t="s">
        <v>107</v>
      </c>
      <c r="G288" s="217"/>
      <c r="H288" s="221">
        <v>570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155</v>
      </c>
      <c r="AU288" s="227" t="s">
        <v>91</v>
      </c>
      <c r="AV288" s="11" t="s">
        <v>80</v>
      </c>
      <c r="AW288" s="11" t="s">
        <v>32</v>
      </c>
      <c r="AX288" s="11" t="s">
        <v>78</v>
      </c>
      <c r="AY288" s="227" t="s">
        <v>147</v>
      </c>
    </row>
    <row r="289" spans="2:65" s="1" customFormat="1" ht="16.5" customHeight="1">
      <c r="B289" s="36"/>
      <c r="C289" s="228" t="s">
        <v>623</v>
      </c>
      <c r="D289" s="228" t="s">
        <v>305</v>
      </c>
      <c r="E289" s="229" t="s">
        <v>624</v>
      </c>
      <c r="F289" s="230" t="s">
        <v>625</v>
      </c>
      <c r="G289" s="231" t="s">
        <v>336</v>
      </c>
      <c r="H289" s="232">
        <v>0.095</v>
      </c>
      <c r="I289" s="233"/>
      <c r="J289" s="234">
        <f>ROUND(I289*H289,2)</f>
        <v>0</v>
      </c>
      <c r="K289" s="230" t="s">
        <v>153</v>
      </c>
      <c r="L289" s="235"/>
      <c r="M289" s="236" t="s">
        <v>1</v>
      </c>
      <c r="N289" s="237" t="s">
        <v>41</v>
      </c>
      <c r="O289" s="77"/>
      <c r="P289" s="213">
        <f>O289*H289</f>
        <v>0</v>
      </c>
      <c r="Q289" s="213">
        <v>0.001</v>
      </c>
      <c r="R289" s="213">
        <f>Q289*H289</f>
        <v>9.5E-05</v>
      </c>
      <c r="S289" s="213">
        <v>0</v>
      </c>
      <c r="T289" s="214">
        <f>S289*H289</f>
        <v>0</v>
      </c>
      <c r="AR289" s="15" t="s">
        <v>80</v>
      </c>
      <c r="AT289" s="15" t="s">
        <v>305</v>
      </c>
      <c r="AU289" s="15" t="s">
        <v>91</v>
      </c>
      <c r="AY289" s="15" t="s">
        <v>147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5" t="s">
        <v>78</v>
      </c>
      <c r="BK289" s="215">
        <f>ROUND(I289*H289,2)</f>
        <v>0</v>
      </c>
      <c r="BL289" s="15" t="s">
        <v>78</v>
      </c>
      <c r="BM289" s="15" t="s">
        <v>626</v>
      </c>
    </row>
    <row r="290" spans="2:51" s="11" customFormat="1" ht="12">
      <c r="B290" s="216"/>
      <c r="C290" s="217"/>
      <c r="D290" s="218" t="s">
        <v>155</v>
      </c>
      <c r="E290" s="219" t="s">
        <v>1</v>
      </c>
      <c r="F290" s="220" t="s">
        <v>627</v>
      </c>
      <c r="G290" s="217"/>
      <c r="H290" s="221">
        <v>6.3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155</v>
      </c>
      <c r="AU290" s="227" t="s">
        <v>91</v>
      </c>
      <c r="AV290" s="11" t="s">
        <v>80</v>
      </c>
      <c r="AW290" s="11" t="s">
        <v>32</v>
      </c>
      <c r="AX290" s="11" t="s">
        <v>78</v>
      </c>
      <c r="AY290" s="227" t="s">
        <v>147</v>
      </c>
    </row>
    <row r="291" spans="2:51" s="11" customFormat="1" ht="12">
      <c r="B291" s="216"/>
      <c r="C291" s="217"/>
      <c r="D291" s="218" t="s">
        <v>155</v>
      </c>
      <c r="E291" s="217"/>
      <c r="F291" s="220" t="s">
        <v>628</v>
      </c>
      <c r="G291" s="217"/>
      <c r="H291" s="221">
        <v>0.095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155</v>
      </c>
      <c r="AU291" s="227" t="s">
        <v>91</v>
      </c>
      <c r="AV291" s="11" t="s">
        <v>80</v>
      </c>
      <c r="AW291" s="11" t="s">
        <v>4</v>
      </c>
      <c r="AX291" s="11" t="s">
        <v>78</v>
      </c>
      <c r="AY291" s="227" t="s">
        <v>147</v>
      </c>
    </row>
    <row r="292" spans="2:65" s="1" customFormat="1" ht="16.5" customHeight="1">
      <c r="B292" s="36"/>
      <c r="C292" s="228" t="s">
        <v>629</v>
      </c>
      <c r="D292" s="228" t="s">
        <v>305</v>
      </c>
      <c r="E292" s="229" t="s">
        <v>630</v>
      </c>
      <c r="F292" s="230" t="s">
        <v>631</v>
      </c>
      <c r="G292" s="231" t="s">
        <v>336</v>
      </c>
      <c r="H292" s="232">
        <v>0.425</v>
      </c>
      <c r="I292" s="233"/>
      <c r="J292" s="234">
        <f>ROUND(I292*H292,2)</f>
        <v>0</v>
      </c>
      <c r="K292" s="230" t="s">
        <v>188</v>
      </c>
      <c r="L292" s="235"/>
      <c r="M292" s="236" t="s">
        <v>1</v>
      </c>
      <c r="N292" s="237" t="s">
        <v>41</v>
      </c>
      <c r="O292" s="77"/>
      <c r="P292" s="213">
        <f>O292*H292</f>
        <v>0</v>
      </c>
      <c r="Q292" s="213">
        <v>0.001</v>
      </c>
      <c r="R292" s="213">
        <f>Q292*H292</f>
        <v>0.000425</v>
      </c>
      <c r="S292" s="213">
        <v>0</v>
      </c>
      <c r="T292" s="214">
        <f>S292*H292</f>
        <v>0</v>
      </c>
      <c r="AR292" s="15" t="s">
        <v>80</v>
      </c>
      <c r="AT292" s="15" t="s">
        <v>305</v>
      </c>
      <c r="AU292" s="15" t="s">
        <v>91</v>
      </c>
      <c r="AY292" s="15" t="s">
        <v>147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5" t="s">
        <v>78</v>
      </c>
      <c r="BK292" s="215">
        <f>ROUND(I292*H292,2)</f>
        <v>0</v>
      </c>
      <c r="BL292" s="15" t="s">
        <v>78</v>
      </c>
      <c r="BM292" s="15" t="s">
        <v>632</v>
      </c>
    </row>
    <row r="293" spans="2:51" s="11" customFormat="1" ht="12">
      <c r="B293" s="216"/>
      <c r="C293" s="217"/>
      <c r="D293" s="218" t="s">
        <v>155</v>
      </c>
      <c r="E293" s="219" t="s">
        <v>1</v>
      </c>
      <c r="F293" s="220" t="s">
        <v>633</v>
      </c>
      <c r="G293" s="217"/>
      <c r="H293" s="221">
        <v>0.425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155</v>
      </c>
      <c r="AU293" s="227" t="s">
        <v>91</v>
      </c>
      <c r="AV293" s="11" t="s">
        <v>80</v>
      </c>
      <c r="AW293" s="11" t="s">
        <v>32</v>
      </c>
      <c r="AX293" s="11" t="s">
        <v>78</v>
      </c>
      <c r="AY293" s="227" t="s">
        <v>147</v>
      </c>
    </row>
    <row r="294" spans="2:65" s="1" customFormat="1" ht="16.5" customHeight="1">
      <c r="B294" s="36"/>
      <c r="C294" s="204" t="s">
        <v>634</v>
      </c>
      <c r="D294" s="204" t="s">
        <v>150</v>
      </c>
      <c r="E294" s="205" t="s">
        <v>635</v>
      </c>
      <c r="F294" s="206" t="s">
        <v>636</v>
      </c>
      <c r="G294" s="207" t="s">
        <v>99</v>
      </c>
      <c r="H294" s="208">
        <v>570</v>
      </c>
      <c r="I294" s="209"/>
      <c r="J294" s="210">
        <f>ROUND(I294*H294,2)</f>
        <v>0</v>
      </c>
      <c r="K294" s="206" t="s">
        <v>153</v>
      </c>
      <c r="L294" s="41"/>
      <c r="M294" s="211" t="s">
        <v>1</v>
      </c>
      <c r="N294" s="212" t="s">
        <v>41</v>
      </c>
      <c r="O294" s="77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AR294" s="15" t="s">
        <v>78</v>
      </c>
      <c r="AT294" s="15" t="s">
        <v>150</v>
      </c>
      <c r="AU294" s="15" t="s">
        <v>91</v>
      </c>
      <c r="AY294" s="15" t="s">
        <v>147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5" t="s">
        <v>78</v>
      </c>
      <c r="BK294" s="215">
        <f>ROUND(I294*H294,2)</f>
        <v>0</v>
      </c>
      <c r="BL294" s="15" t="s">
        <v>78</v>
      </c>
      <c r="BM294" s="15" t="s">
        <v>637</v>
      </c>
    </row>
    <row r="295" spans="2:51" s="11" customFormat="1" ht="12">
      <c r="B295" s="216"/>
      <c r="C295" s="217"/>
      <c r="D295" s="218" t="s">
        <v>155</v>
      </c>
      <c r="E295" s="219" t="s">
        <v>1</v>
      </c>
      <c r="F295" s="220" t="s">
        <v>107</v>
      </c>
      <c r="G295" s="217"/>
      <c r="H295" s="221">
        <v>570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155</v>
      </c>
      <c r="AU295" s="227" t="s">
        <v>91</v>
      </c>
      <c r="AV295" s="11" t="s">
        <v>80</v>
      </c>
      <c r="AW295" s="11" t="s">
        <v>32</v>
      </c>
      <c r="AX295" s="11" t="s">
        <v>78</v>
      </c>
      <c r="AY295" s="227" t="s">
        <v>147</v>
      </c>
    </row>
    <row r="296" spans="2:63" s="10" customFormat="1" ht="20.85" customHeight="1">
      <c r="B296" s="188"/>
      <c r="C296" s="189"/>
      <c r="D296" s="190" t="s">
        <v>69</v>
      </c>
      <c r="E296" s="202" t="s">
        <v>638</v>
      </c>
      <c r="F296" s="202" t="s">
        <v>639</v>
      </c>
      <c r="G296" s="189"/>
      <c r="H296" s="189"/>
      <c r="I296" s="192"/>
      <c r="J296" s="203">
        <f>BK296</f>
        <v>0</v>
      </c>
      <c r="K296" s="189"/>
      <c r="L296" s="194"/>
      <c r="M296" s="195"/>
      <c r="N296" s="196"/>
      <c r="O296" s="196"/>
      <c r="P296" s="197">
        <f>SUM(P297:P298)</f>
        <v>0</v>
      </c>
      <c r="Q296" s="196"/>
      <c r="R296" s="197">
        <f>SUM(R297:R298)</f>
        <v>0</v>
      </c>
      <c r="S296" s="196"/>
      <c r="T296" s="198">
        <f>SUM(T297:T298)</f>
        <v>0</v>
      </c>
      <c r="AR296" s="199" t="s">
        <v>78</v>
      </c>
      <c r="AT296" s="200" t="s">
        <v>69</v>
      </c>
      <c r="AU296" s="200" t="s">
        <v>80</v>
      </c>
      <c r="AY296" s="199" t="s">
        <v>147</v>
      </c>
      <c r="BK296" s="201">
        <f>SUM(BK297:BK298)</f>
        <v>0</v>
      </c>
    </row>
    <row r="297" spans="2:65" s="1" customFormat="1" ht="16.5" customHeight="1">
      <c r="B297" s="36"/>
      <c r="C297" s="204" t="s">
        <v>640</v>
      </c>
      <c r="D297" s="204" t="s">
        <v>150</v>
      </c>
      <c r="E297" s="205" t="s">
        <v>641</v>
      </c>
      <c r="F297" s="206" t="s">
        <v>642</v>
      </c>
      <c r="G297" s="207" t="s">
        <v>264</v>
      </c>
      <c r="H297" s="208">
        <v>1.071</v>
      </c>
      <c r="I297" s="209"/>
      <c r="J297" s="210">
        <f>ROUND(I297*H297,2)</f>
        <v>0</v>
      </c>
      <c r="K297" s="206" t="s">
        <v>153</v>
      </c>
      <c r="L297" s="41"/>
      <c r="M297" s="211" t="s">
        <v>1</v>
      </c>
      <c r="N297" s="212" t="s">
        <v>41</v>
      </c>
      <c r="O297" s="77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AR297" s="15" t="s">
        <v>146</v>
      </c>
      <c r="AT297" s="15" t="s">
        <v>150</v>
      </c>
      <c r="AU297" s="15" t="s">
        <v>91</v>
      </c>
      <c r="AY297" s="15" t="s">
        <v>147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15" t="s">
        <v>78</v>
      </c>
      <c r="BK297" s="215">
        <f>ROUND(I297*H297,2)</f>
        <v>0</v>
      </c>
      <c r="BL297" s="15" t="s">
        <v>146</v>
      </c>
      <c r="BM297" s="15" t="s">
        <v>643</v>
      </c>
    </row>
    <row r="298" spans="2:65" s="1" customFormat="1" ht="16.5" customHeight="1">
      <c r="B298" s="36"/>
      <c r="C298" s="204" t="s">
        <v>644</v>
      </c>
      <c r="D298" s="204" t="s">
        <v>150</v>
      </c>
      <c r="E298" s="205" t="s">
        <v>645</v>
      </c>
      <c r="F298" s="206" t="s">
        <v>646</v>
      </c>
      <c r="G298" s="207" t="s">
        <v>264</v>
      </c>
      <c r="H298" s="208">
        <v>1.071</v>
      </c>
      <c r="I298" s="209"/>
      <c r="J298" s="210">
        <f>ROUND(I298*H298,2)</f>
        <v>0</v>
      </c>
      <c r="K298" s="206" t="s">
        <v>153</v>
      </c>
      <c r="L298" s="41"/>
      <c r="M298" s="211" t="s">
        <v>1</v>
      </c>
      <c r="N298" s="212" t="s">
        <v>41</v>
      </c>
      <c r="O298" s="77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AR298" s="15" t="s">
        <v>146</v>
      </c>
      <c r="AT298" s="15" t="s">
        <v>150</v>
      </c>
      <c r="AU298" s="15" t="s">
        <v>91</v>
      </c>
      <c r="AY298" s="15" t="s">
        <v>147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5" t="s">
        <v>78</v>
      </c>
      <c r="BK298" s="215">
        <f>ROUND(I298*H298,2)</f>
        <v>0</v>
      </c>
      <c r="BL298" s="15" t="s">
        <v>146</v>
      </c>
      <c r="BM298" s="15" t="s">
        <v>647</v>
      </c>
    </row>
    <row r="299" spans="2:63" s="10" customFormat="1" ht="22.8" customHeight="1">
      <c r="B299" s="188"/>
      <c r="C299" s="189"/>
      <c r="D299" s="190" t="s">
        <v>69</v>
      </c>
      <c r="E299" s="202" t="s">
        <v>648</v>
      </c>
      <c r="F299" s="202" t="s">
        <v>649</v>
      </c>
      <c r="G299" s="189"/>
      <c r="H299" s="189"/>
      <c r="I299" s="192"/>
      <c r="J299" s="203">
        <f>BK299</f>
        <v>0</v>
      </c>
      <c r="K299" s="189"/>
      <c r="L299" s="194"/>
      <c r="M299" s="195"/>
      <c r="N299" s="196"/>
      <c r="O299" s="196"/>
      <c r="P299" s="197">
        <f>SUM(P300:P325)</f>
        <v>0</v>
      </c>
      <c r="Q299" s="196"/>
      <c r="R299" s="197">
        <f>SUM(R300:R325)</f>
        <v>0</v>
      </c>
      <c r="S299" s="196"/>
      <c r="T299" s="198">
        <f>SUM(T300:T325)</f>
        <v>0</v>
      </c>
      <c r="AR299" s="199" t="s">
        <v>146</v>
      </c>
      <c r="AT299" s="200" t="s">
        <v>69</v>
      </c>
      <c r="AU299" s="200" t="s">
        <v>78</v>
      </c>
      <c r="AY299" s="199" t="s">
        <v>147</v>
      </c>
      <c r="BK299" s="201">
        <f>SUM(BK300:BK325)</f>
        <v>0</v>
      </c>
    </row>
    <row r="300" spans="2:65" s="1" customFormat="1" ht="16.5" customHeight="1">
      <c r="B300" s="36"/>
      <c r="C300" s="204" t="s">
        <v>650</v>
      </c>
      <c r="D300" s="204" t="s">
        <v>150</v>
      </c>
      <c r="E300" s="205" t="s">
        <v>651</v>
      </c>
      <c r="F300" s="206" t="s">
        <v>652</v>
      </c>
      <c r="G300" s="207" t="s">
        <v>99</v>
      </c>
      <c r="H300" s="208">
        <v>99</v>
      </c>
      <c r="I300" s="209"/>
      <c r="J300" s="210">
        <f>ROUND(I300*H300,2)</f>
        <v>0</v>
      </c>
      <c r="K300" s="206" t="s">
        <v>153</v>
      </c>
      <c r="L300" s="41"/>
      <c r="M300" s="211" t="s">
        <v>1</v>
      </c>
      <c r="N300" s="212" t="s">
        <v>41</v>
      </c>
      <c r="O300" s="77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AR300" s="15" t="s">
        <v>168</v>
      </c>
      <c r="AT300" s="15" t="s">
        <v>150</v>
      </c>
      <c r="AU300" s="15" t="s">
        <v>80</v>
      </c>
      <c r="AY300" s="15" t="s">
        <v>147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5" t="s">
        <v>78</v>
      </c>
      <c r="BK300" s="215">
        <f>ROUND(I300*H300,2)</f>
        <v>0</v>
      </c>
      <c r="BL300" s="15" t="s">
        <v>168</v>
      </c>
      <c r="BM300" s="15" t="s">
        <v>653</v>
      </c>
    </row>
    <row r="301" spans="2:51" s="11" customFormat="1" ht="12">
      <c r="B301" s="216"/>
      <c r="C301" s="217"/>
      <c r="D301" s="218" t="s">
        <v>155</v>
      </c>
      <c r="E301" s="219" t="s">
        <v>1</v>
      </c>
      <c r="F301" s="220" t="s">
        <v>654</v>
      </c>
      <c r="G301" s="217"/>
      <c r="H301" s="221">
        <v>99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155</v>
      </c>
      <c r="AU301" s="227" t="s">
        <v>80</v>
      </c>
      <c r="AV301" s="11" t="s">
        <v>80</v>
      </c>
      <c r="AW301" s="11" t="s">
        <v>32</v>
      </c>
      <c r="AX301" s="11" t="s">
        <v>78</v>
      </c>
      <c r="AY301" s="227" t="s">
        <v>147</v>
      </c>
    </row>
    <row r="302" spans="2:65" s="1" customFormat="1" ht="16.5" customHeight="1">
      <c r="B302" s="36"/>
      <c r="C302" s="204" t="s">
        <v>655</v>
      </c>
      <c r="D302" s="204" t="s">
        <v>150</v>
      </c>
      <c r="E302" s="205" t="s">
        <v>656</v>
      </c>
      <c r="F302" s="206" t="s">
        <v>657</v>
      </c>
      <c r="G302" s="207" t="s">
        <v>99</v>
      </c>
      <c r="H302" s="208">
        <v>242</v>
      </c>
      <c r="I302" s="209"/>
      <c r="J302" s="210">
        <f>ROUND(I302*H302,2)</f>
        <v>0</v>
      </c>
      <c r="K302" s="206" t="s">
        <v>153</v>
      </c>
      <c r="L302" s="41"/>
      <c r="M302" s="211" t="s">
        <v>1</v>
      </c>
      <c r="N302" s="212" t="s">
        <v>41</v>
      </c>
      <c r="O302" s="77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15" t="s">
        <v>168</v>
      </c>
      <c r="AT302" s="15" t="s">
        <v>150</v>
      </c>
      <c r="AU302" s="15" t="s">
        <v>80</v>
      </c>
      <c r="AY302" s="15" t="s">
        <v>147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5" t="s">
        <v>78</v>
      </c>
      <c r="BK302" s="215">
        <f>ROUND(I302*H302,2)</f>
        <v>0</v>
      </c>
      <c r="BL302" s="15" t="s">
        <v>168</v>
      </c>
      <c r="BM302" s="15" t="s">
        <v>658</v>
      </c>
    </row>
    <row r="303" spans="2:51" s="11" customFormat="1" ht="12">
      <c r="B303" s="216"/>
      <c r="C303" s="217"/>
      <c r="D303" s="218" t="s">
        <v>155</v>
      </c>
      <c r="E303" s="219" t="s">
        <v>1</v>
      </c>
      <c r="F303" s="220" t="s">
        <v>659</v>
      </c>
      <c r="G303" s="217"/>
      <c r="H303" s="221">
        <v>242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155</v>
      </c>
      <c r="AU303" s="227" t="s">
        <v>80</v>
      </c>
      <c r="AV303" s="11" t="s">
        <v>80</v>
      </c>
      <c r="AW303" s="11" t="s">
        <v>32</v>
      </c>
      <c r="AX303" s="11" t="s">
        <v>78</v>
      </c>
      <c r="AY303" s="227" t="s">
        <v>147</v>
      </c>
    </row>
    <row r="304" spans="2:65" s="1" customFormat="1" ht="16.5" customHeight="1">
      <c r="B304" s="36"/>
      <c r="C304" s="204" t="s">
        <v>660</v>
      </c>
      <c r="D304" s="204" t="s">
        <v>150</v>
      </c>
      <c r="E304" s="205" t="s">
        <v>661</v>
      </c>
      <c r="F304" s="206" t="s">
        <v>662</v>
      </c>
      <c r="G304" s="207" t="s">
        <v>99</v>
      </c>
      <c r="H304" s="208">
        <v>42</v>
      </c>
      <c r="I304" s="209"/>
      <c r="J304" s="210">
        <f>ROUND(I304*H304,2)</f>
        <v>0</v>
      </c>
      <c r="K304" s="206" t="s">
        <v>153</v>
      </c>
      <c r="L304" s="41"/>
      <c r="M304" s="211" t="s">
        <v>1</v>
      </c>
      <c r="N304" s="212" t="s">
        <v>41</v>
      </c>
      <c r="O304" s="77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15" t="s">
        <v>168</v>
      </c>
      <c r="AT304" s="15" t="s">
        <v>150</v>
      </c>
      <c r="AU304" s="15" t="s">
        <v>80</v>
      </c>
      <c r="AY304" s="15" t="s">
        <v>147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5" t="s">
        <v>78</v>
      </c>
      <c r="BK304" s="215">
        <f>ROUND(I304*H304,2)</f>
        <v>0</v>
      </c>
      <c r="BL304" s="15" t="s">
        <v>168</v>
      </c>
      <c r="BM304" s="15" t="s">
        <v>663</v>
      </c>
    </row>
    <row r="305" spans="2:51" s="11" customFormat="1" ht="12">
      <c r="B305" s="216"/>
      <c r="C305" s="217"/>
      <c r="D305" s="218" t="s">
        <v>155</v>
      </c>
      <c r="E305" s="219" t="s">
        <v>1</v>
      </c>
      <c r="F305" s="220" t="s">
        <v>101</v>
      </c>
      <c r="G305" s="217"/>
      <c r="H305" s="221">
        <v>42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155</v>
      </c>
      <c r="AU305" s="227" t="s">
        <v>80</v>
      </c>
      <c r="AV305" s="11" t="s">
        <v>80</v>
      </c>
      <c r="AW305" s="11" t="s">
        <v>32</v>
      </c>
      <c r="AX305" s="11" t="s">
        <v>78</v>
      </c>
      <c r="AY305" s="227" t="s">
        <v>147</v>
      </c>
    </row>
    <row r="306" spans="2:65" s="1" customFormat="1" ht="16.5" customHeight="1">
      <c r="B306" s="36"/>
      <c r="C306" s="204" t="s">
        <v>664</v>
      </c>
      <c r="D306" s="204" t="s">
        <v>150</v>
      </c>
      <c r="E306" s="205" t="s">
        <v>665</v>
      </c>
      <c r="F306" s="206" t="s">
        <v>666</v>
      </c>
      <c r="G306" s="207" t="s">
        <v>99</v>
      </c>
      <c r="H306" s="208">
        <v>42</v>
      </c>
      <c r="I306" s="209"/>
      <c r="J306" s="210">
        <f>ROUND(I306*H306,2)</f>
        <v>0</v>
      </c>
      <c r="K306" s="206" t="s">
        <v>153</v>
      </c>
      <c r="L306" s="41"/>
      <c r="M306" s="211" t="s">
        <v>1</v>
      </c>
      <c r="N306" s="212" t="s">
        <v>41</v>
      </c>
      <c r="O306" s="77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15" t="s">
        <v>168</v>
      </c>
      <c r="AT306" s="15" t="s">
        <v>150</v>
      </c>
      <c r="AU306" s="15" t="s">
        <v>80</v>
      </c>
      <c r="AY306" s="15" t="s">
        <v>147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5" t="s">
        <v>78</v>
      </c>
      <c r="BK306" s="215">
        <f>ROUND(I306*H306,2)</f>
        <v>0</v>
      </c>
      <c r="BL306" s="15" t="s">
        <v>168</v>
      </c>
      <c r="BM306" s="15" t="s">
        <v>667</v>
      </c>
    </row>
    <row r="307" spans="2:51" s="11" customFormat="1" ht="12">
      <c r="B307" s="216"/>
      <c r="C307" s="217"/>
      <c r="D307" s="218" t="s">
        <v>155</v>
      </c>
      <c r="E307" s="219" t="s">
        <v>1</v>
      </c>
      <c r="F307" s="220" t="s">
        <v>101</v>
      </c>
      <c r="G307" s="217"/>
      <c r="H307" s="221">
        <v>42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155</v>
      </c>
      <c r="AU307" s="227" t="s">
        <v>80</v>
      </c>
      <c r="AV307" s="11" t="s">
        <v>80</v>
      </c>
      <c r="AW307" s="11" t="s">
        <v>32</v>
      </c>
      <c r="AX307" s="11" t="s">
        <v>78</v>
      </c>
      <c r="AY307" s="227" t="s">
        <v>147</v>
      </c>
    </row>
    <row r="308" spans="2:65" s="1" customFormat="1" ht="16.5" customHeight="1">
      <c r="B308" s="36"/>
      <c r="C308" s="204" t="s">
        <v>668</v>
      </c>
      <c r="D308" s="204" t="s">
        <v>150</v>
      </c>
      <c r="E308" s="205" t="s">
        <v>387</v>
      </c>
      <c r="F308" s="206" t="s">
        <v>388</v>
      </c>
      <c r="G308" s="207" t="s">
        <v>159</v>
      </c>
      <c r="H308" s="208">
        <v>15</v>
      </c>
      <c r="I308" s="209"/>
      <c r="J308" s="210">
        <f>ROUND(I308*H308,2)</f>
        <v>0</v>
      </c>
      <c r="K308" s="206" t="s">
        <v>153</v>
      </c>
      <c r="L308" s="41"/>
      <c r="M308" s="211" t="s">
        <v>1</v>
      </c>
      <c r="N308" s="212" t="s">
        <v>41</v>
      </c>
      <c r="O308" s="77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15" t="s">
        <v>168</v>
      </c>
      <c r="AT308" s="15" t="s">
        <v>150</v>
      </c>
      <c r="AU308" s="15" t="s">
        <v>80</v>
      </c>
      <c r="AY308" s="15" t="s">
        <v>147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5" t="s">
        <v>78</v>
      </c>
      <c r="BK308" s="215">
        <f>ROUND(I308*H308,2)</f>
        <v>0</v>
      </c>
      <c r="BL308" s="15" t="s">
        <v>168</v>
      </c>
      <c r="BM308" s="15" t="s">
        <v>669</v>
      </c>
    </row>
    <row r="309" spans="2:51" s="11" customFormat="1" ht="12">
      <c r="B309" s="216"/>
      <c r="C309" s="217"/>
      <c r="D309" s="218" t="s">
        <v>155</v>
      </c>
      <c r="E309" s="219" t="s">
        <v>1</v>
      </c>
      <c r="F309" s="220" t="s">
        <v>670</v>
      </c>
      <c r="G309" s="217"/>
      <c r="H309" s="221">
        <v>15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155</v>
      </c>
      <c r="AU309" s="227" t="s">
        <v>80</v>
      </c>
      <c r="AV309" s="11" t="s">
        <v>80</v>
      </c>
      <c r="AW309" s="11" t="s">
        <v>32</v>
      </c>
      <c r="AX309" s="11" t="s">
        <v>78</v>
      </c>
      <c r="AY309" s="227" t="s">
        <v>147</v>
      </c>
    </row>
    <row r="310" spans="2:65" s="1" customFormat="1" ht="16.5" customHeight="1">
      <c r="B310" s="36"/>
      <c r="C310" s="204" t="s">
        <v>671</v>
      </c>
      <c r="D310" s="204" t="s">
        <v>150</v>
      </c>
      <c r="E310" s="205" t="s">
        <v>392</v>
      </c>
      <c r="F310" s="206" t="s">
        <v>393</v>
      </c>
      <c r="G310" s="207" t="s">
        <v>89</v>
      </c>
      <c r="H310" s="208">
        <v>20.28</v>
      </c>
      <c r="I310" s="209"/>
      <c r="J310" s="210">
        <f>ROUND(I310*H310,2)</f>
        <v>0</v>
      </c>
      <c r="K310" s="206" t="s">
        <v>153</v>
      </c>
      <c r="L310" s="41"/>
      <c r="M310" s="211" t="s">
        <v>1</v>
      </c>
      <c r="N310" s="212" t="s">
        <v>41</v>
      </c>
      <c r="O310" s="77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15" t="s">
        <v>146</v>
      </c>
      <c r="AT310" s="15" t="s">
        <v>150</v>
      </c>
      <c r="AU310" s="15" t="s">
        <v>80</v>
      </c>
      <c r="AY310" s="15" t="s">
        <v>147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5" t="s">
        <v>78</v>
      </c>
      <c r="BK310" s="215">
        <f>ROUND(I310*H310,2)</f>
        <v>0</v>
      </c>
      <c r="BL310" s="15" t="s">
        <v>146</v>
      </c>
      <c r="BM310" s="15" t="s">
        <v>672</v>
      </c>
    </row>
    <row r="311" spans="2:51" s="11" customFormat="1" ht="12">
      <c r="B311" s="216"/>
      <c r="C311" s="217"/>
      <c r="D311" s="218" t="s">
        <v>155</v>
      </c>
      <c r="E311" s="219" t="s">
        <v>1</v>
      </c>
      <c r="F311" s="220" t="s">
        <v>673</v>
      </c>
      <c r="G311" s="217"/>
      <c r="H311" s="221">
        <v>10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155</v>
      </c>
      <c r="AU311" s="227" t="s">
        <v>80</v>
      </c>
      <c r="AV311" s="11" t="s">
        <v>80</v>
      </c>
      <c r="AW311" s="11" t="s">
        <v>32</v>
      </c>
      <c r="AX311" s="11" t="s">
        <v>70</v>
      </c>
      <c r="AY311" s="227" t="s">
        <v>147</v>
      </c>
    </row>
    <row r="312" spans="2:51" s="11" customFormat="1" ht="12">
      <c r="B312" s="216"/>
      <c r="C312" s="217"/>
      <c r="D312" s="218" t="s">
        <v>155</v>
      </c>
      <c r="E312" s="219" t="s">
        <v>1</v>
      </c>
      <c r="F312" s="220" t="s">
        <v>674</v>
      </c>
      <c r="G312" s="217"/>
      <c r="H312" s="221">
        <v>4.4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155</v>
      </c>
      <c r="AU312" s="227" t="s">
        <v>80</v>
      </c>
      <c r="AV312" s="11" t="s">
        <v>80</v>
      </c>
      <c r="AW312" s="11" t="s">
        <v>32</v>
      </c>
      <c r="AX312" s="11" t="s">
        <v>70</v>
      </c>
      <c r="AY312" s="227" t="s">
        <v>147</v>
      </c>
    </row>
    <row r="313" spans="2:51" s="11" customFormat="1" ht="12">
      <c r="B313" s="216"/>
      <c r="C313" s="217"/>
      <c r="D313" s="218" t="s">
        <v>155</v>
      </c>
      <c r="E313" s="219" t="s">
        <v>1</v>
      </c>
      <c r="F313" s="220" t="s">
        <v>675</v>
      </c>
      <c r="G313" s="217"/>
      <c r="H313" s="221">
        <v>5.88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155</v>
      </c>
      <c r="AU313" s="227" t="s">
        <v>80</v>
      </c>
      <c r="AV313" s="11" t="s">
        <v>80</v>
      </c>
      <c r="AW313" s="11" t="s">
        <v>32</v>
      </c>
      <c r="AX313" s="11" t="s">
        <v>70</v>
      </c>
      <c r="AY313" s="227" t="s">
        <v>147</v>
      </c>
    </row>
    <row r="314" spans="2:51" s="12" customFormat="1" ht="12">
      <c r="B314" s="238"/>
      <c r="C314" s="239"/>
      <c r="D314" s="218" t="s">
        <v>155</v>
      </c>
      <c r="E314" s="240" t="s">
        <v>1</v>
      </c>
      <c r="F314" s="241" t="s">
        <v>340</v>
      </c>
      <c r="G314" s="239"/>
      <c r="H314" s="242">
        <v>20.28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155</v>
      </c>
      <c r="AU314" s="248" t="s">
        <v>80</v>
      </c>
      <c r="AV314" s="12" t="s">
        <v>146</v>
      </c>
      <c r="AW314" s="12" t="s">
        <v>32</v>
      </c>
      <c r="AX314" s="12" t="s">
        <v>78</v>
      </c>
      <c r="AY314" s="248" t="s">
        <v>147</v>
      </c>
    </row>
    <row r="315" spans="2:65" s="1" customFormat="1" ht="16.5" customHeight="1">
      <c r="B315" s="36"/>
      <c r="C315" s="204" t="s">
        <v>676</v>
      </c>
      <c r="D315" s="204" t="s">
        <v>150</v>
      </c>
      <c r="E315" s="205" t="s">
        <v>398</v>
      </c>
      <c r="F315" s="206" t="s">
        <v>399</v>
      </c>
      <c r="G315" s="207" t="s">
        <v>89</v>
      </c>
      <c r="H315" s="208">
        <v>20.28</v>
      </c>
      <c r="I315" s="209"/>
      <c r="J315" s="210">
        <f>ROUND(I315*H315,2)</f>
        <v>0</v>
      </c>
      <c r="K315" s="206" t="s">
        <v>153</v>
      </c>
      <c r="L315" s="41"/>
      <c r="M315" s="211" t="s">
        <v>1</v>
      </c>
      <c r="N315" s="212" t="s">
        <v>41</v>
      </c>
      <c r="O315" s="77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15" t="s">
        <v>146</v>
      </c>
      <c r="AT315" s="15" t="s">
        <v>150</v>
      </c>
      <c r="AU315" s="15" t="s">
        <v>80</v>
      </c>
      <c r="AY315" s="15" t="s">
        <v>147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15" t="s">
        <v>78</v>
      </c>
      <c r="BK315" s="215">
        <f>ROUND(I315*H315,2)</f>
        <v>0</v>
      </c>
      <c r="BL315" s="15" t="s">
        <v>146</v>
      </c>
      <c r="BM315" s="15" t="s">
        <v>677</v>
      </c>
    </row>
    <row r="316" spans="2:65" s="1" customFormat="1" ht="16.5" customHeight="1">
      <c r="B316" s="36"/>
      <c r="C316" s="204" t="s">
        <v>678</v>
      </c>
      <c r="D316" s="204" t="s">
        <v>150</v>
      </c>
      <c r="E316" s="205" t="s">
        <v>402</v>
      </c>
      <c r="F316" s="206" t="s">
        <v>403</v>
      </c>
      <c r="G316" s="207" t="s">
        <v>89</v>
      </c>
      <c r="H316" s="208">
        <v>20.28</v>
      </c>
      <c r="I316" s="209"/>
      <c r="J316" s="210">
        <f>ROUND(I316*H316,2)</f>
        <v>0</v>
      </c>
      <c r="K316" s="206" t="s">
        <v>153</v>
      </c>
      <c r="L316" s="41"/>
      <c r="M316" s="211" t="s">
        <v>1</v>
      </c>
      <c r="N316" s="212" t="s">
        <v>41</v>
      </c>
      <c r="O316" s="77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AR316" s="15" t="s">
        <v>146</v>
      </c>
      <c r="AT316" s="15" t="s">
        <v>150</v>
      </c>
      <c r="AU316" s="15" t="s">
        <v>80</v>
      </c>
      <c r="AY316" s="15" t="s">
        <v>147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15" t="s">
        <v>78</v>
      </c>
      <c r="BK316" s="215">
        <f>ROUND(I316*H316,2)</f>
        <v>0</v>
      </c>
      <c r="BL316" s="15" t="s">
        <v>146</v>
      </c>
      <c r="BM316" s="15" t="s">
        <v>679</v>
      </c>
    </row>
    <row r="317" spans="2:65" s="1" customFormat="1" ht="16.5" customHeight="1">
      <c r="B317" s="36"/>
      <c r="C317" s="228" t="s">
        <v>680</v>
      </c>
      <c r="D317" s="228" t="s">
        <v>305</v>
      </c>
      <c r="E317" s="229" t="s">
        <v>406</v>
      </c>
      <c r="F317" s="230" t="s">
        <v>407</v>
      </c>
      <c r="G317" s="231" t="s">
        <v>89</v>
      </c>
      <c r="H317" s="232">
        <v>20.28</v>
      </c>
      <c r="I317" s="233"/>
      <c r="J317" s="234">
        <f>ROUND(I317*H317,2)</f>
        <v>0</v>
      </c>
      <c r="K317" s="230" t="s">
        <v>153</v>
      </c>
      <c r="L317" s="235"/>
      <c r="M317" s="236" t="s">
        <v>1</v>
      </c>
      <c r="N317" s="237" t="s">
        <v>41</v>
      </c>
      <c r="O317" s="77"/>
      <c r="P317" s="213">
        <f>O317*H317</f>
        <v>0</v>
      </c>
      <c r="Q317" s="213">
        <v>0</v>
      </c>
      <c r="R317" s="213">
        <f>Q317*H317</f>
        <v>0</v>
      </c>
      <c r="S317" s="213">
        <v>0</v>
      </c>
      <c r="T317" s="214">
        <f>S317*H317</f>
        <v>0</v>
      </c>
      <c r="AR317" s="15" t="s">
        <v>95</v>
      </c>
      <c r="AT317" s="15" t="s">
        <v>305</v>
      </c>
      <c r="AU317" s="15" t="s">
        <v>80</v>
      </c>
      <c r="AY317" s="15" t="s">
        <v>147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15" t="s">
        <v>78</v>
      </c>
      <c r="BK317" s="215">
        <f>ROUND(I317*H317,2)</f>
        <v>0</v>
      </c>
      <c r="BL317" s="15" t="s">
        <v>146</v>
      </c>
      <c r="BM317" s="15" t="s">
        <v>681</v>
      </c>
    </row>
    <row r="318" spans="2:65" s="1" customFormat="1" ht="16.5" customHeight="1">
      <c r="B318" s="36"/>
      <c r="C318" s="204" t="s">
        <v>682</v>
      </c>
      <c r="D318" s="204" t="s">
        <v>150</v>
      </c>
      <c r="E318" s="205" t="s">
        <v>683</v>
      </c>
      <c r="F318" s="206" t="s">
        <v>684</v>
      </c>
      <c r="G318" s="207" t="s">
        <v>159</v>
      </c>
      <c r="H318" s="208">
        <v>60</v>
      </c>
      <c r="I318" s="209"/>
      <c r="J318" s="210">
        <f>ROUND(I318*H318,2)</f>
        <v>0</v>
      </c>
      <c r="K318" s="206" t="s">
        <v>188</v>
      </c>
      <c r="L318" s="41"/>
      <c r="M318" s="211" t="s">
        <v>1</v>
      </c>
      <c r="N318" s="212" t="s">
        <v>41</v>
      </c>
      <c r="O318" s="77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15" t="s">
        <v>146</v>
      </c>
      <c r="AT318" s="15" t="s">
        <v>150</v>
      </c>
      <c r="AU318" s="15" t="s">
        <v>80</v>
      </c>
      <c r="AY318" s="15" t="s">
        <v>147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15" t="s">
        <v>78</v>
      </c>
      <c r="BK318" s="215">
        <f>ROUND(I318*H318,2)</f>
        <v>0</v>
      </c>
      <c r="BL318" s="15" t="s">
        <v>146</v>
      </c>
      <c r="BM318" s="15" t="s">
        <v>685</v>
      </c>
    </row>
    <row r="319" spans="2:51" s="11" customFormat="1" ht="12">
      <c r="B319" s="216"/>
      <c r="C319" s="217"/>
      <c r="D319" s="218" t="s">
        <v>155</v>
      </c>
      <c r="E319" s="219" t="s">
        <v>1</v>
      </c>
      <c r="F319" s="220" t="s">
        <v>686</v>
      </c>
      <c r="G319" s="217"/>
      <c r="H319" s="221">
        <v>60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155</v>
      </c>
      <c r="AU319" s="227" t="s">
        <v>80</v>
      </c>
      <c r="AV319" s="11" t="s">
        <v>80</v>
      </c>
      <c r="AW319" s="11" t="s">
        <v>32</v>
      </c>
      <c r="AX319" s="11" t="s">
        <v>78</v>
      </c>
      <c r="AY319" s="227" t="s">
        <v>147</v>
      </c>
    </row>
    <row r="320" spans="2:65" s="1" customFormat="1" ht="16.5" customHeight="1">
      <c r="B320" s="36"/>
      <c r="C320" s="204" t="s">
        <v>687</v>
      </c>
      <c r="D320" s="204" t="s">
        <v>150</v>
      </c>
      <c r="E320" s="205" t="s">
        <v>688</v>
      </c>
      <c r="F320" s="206" t="s">
        <v>689</v>
      </c>
      <c r="G320" s="207" t="s">
        <v>159</v>
      </c>
      <c r="H320" s="208">
        <v>10</v>
      </c>
      <c r="I320" s="209"/>
      <c r="J320" s="210">
        <f>ROUND(I320*H320,2)</f>
        <v>0</v>
      </c>
      <c r="K320" s="206" t="s">
        <v>153</v>
      </c>
      <c r="L320" s="41"/>
      <c r="M320" s="211" t="s">
        <v>1</v>
      </c>
      <c r="N320" s="212" t="s">
        <v>41</v>
      </c>
      <c r="O320" s="77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15" t="s">
        <v>146</v>
      </c>
      <c r="AT320" s="15" t="s">
        <v>150</v>
      </c>
      <c r="AU320" s="15" t="s">
        <v>80</v>
      </c>
      <c r="AY320" s="15" t="s">
        <v>147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15" t="s">
        <v>78</v>
      </c>
      <c r="BK320" s="215">
        <f>ROUND(I320*H320,2)</f>
        <v>0</v>
      </c>
      <c r="BL320" s="15" t="s">
        <v>146</v>
      </c>
      <c r="BM320" s="15" t="s">
        <v>690</v>
      </c>
    </row>
    <row r="321" spans="2:51" s="11" customFormat="1" ht="12">
      <c r="B321" s="216"/>
      <c r="C321" s="217"/>
      <c r="D321" s="218" t="s">
        <v>155</v>
      </c>
      <c r="E321" s="219" t="s">
        <v>1</v>
      </c>
      <c r="F321" s="220" t="s">
        <v>104</v>
      </c>
      <c r="G321" s="217"/>
      <c r="H321" s="221">
        <v>10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155</v>
      </c>
      <c r="AU321" s="227" t="s">
        <v>80</v>
      </c>
      <c r="AV321" s="11" t="s">
        <v>80</v>
      </c>
      <c r="AW321" s="11" t="s">
        <v>32</v>
      </c>
      <c r="AX321" s="11" t="s">
        <v>78</v>
      </c>
      <c r="AY321" s="227" t="s">
        <v>147</v>
      </c>
    </row>
    <row r="322" spans="2:65" s="1" customFormat="1" ht="16.5" customHeight="1">
      <c r="B322" s="36"/>
      <c r="C322" s="204" t="s">
        <v>691</v>
      </c>
      <c r="D322" s="204" t="s">
        <v>150</v>
      </c>
      <c r="E322" s="205" t="s">
        <v>216</v>
      </c>
      <c r="F322" s="206" t="s">
        <v>217</v>
      </c>
      <c r="G322" s="207" t="s">
        <v>159</v>
      </c>
      <c r="H322" s="208">
        <v>9</v>
      </c>
      <c r="I322" s="209"/>
      <c r="J322" s="210">
        <f>ROUND(I322*H322,2)</f>
        <v>0</v>
      </c>
      <c r="K322" s="206" t="s">
        <v>153</v>
      </c>
      <c r="L322" s="41"/>
      <c r="M322" s="211" t="s">
        <v>1</v>
      </c>
      <c r="N322" s="212" t="s">
        <v>41</v>
      </c>
      <c r="O322" s="77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15" t="s">
        <v>146</v>
      </c>
      <c r="AT322" s="15" t="s">
        <v>150</v>
      </c>
      <c r="AU322" s="15" t="s">
        <v>80</v>
      </c>
      <c r="AY322" s="15" t="s">
        <v>147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15" t="s">
        <v>78</v>
      </c>
      <c r="BK322" s="215">
        <f>ROUND(I322*H322,2)</f>
        <v>0</v>
      </c>
      <c r="BL322" s="15" t="s">
        <v>146</v>
      </c>
      <c r="BM322" s="15" t="s">
        <v>692</v>
      </c>
    </row>
    <row r="323" spans="2:51" s="11" customFormat="1" ht="12">
      <c r="B323" s="216"/>
      <c r="C323" s="217"/>
      <c r="D323" s="218" t="s">
        <v>155</v>
      </c>
      <c r="E323" s="219" t="s">
        <v>1</v>
      </c>
      <c r="F323" s="220" t="s">
        <v>693</v>
      </c>
      <c r="G323" s="217"/>
      <c r="H323" s="221">
        <v>9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155</v>
      </c>
      <c r="AU323" s="227" t="s">
        <v>80</v>
      </c>
      <c r="AV323" s="11" t="s">
        <v>80</v>
      </c>
      <c r="AW323" s="11" t="s">
        <v>32</v>
      </c>
      <c r="AX323" s="11" t="s">
        <v>78</v>
      </c>
      <c r="AY323" s="227" t="s">
        <v>147</v>
      </c>
    </row>
    <row r="324" spans="2:65" s="1" customFormat="1" ht="16.5" customHeight="1">
      <c r="B324" s="36"/>
      <c r="C324" s="204" t="s">
        <v>694</v>
      </c>
      <c r="D324" s="204" t="s">
        <v>150</v>
      </c>
      <c r="E324" s="205" t="s">
        <v>695</v>
      </c>
      <c r="F324" s="206" t="s">
        <v>696</v>
      </c>
      <c r="G324" s="207" t="s">
        <v>159</v>
      </c>
      <c r="H324" s="208">
        <v>3</v>
      </c>
      <c r="I324" s="209"/>
      <c r="J324" s="210">
        <f>ROUND(I324*H324,2)</f>
        <v>0</v>
      </c>
      <c r="K324" s="206" t="s">
        <v>188</v>
      </c>
      <c r="L324" s="41"/>
      <c r="M324" s="211" t="s">
        <v>1</v>
      </c>
      <c r="N324" s="212" t="s">
        <v>41</v>
      </c>
      <c r="O324" s="77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15" t="s">
        <v>146</v>
      </c>
      <c r="AT324" s="15" t="s">
        <v>150</v>
      </c>
      <c r="AU324" s="15" t="s">
        <v>80</v>
      </c>
      <c r="AY324" s="15" t="s">
        <v>147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15" t="s">
        <v>78</v>
      </c>
      <c r="BK324" s="215">
        <f>ROUND(I324*H324,2)</f>
        <v>0</v>
      </c>
      <c r="BL324" s="15" t="s">
        <v>146</v>
      </c>
      <c r="BM324" s="15" t="s">
        <v>697</v>
      </c>
    </row>
    <row r="325" spans="2:51" s="11" customFormat="1" ht="12">
      <c r="B325" s="216"/>
      <c r="C325" s="217"/>
      <c r="D325" s="218" t="s">
        <v>155</v>
      </c>
      <c r="E325" s="219" t="s">
        <v>1</v>
      </c>
      <c r="F325" s="220" t="s">
        <v>698</v>
      </c>
      <c r="G325" s="217"/>
      <c r="H325" s="221">
        <v>3</v>
      </c>
      <c r="I325" s="222"/>
      <c r="J325" s="217"/>
      <c r="K325" s="217"/>
      <c r="L325" s="223"/>
      <c r="M325" s="262"/>
      <c r="N325" s="263"/>
      <c r="O325" s="263"/>
      <c r="P325" s="263"/>
      <c r="Q325" s="263"/>
      <c r="R325" s="263"/>
      <c r="S325" s="263"/>
      <c r="T325" s="264"/>
      <c r="AT325" s="227" t="s">
        <v>155</v>
      </c>
      <c r="AU325" s="227" t="s">
        <v>80</v>
      </c>
      <c r="AV325" s="11" t="s">
        <v>80</v>
      </c>
      <c r="AW325" s="11" t="s">
        <v>32</v>
      </c>
      <c r="AX325" s="11" t="s">
        <v>78</v>
      </c>
      <c r="AY325" s="227" t="s">
        <v>147</v>
      </c>
    </row>
    <row r="326" spans="2:12" s="1" customFormat="1" ht="6.95" customHeight="1">
      <c r="B326" s="55"/>
      <c r="C326" s="56"/>
      <c r="D326" s="56"/>
      <c r="E326" s="56"/>
      <c r="F326" s="56"/>
      <c r="G326" s="56"/>
      <c r="H326" s="56"/>
      <c r="I326" s="154"/>
      <c r="J326" s="56"/>
      <c r="K326" s="56"/>
      <c r="L326" s="41"/>
    </row>
  </sheetData>
  <sheetProtection password="CC35" sheet="1" objects="1" scenarios="1" formatColumns="0" formatRows="0" autoFilter="0"/>
  <autoFilter ref="C92:K325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83</v>
      </c>
      <c r="AZ2" s="123" t="s">
        <v>87</v>
      </c>
      <c r="BA2" s="123" t="s">
        <v>88</v>
      </c>
      <c r="BB2" s="123" t="s">
        <v>89</v>
      </c>
      <c r="BC2" s="123" t="s">
        <v>80</v>
      </c>
      <c r="BD2" s="123" t="s">
        <v>91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80</v>
      </c>
      <c r="AZ3" s="123" t="s">
        <v>699</v>
      </c>
      <c r="BA3" s="123" t="s">
        <v>700</v>
      </c>
      <c r="BB3" s="123" t="s">
        <v>99</v>
      </c>
      <c r="BC3" s="123" t="s">
        <v>701</v>
      </c>
      <c r="BD3" s="123" t="s">
        <v>91</v>
      </c>
    </row>
    <row r="4" spans="2:56" ht="24.95" customHeight="1">
      <c r="B4" s="18"/>
      <c r="D4" s="127" t="s">
        <v>96</v>
      </c>
      <c r="L4" s="18"/>
      <c r="M4" s="22" t="s">
        <v>10</v>
      </c>
      <c r="AT4" s="15" t="s">
        <v>4</v>
      </c>
      <c r="AZ4" s="123" t="s">
        <v>702</v>
      </c>
      <c r="BA4" s="123" t="s">
        <v>703</v>
      </c>
      <c r="BB4" s="123" t="s">
        <v>89</v>
      </c>
      <c r="BC4" s="123" t="s">
        <v>704</v>
      </c>
      <c r="BD4" s="123" t="s">
        <v>91</v>
      </c>
    </row>
    <row r="5" spans="2:12" ht="6.95" customHeight="1">
      <c r="B5" s="18"/>
      <c r="L5" s="18"/>
    </row>
    <row r="6" spans="2:12" ht="12" customHeight="1">
      <c r="B6" s="18"/>
      <c r="D6" s="128" t="s">
        <v>16</v>
      </c>
      <c r="L6" s="18"/>
    </row>
    <row r="7" spans="2:12" ht="16.5" customHeight="1">
      <c r="B7" s="18"/>
      <c r="E7" s="129" t="str">
        <f>'Rekapitulace stavby'!K6</f>
        <v>Revitalizace zeleně v areálu Akademie Světlá nad Sázavou</v>
      </c>
      <c r="F7" s="128"/>
      <c r="G7" s="128"/>
      <c r="H7" s="128"/>
      <c r="L7" s="18"/>
    </row>
    <row r="8" spans="2:12" s="1" customFormat="1" ht="12" customHeight="1">
      <c r="B8" s="41"/>
      <c r="D8" s="128" t="s">
        <v>110</v>
      </c>
      <c r="I8" s="130"/>
      <c r="L8" s="41"/>
    </row>
    <row r="9" spans="2:12" s="1" customFormat="1" ht="36.95" customHeight="1">
      <c r="B9" s="41"/>
      <c r="E9" s="131" t="s">
        <v>705</v>
      </c>
      <c r="F9" s="1"/>
      <c r="G9" s="1"/>
      <c r="H9" s="1"/>
      <c r="I9" s="130"/>
      <c r="L9" s="41"/>
    </row>
    <row r="10" spans="2:12" s="1" customFormat="1" ht="12">
      <c r="B10" s="41"/>
      <c r="I10" s="130"/>
      <c r="L10" s="41"/>
    </row>
    <row r="11" spans="2:12" s="1" customFormat="1" ht="12" customHeight="1">
      <c r="B11" s="41"/>
      <c r="D11" s="128" t="s">
        <v>18</v>
      </c>
      <c r="F11" s="15" t="s">
        <v>1</v>
      </c>
      <c r="I11" s="132" t="s">
        <v>19</v>
      </c>
      <c r="J11" s="15" t="s">
        <v>1</v>
      </c>
      <c r="L11" s="41"/>
    </row>
    <row r="12" spans="2:12" s="1" customFormat="1" ht="12" customHeight="1">
      <c r="B12" s="41"/>
      <c r="D12" s="128" t="s">
        <v>20</v>
      </c>
      <c r="F12" s="15" t="s">
        <v>21</v>
      </c>
      <c r="I12" s="132" t="s">
        <v>22</v>
      </c>
      <c r="J12" s="133" t="str">
        <f>'Rekapitulace stavby'!AN8</f>
        <v>26. 11. 2018</v>
      </c>
      <c r="L12" s="41"/>
    </row>
    <row r="13" spans="2:12" s="1" customFormat="1" ht="10.8" customHeight="1">
      <c r="B13" s="41"/>
      <c r="I13" s="130"/>
      <c r="L13" s="41"/>
    </row>
    <row r="14" spans="2:12" s="1" customFormat="1" ht="12" customHeight="1">
      <c r="B14" s="41"/>
      <c r="D14" s="128" t="s">
        <v>24</v>
      </c>
      <c r="I14" s="132" t="s">
        <v>25</v>
      </c>
      <c r="J14" s="15" t="s">
        <v>1</v>
      </c>
      <c r="L14" s="41"/>
    </row>
    <row r="15" spans="2:12" s="1" customFormat="1" ht="18" customHeight="1">
      <c r="B15" s="41"/>
      <c r="E15" s="15" t="s">
        <v>26</v>
      </c>
      <c r="I15" s="132" t="s">
        <v>27</v>
      </c>
      <c r="J15" s="15" t="s">
        <v>1</v>
      </c>
      <c r="L15" s="41"/>
    </row>
    <row r="16" spans="2:12" s="1" customFormat="1" ht="6.95" customHeight="1">
      <c r="B16" s="41"/>
      <c r="I16" s="130"/>
      <c r="L16" s="41"/>
    </row>
    <row r="17" spans="2:12" s="1" customFormat="1" ht="12" customHeight="1">
      <c r="B17" s="41"/>
      <c r="D17" s="128" t="s">
        <v>28</v>
      </c>
      <c r="I17" s="132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0"/>
      <c r="L19" s="41"/>
    </row>
    <row r="20" spans="2:12" s="1" customFormat="1" ht="12" customHeight="1">
      <c r="B20" s="41"/>
      <c r="D20" s="128" t="s">
        <v>30</v>
      </c>
      <c r="I20" s="132" t="s">
        <v>25</v>
      </c>
      <c r="J20" s="15" t="s">
        <v>1</v>
      </c>
      <c r="L20" s="41"/>
    </row>
    <row r="21" spans="2:12" s="1" customFormat="1" ht="18" customHeight="1">
      <c r="B21" s="41"/>
      <c r="E21" s="15" t="s">
        <v>31</v>
      </c>
      <c r="I21" s="132" t="s">
        <v>27</v>
      </c>
      <c r="J21" s="15" t="s">
        <v>1</v>
      </c>
      <c r="L21" s="41"/>
    </row>
    <row r="22" spans="2:12" s="1" customFormat="1" ht="6.95" customHeight="1">
      <c r="B22" s="41"/>
      <c r="I22" s="130"/>
      <c r="L22" s="41"/>
    </row>
    <row r="23" spans="2:12" s="1" customFormat="1" ht="12" customHeight="1">
      <c r="B23" s="41"/>
      <c r="D23" s="128" t="s">
        <v>33</v>
      </c>
      <c r="I23" s="132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34</v>
      </c>
      <c r="I24" s="132" t="s">
        <v>27</v>
      </c>
      <c r="J24" s="15" t="s">
        <v>1</v>
      </c>
      <c r="L24" s="41"/>
    </row>
    <row r="25" spans="2:12" s="1" customFormat="1" ht="6.95" customHeight="1">
      <c r="B25" s="41"/>
      <c r="I25" s="130"/>
      <c r="L25" s="41"/>
    </row>
    <row r="26" spans="2:12" s="1" customFormat="1" ht="12" customHeight="1">
      <c r="B26" s="41"/>
      <c r="D26" s="128" t="s">
        <v>35</v>
      </c>
      <c r="I26" s="130"/>
      <c r="L26" s="41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30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36</v>
      </c>
      <c r="I30" s="130"/>
      <c r="J30" s="139">
        <f>ROUND(J83,2)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38</v>
      </c>
      <c r="I32" s="141" t="s">
        <v>37</v>
      </c>
      <c r="J32" s="140" t="s">
        <v>39</v>
      </c>
      <c r="L32" s="41"/>
    </row>
    <row r="33" spans="2:12" s="1" customFormat="1" ht="14.4" customHeight="1">
      <c r="B33" s="41"/>
      <c r="D33" s="128" t="s">
        <v>40</v>
      </c>
      <c r="E33" s="128" t="s">
        <v>41</v>
      </c>
      <c r="F33" s="142">
        <f>ROUND((SUM(BE83:BE159)),2)</f>
        <v>0</v>
      </c>
      <c r="I33" s="143">
        <v>0.21</v>
      </c>
      <c r="J33" s="142">
        <f>ROUND(((SUM(BE83:BE159))*I33),2)</f>
        <v>0</v>
      </c>
      <c r="L33" s="41"/>
    </row>
    <row r="34" spans="2:12" s="1" customFormat="1" ht="14.4" customHeight="1">
      <c r="B34" s="41"/>
      <c r="E34" s="128" t="s">
        <v>42</v>
      </c>
      <c r="F34" s="142">
        <f>ROUND((SUM(BF83:BF159)),2)</f>
        <v>0</v>
      </c>
      <c r="I34" s="143">
        <v>0.15</v>
      </c>
      <c r="J34" s="142">
        <f>ROUND(((SUM(BF83:BF159))*I34),2)</f>
        <v>0</v>
      </c>
      <c r="L34" s="41"/>
    </row>
    <row r="35" spans="2:12" s="1" customFormat="1" ht="14.4" customHeight="1" hidden="1">
      <c r="B35" s="41"/>
      <c r="E35" s="128" t="s">
        <v>43</v>
      </c>
      <c r="F35" s="142">
        <f>ROUND((SUM(BG83:BG159)),2)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8" t="s">
        <v>44</v>
      </c>
      <c r="F36" s="142">
        <f>ROUND((SUM(BH83:BH159)),2)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8" t="s">
        <v>45</v>
      </c>
      <c r="F37" s="142">
        <f>ROUND((SUM(BI83:BI159)),2)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30"/>
      <c r="L38" s="41"/>
    </row>
    <row r="39" spans="2:12" s="1" customFormat="1" ht="25.4" customHeight="1">
      <c r="B39" s="41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112</v>
      </c>
      <c r="D45" s="37"/>
      <c r="E45" s="37"/>
      <c r="F45" s="37"/>
      <c r="G45" s="37"/>
      <c r="H45" s="37"/>
      <c r="I45" s="130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30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0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Revitalizace zeleně v areálu Akademie Světlá nad Sázavou</v>
      </c>
      <c r="F48" s="30"/>
      <c r="G48" s="30"/>
      <c r="H48" s="30"/>
      <c r="I48" s="130"/>
      <c r="J48" s="37"/>
      <c r="K48" s="37"/>
      <c r="L48" s="41"/>
    </row>
    <row r="49" spans="2:12" s="1" customFormat="1" ht="12" customHeight="1">
      <c r="B49" s="36"/>
      <c r="C49" s="30" t="s">
        <v>110</v>
      </c>
      <c r="D49" s="37"/>
      <c r="E49" s="37"/>
      <c r="F49" s="37"/>
      <c r="G49" s="37"/>
      <c r="H49" s="37"/>
      <c r="I49" s="130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02 - Neuznatelné náklady</v>
      </c>
      <c r="F50" s="37"/>
      <c r="G50" s="37"/>
      <c r="H50" s="37"/>
      <c r="I50" s="130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30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k.ú. Světlá nad Sázavou</v>
      </c>
      <c r="G52" s="37"/>
      <c r="H52" s="37"/>
      <c r="I52" s="132" t="s">
        <v>22</v>
      </c>
      <c r="J52" s="65" t="str">
        <f>IF(J12="","",J12)</f>
        <v>26. 11. 2018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Kraj Vysočina, Žižkova 57, 587 33 Jihlava</v>
      </c>
      <c r="G54" s="37"/>
      <c r="H54" s="37"/>
      <c r="I54" s="132" t="s">
        <v>30</v>
      </c>
      <c r="J54" s="34" t="str">
        <f>E21</f>
        <v>Atregia, s.r.o., Šebrov 215, 679 22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2" t="s">
        <v>33</v>
      </c>
      <c r="J55" s="34" t="str">
        <f>E24</f>
        <v>Ing. Lenka Požárová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30"/>
      <c r="J56" s="37"/>
      <c r="K56" s="37"/>
      <c r="L56" s="41"/>
    </row>
    <row r="57" spans="2:12" s="1" customFormat="1" ht="29.25" customHeight="1">
      <c r="B57" s="36"/>
      <c r="C57" s="159" t="s">
        <v>113</v>
      </c>
      <c r="D57" s="160"/>
      <c r="E57" s="160"/>
      <c r="F57" s="160"/>
      <c r="G57" s="160"/>
      <c r="H57" s="160"/>
      <c r="I57" s="161"/>
      <c r="J57" s="162" t="s">
        <v>114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37"/>
      <c r="K58" s="37"/>
      <c r="L58" s="41"/>
    </row>
    <row r="59" spans="2:47" s="1" customFormat="1" ht="22.8" customHeight="1">
      <c r="B59" s="36"/>
      <c r="C59" s="163" t="s">
        <v>115</v>
      </c>
      <c r="D59" s="37"/>
      <c r="E59" s="37"/>
      <c r="F59" s="37"/>
      <c r="G59" s="37"/>
      <c r="H59" s="37"/>
      <c r="I59" s="130"/>
      <c r="J59" s="96">
        <f>J83</f>
        <v>0</v>
      </c>
      <c r="K59" s="37"/>
      <c r="L59" s="41"/>
      <c r="AU59" s="15" t="s">
        <v>116</v>
      </c>
    </row>
    <row r="60" spans="2:12" s="7" customFormat="1" ht="24.95" customHeight="1">
      <c r="B60" s="164"/>
      <c r="C60" s="165"/>
      <c r="D60" s="166" t="s">
        <v>117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pans="2:12" s="8" customFormat="1" ht="19.9" customHeight="1">
      <c r="B61" s="171"/>
      <c r="C61" s="172"/>
      <c r="D61" s="173" t="s">
        <v>118</v>
      </c>
      <c r="E61" s="174"/>
      <c r="F61" s="174"/>
      <c r="G61" s="174"/>
      <c r="H61" s="174"/>
      <c r="I61" s="175"/>
      <c r="J61" s="176">
        <f>J85</f>
        <v>0</v>
      </c>
      <c r="K61" s="172"/>
      <c r="L61" s="177"/>
    </row>
    <row r="62" spans="2:12" s="8" customFormat="1" ht="19.9" customHeight="1">
      <c r="B62" s="171"/>
      <c r="C62" s="172"/>
      <c r="D62" s="173" t="s">
        <v>706</v>
      </c>
      <c r="E62" s="174"/>
      <c r="F62" s="174"/>
      <c r="G62" s="174"/>
      <c r="H62" s="174"/>
      <c r="I62" s="175"/>
      <c r="J62" s="176">
        <f>J133</f>
        <v>0</v>
      </c>
      <c r="K62" s="172"/>
      <c r="L62" s="177"/>
    </row>
    <row r="63" spans="2:12" s="8" customFormat="1" ht="14.85" customHeight="1">
      <c r="B63" s="171"/>
      <c r="C63" s="172"/>
      <c r="D63" s="173" t="s">
        <v>129</v>
      </c>
      <c r="E63" s="174"/>
      <c r="F63" s="174"/>
      <c r="G63" s="174"/>
      <c r="H63" s="174"/>
      <c r="I63" s="175"/>
      <c r="J63" s="176">
        <f>J153</f>
        <v>0</v>
      </c>
      <c r="K63" s="172"/>
      <c r="L63" s="177"/>
    </row>
    <row r="64" spans="2:12" s="1" customFormat="1" ht="21.8" customHeight="1">
      <c r="B64" s="36"/>
      <c r="C64" s="37"/>
      <c r="D64" s="37"/>
      <c r="E64" s="37"/>
      <c r="F64" s="37"/>
      <c r="G64" s="37"/>
      <c r="H64" s="37"/>
      <c r="I64" s="130"/>
      <c r="J64" s="37"/>
      <c r="K64" s="37"/>
      <c r="L64" s="41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54"/>
      <c r="J65" s="56"/>
      <c r="K65" s="56"/>
      <c r="L65" s="41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57"/>
      <c r="J69" s="58"/>
      <c r="K69" s="58"/>
      <c r="L69" s="41"/>
    </row>
    <row r="70" spans="2:12" s="1" customFormat="1" ht="24.95" customHeight="1">
      <c r="B70" s="36"/>
      <c r="C70" s="21" t="s">
        <v>131</v>
      </c>
      <c r="D70" s="37"/>
      <c r="E70" s="37"/>
      <c r="F70" s="37"/>
      <c r="G70" s="37"/>
      <c r="H70" s="37"/>
      <c r="I70" s="130"/>
      <c r="J70" s="37"/>
      <c r="K70" s="37"/>
      <c r="L70" s="41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130"/>
      <c r="J71" s="37"/>
      <c r="K71" s="37"/>
      <c r="L71" s="41"/>
    </row>
    <row r="72" spans="2:12" s="1" customFormat="1" ht="12" customHeight="1">
      <c r="B72" s="36"/>
      <c r="C72" s="30" t="s">
        <v>16</v>
      </c>
      <c r="D72" s="37"/>
      <c r="E72" s="37"/>
      <c r="F72" s="37"/>
      <c r="G72" s="37"/>
      <c r="H72" s="37"/>
      <c r="I72" s="130"/>
      <c r="J72" s="37"/>
      <c r="K72" s="37"/>
      <c r="L72" s="41"/>
    </row>
    <row r="73" spans="2:12" s="1" customFormat="1" ht="16.5" customHeight="1">
      <c r="B73" s="36"/>
      <c r="C73" s="37"/>
      <c r="D73" s="37"/>
      <c r="E73" s="158" t="str">
        <f>E7</f>
        <v>Revitalizace zeleně v areálu Akademie Světlá nad Sázavou</v>
      </c>
      <c r="F73" s="30"/>
      <c r="G73" s="30"/>
      <c r="H73" s="30"/>
      <c r="I73" s="130"/>
      <c r="J73" s="37"/>
      <c r="K73" s="37"/>
      <c r="L73" s="41"/>
    </row>
    <row r="74" spans="2:12" s="1" customFormat="1" ht="12" customHeight="1">
      <c r="B74" s="36"/>
      <c r="C74" s="30" t="s">
        <v>110</v>
      </c>
      <c r="D74" s="37"/>
      <c r="E74" s="37"/>
      <c r="F74" s="37"/>
      <c r="G74" s="37"/>
      <c r="H74" s="37"/>
      <c r="I74" s="130"/>
      <c r="J74" s="37"/>
      <c r="K74" s="37"/>
      <c r="L74" s="41"/>
    </row>
    <row r="75" spans="2:12" s="1" customFormat="1" ht="16.5" customHeight="1">
      <c r="B75" s="36"/>
      <c r="C75" s="37"/>
      <c r="D75" s="37"/>
      <c r="E75" s="62" t="str">
        <f>E9</f>
        <v>02 - Neuznatelné náklady</v>
      </c>
      <c r="F75" s="37"/>
      <c r="G75" s="37"/>
      <c r="H75" s="37"/>
      <c r="I75" s="130"/>
      <c r="J75" s="37"/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30"/>
      <c r="J76" s="37"/>
      <c r="K76" s="37"/>
      <c r="L76" s="41"/>
    </row>
    <row r="77" spans="2:12" s="1" customFormat="1" ht="12" customHeight="1">
      <c r="B77" s="36"/>
      <c r="C77" s="30" t="s">
        <v>20</v>
      </c>
      <c r="D77" s="37"/>
      <c r="E77" s="37"/>
      <c r="F77" s="25" t="str">
        <f>F12</f>
        <v>k.ú. Světlá nad Sázavou</v>
      </c>
      <c r="G77" s="37"/>
      <c r="H77" s="37"/>
      <c r="I77" s="132" t="s">
        <v>22</v>
      </c>
      <c r="J77" s="65" t="str">
        <f>IF(J12="","",J12)</f>
        <v>26. 11. 2018</v>
      </c>
      <c r="K77" s="37"/>
      <c r="L77" s="41"/>
    </row>
    <row r="78" spans="2:12" s="1" customFormat="1" ht="6.95" customHeight="1">
      <c r="B78" s="36"/>
      <c r="C78" s="37"/>
      <c r="D78" s="37"/>
      <c r="E78" s="37"/>
      <c r="F78" s="37"/>
      <c r="G78" s="37"/>
      <c r="H78" s="37"/>
      <c r="I78" s="130"/>
      <c r="J78" s="37"/>
      <c r="K78" s="37"/>
      <c r="L78" s="41"/>
    </row>
    <row r="79" spans="2:12" s="1" customFormat="1" ht="24.9" customHeight="1">
      <c r="B79" s="36"/>
      <c r="C79" s="30" t="s">
        <v>24</v>
      </c>
      <c r="D79" s="37"/>
      <c r="E79" s="37"/>
      <c r="F79" s="25" t="str">
        <f>E15</f>
        <v>Kraj Vysočina, Žižkova 57, 587 33 Jihlava</v>
      </c>
      <c r="G79" s="37"/>
      <c r="H79" s="37"/>
      <c r="I79" s="132" t="s">
        <v>30</v>
      </c>
      <c r="J79" s="34" t="str">
        <f>E21</f>
        <v>Atregia, s.r.o., Šebrov 215, 679 22</v>
      </c>
      <c r="K79" s="37"/>
      <c r="L79" s="41"/>
    </row>
    <row r="80" spans="2:12" s="1" customFormat="1" ht="13.65" customHeight="1">
      <c r="B80" s="36"/>
      <c r="C80" s="30" t="s">
        <v>28</v>
      </c>
      <c r="D80" s="37"/>
      <c r="E80" s="37"/>
      <c r="F80" s="25" t="str">
        <f>IF(E18="","",E18)</f>
        <v>Vyplň údaj</v>
      </c>
      <c r="G80" s="37"/>
      <c r="H80" s="37"/>
      <c r="I80" s="132" t="s">
        <v>33</v>
      </c>
      <c r="J80" s="34" t="str">
        <f>E24</f>
        <v>Ing. Lenka Požárová</v>
      </c>
      <c r="K80" s="37"/>
      <c r="L80" s="41"/>
    </row>
    <row r="81" spans="2:12" s="1" customFormat="1" ht="10.3" customHeight="1">
      <c r="B81" s="36"/>
      <c r="C81" s="37"/>
      <c r="D81" s="37"/>
      <c r="E81" s="37"/>
      <c r="F81" s="37"/>
      <c r="G81" s="37"/>
      <c r="H81" s="37"/>
      <c r="I81" s="130"/>
      <c r="J81" s="37"/>
      <c r="K81" s="37"/>
      <c r="L81" s="41"/>
    </row>
    <row r="82" spans="2:20" s="9" customFormat="1" ht="29.25" customHeight="1">
      <c r="B82" s="178"/>
      <c r="C82" s="179" t="s">
        <v>132</v>
      </c>
      <c r="D82" s="180" t="s">
        <v>55</v>
      </c>
      <c r="E82" s="180" t="s">
        <v>51</v>
      </c>
      <c r="F82" s="180" t="s">
        <v>52</v>
      </c>
      <c r="G82" s="180" t="s">
        <v>133</v>
      </c>
      <c r="H82" s="180" t="s">
        <v>134</v>
      </c>
      <c r="I82" s="181" t="s">
        <v>135</v>
      </c>
      <c r="J82" s="180" t="s">
        <v>114</v>
      </c>
      <c r="K82" s="182" t="s">
        <v>136</v>
      </c>
      <c r="L82" s="183"/>
      <c r="M82" s="86" t="s">
        <v>1</v>
      </c>
      <c r="N82" s="87" t="s">
        <v>40</v>
      </c>
      <c r="O82" s="87" t="s">
        <v>137</v>
      </c>
      <c r="P82" s="87" t="s">
        <v>138</v>
      </c>
      <c r="Q82" s="87" t="s">
        <v>139</v>
      </c>
      <c r="R82" s="87" t="s">
        <v>140</v>
      </c>
      <c r="S82" s="87" t="s">
        <v>141</v>
      </c>
      <c r="T82" s="88" t="s">
        <v>142</v>
      </c>
    </row>
    <row r="83" spans="2:63" s="1" customFormat="1" ht="22.8" customHeight="1">
      <c r="B83" s="36"/>
      <c r="C83" s="93" t="s">
        <v>143</v>
      </c>
      <c r="D83" s="37"/>
      <c r="E83" s="37"/>
      <c r="F83" s="37"/>
      <c r="G83" s="37"/>
      <c r="H83" s="37"/>
      <c r="I83" s="130"/>
      <c r="J83" s="184">
        <f>BK83</f>
        <v>0</v>
      </c>
      <c r="K83" s="37"/>
      <c r="L83" s="41"/>
      <c r="M83" s="89"/>
      <c r="N83" s="90"/>
      <c r="O83" s="90"/>
      <c r="P83" s="185">
        <f>P84</f>
        <v>0</v>
      </c>
      <c r="Q83" s="90"/>
      <c r="R83" s="185">
        <f>R84</f>
        <v>17.70895</v>
      </c>
      <c r="S83" s="90"/>
      <c r="T83" s="186">
        <f>T84</f>
        <v>0</v>
      </c>
      <c r="AT83" s="15" t="s">
        <v>69</v>
      </c>
      <c r="AU83" s="15" t="s">
        <v>116</v>
      </c>
      <c r="BK83" s="187">
        <f>BK84</f>
        <v>0</v>
      </c>
    </row>
    <row r="84" spans="2:63" s="10" customFormat="1" ht="25.9" customHeight="1">
      <c r="B84" s="188"/>
      <c r="C84" s="189"/>
      <c r="D84" s="190" t="s">
        <v>69</v>
      </c>
      <c r="E84" s="191" t="s">
        <v>144</v>
      </c>
      <c r="F84" s="191" t="s">
        <v>145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P85+P133</f>
        <v>0</v>
      </c>
      <c r="Q84" s="196"/>
      <c r="R84" s="197">
        <f>R85+R133</f>
        <v>17.70895</v>
      </c>
      <c r="S84" s="196"/>
      <c r="T84" s="198">
        <f>T85+T133</f>
        <v>0</v>
      </c>
      <c r="AR84" s="199" t="s">
        <v>146</v>
      </c>
      <c r="AT84" s="200" t="s">
        <v>69</v>
      </c>
      <c r="AU84" s="200" t="s">
        <v>70</v>
      </c>
      <c r="AY84" s="199" t="s">
        <v>147</v>
      </c>
      <c r="BK84" s="201">
        <f>BK85+BK133</f>
        <v>0</v>
      </c>
    </row>
    <row r="85" spans="2:63" s="10" customFormat="1" ht="22.8" customHeight="1">
      <c r="B85" s="188"/>
      <c r="C85" s="189"/>
      <c r="D85" s="190" t="s">
        <v>69</v>
      </c>
      <c r="E85" s="202" t="s">
        <v>148</v>
      </c>
      <c r="F85" s="202" t="s">
        <v>149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SUM(P86:P132)</f>
        <v>0</v>
      </c>
      <c r="Q85" s="196"/>
      <c r="R85" s="197">
        <f>SUM(R86:R132)</f>
        <v>0</v>
      </c>
      <c r="S85" s="196"/>
      <c r="T85" s="198">
        <f>SUM(T86:T132)</f>
        <v>0</v>
      </c>
      <c r="AR85" s="199" t="s">
        <v>146</v>
      </c>
      <c r="AT85" s="200" t="s">
        <v>69</v>
      </c>
      <c r="AU85" s="200" t="s">
        <v>78</v>
      </c>
      <c r="AY85" s="199" t="s">
        <v>147</v>
      </c>
      <c r="BK85" s="201">
        <f>SUM(BK86:BK132)</f>
        <v>0</v>
      </c>
    </row>
    <row r="86" spans="2:65" s="1" customFormat="1" ht="16.5" customHeight="1">
      <c r="B86" s="36"/>
      <c r="C86" s="204" t="s">
        <v>78</v>
      </c>
      <c r="D86" s="204" t="s">
        <v>150</v>
      </c>
      <c r="E86" s="205" t="s">
        <v>707</v>
      </c>
      <c r="F86" s="206" t="s">
        <v>708</v>
      </c>
      <c r="G86" s="207" t="s">
        <v>159</v>
      </c>
      <c r="H86" s="208">
        <v>1</v>
      </c>
      <c r="I86" s="209"/>
      <c r="J86" s="210">
        <f>ROUND(I86*H86,2)</f>
        <v>0</v>
      </c>
      <c r="K86" s="206" t="s">
        <v>153</v>
      </c>
      <c r="L86" s="41"/>
      <c r="M86" s="211" t="s">
        <v>1</v>
      </c>
      <c r="N86" s="212" t="s">
        <v>41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146</v>
      </c>
      <c r="AT86" s="15" t="s">
        <v>150</v>
      </c>
      <c r="AU86" s="15" t="s">
        <v>80</v>
      </c>
      <c r="AY86" s="15" t="s">
        <v>147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78</v>
      </c>
      <c r="BK86" s="215">
        <f>ROUND(I86*H86,2)</f>
        <v>0</v>
      </c>
      <c r="BL86" s="15" t="s">
        <v>146</v>
      </c>
      <c r="BM86" s="15" t="s">
        <v>709</v>
      </c>
    </row>
    <row r="87" spans="2:51" s="11" customFormat="1" ht="12">
      <c r="B87" s="216"/>
      <c r="C87" s="217"/>
      <c r="D87" s="218" t="s">
        <v>155</v>
      </c>
      <c r="E87" s="219" t="s">
        <v>1</v>
      </c>
      <c r="F87" s="220" t="s">
        <v>710</v>
      </c>
      <c r="G87" s="217"/>
      <c r="H87" s="221">
        <v>1</v>
      </c>
      <c r="I87" s="222"/>
      <c r="J87" s="217"/>
      <c r="K87" s="217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155</v>
      </c>
      <c r="AU87" s="227" t="s">
        <v>80</v>
      </c>
      <c r="AV87" s="11" t="s">
        <v>80</v>
      </c>
      <c r="AW87" s="11" t="s">
        <v>32</v>
      </c>
      <c r="AX87" s="11" t="s">
        <v>78</v>
      </c>
      <c r="AY87" s="227" t="s">
        <v>147</v>
      </c>
    </row>
    <row r="88" spans="2:65" s="1" customFormat="1" ht="16.5" customHeight="1">
      <c r="B88" s="36"/>
      <c r="C88" s="204" t="s">
        <v>80</v>
      </c>
      <c r="D88" s="204" t="s">
        <v>150</v>
      </c>
      <c r="E88" s="205" t="s">
        <v>711</v>
      </c>
      <c r="F88" s="206" t="s">
        <v>712</v>
      </c>
      <c r="G88" s="207" t="s">
        <v>159</v>
      </c>
      <c r="H88" s="208">
        <v>1</v>
      </c>
      <c r="I88" s="209"/>
      <c r="J88" s="210">
        <f>ROUND(I88*H88,2)</f>
        <v>0</v>
      </c>
      <c r="K88" s="206" t="s">
        <v>153</v>
      </c>
      <c r="L88" s="41"/>
      <c r="M88" s="211" t="s">
        <v>1</v>
      </c>
      <c r="N88" s="212" t="s">
        <v>41</v>
      </c>
      <c r="O88" s="77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5" t="s">
        <v>146</v>
      </c>
      <c r="AT88" s="15" t="s">
        <v>150</v>
      </c>
      <c r="AU88" s="15" t="s">
        <v>80</v>
      </c>
      <c r="AY88" s="15" t="s">
        <v>147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78</v>
      </c>
      <c r="BK88" s="215">
        <f>ROUND(I88*H88,2)</f>
        <v>0</v>
      </c>
      <c r="BL88" s="15" t="s">
        <v>146</v>
      </c>
      <c r="BM88" s="15" t="s">
        <v>713</v>
      </c>
    </row>
    <row r="89" spans="2:51" s="11" customFormat="1" ht="12">
      <c r="B89" s="216"/>
      <c r="C89" s="217"/>
      <c r="D89" s="218" t="s">
        <v>155</v>
      </c>
      <c r="E89" s="219" t="s">
        <v>1</v>
      </c>
      <c r="F89" s="220" t="s">
        <v>714</v>
      </c>
      <c r="G89" s="217"/>
      <c r="H89" s="221">
        <v>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155</v>
      </c>
      <c r="AU89" s="227" t="s">
        <v>80</v>
      </c>
      <c r="AV89" s="11" t="s">
        <v>80</v>
      </c>
      <c r="AW89" s="11" t="s">
        <v>32</v>
      </c>
      <c r="AX89" s="11" t="s">
        <v>78</v>
      </c>
      <c r="AY89" s="227" t="s">
        <v>147</v>
      </c>
    </row>
    <row r="90" spans="2:65" s="1" customFormat="1" ht="16.5" customHeight="1">
      <c r="B90" s="36"/>
      <c r="C90" s="204" t="s">
        <v>91</v>
      </c>
      <c r="D90" s="204" t="s">
        <v>150</v>
      </c>
      <c r="E90" s="205" t="s">
        <v>157</v>
      </c>
      <c r="F90" s="206" t="s">
        <v>158</v>
      </c>
      <c r="G90" s="207" t="s">
        <v>159</v>
      </c>
      <c r="H90" s="208">
        <v>2</v>
      </c>
      <c r="I90" s="209"/>
      <c r="J90" s="210">
        <f>ROUND(I90*H90,2)</f>
        <v>0</v>
      </c>
      <c r="K90" s="206" t="s">
        <v>153</v>
      </c>
      <c r="L90" s="41"/>
      <c r="M90" s="211" t="s">
        <v>1</v>
      </c>
      <c r="N90" s="212" t="s">
        <v>41</v>
      </c>
      <c r="O90" s="77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5" t="s">
        <v>146</v>
      </c>
      <c r="AT90" s="15" t="s">
        <v>150</v>
      </c>
      <c r="AU90" s="15" t="s">
        <v>80</v>
      </c>
      <c r="AY90" s="15" t="s">
        <v>147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78</v>
      </c>
      <c r="BK90" s="215">
        <f>ROUND(I90*H90,2)</f>
        <v>0</v>
      </c>
      <c r="BL90" s="15" t="s">
        <v>146</v>
      </c>
      <c r="BM90" s="15" t="s">
        <v>715</v>
      </c>
    </row>
    <row r="91" spans="2:51" s="11" customFormat="1" ht="12">
      <c r="B91" s="216"/>
      <c r="C91" s="217"/>
      <c r="D91" s="218" t="s">
        <v>155</v>
      </c>
      <c r="E91" s="219" t="s">
        <v>1</v>
      </c>
      <c r="F91" s="220" t="s">
        <v>716</v>
      </c>
      <c r="G91" s="217"/>
      <c r="H91" s="221">
        <v>2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155</v>
      </c>
      <c r="AU91" s="227" t="s">
        <v>80</v>
      </c>
      <c r="AV91" s="11" t="s">
        <v>80</v>
      </c>
      <c r="AW91" s="11" t="s">
        <v>32</v>
      </c>
      <c r="AX91" s="11" t="s">
        <v>78</v>
      </c>
      <c r="AY91" s="227" t="s">
        <v>147</v>
      </c>
    </row>
    <row r="92" spans="2:65" s="1" customFormat="1" ht="16.5" customHeight="1">
      <c r="B92" s="36"/>
      <c r="C92" s="204" t="s">
        <v>146</v>
      </c>
      <c r="D92" s="204" t="s">
        <v>150</v>
      </c>
      <c r="E92" s="205" t="s">
        <v>717</v>
      </c>
      <c r="F92" s="206" t="s">
        <v>718</v>
      </c>
      <c r="G92" s="207" t="s">
        <v>159</v>
      </c>
      <c r="H92" s="208">
        <v>1</v>
      </c>
      <c r="I92" s="209"/>
      <c r="J92" s="210">
        <f>ROUND(I92*H92,2)</f>
        <v>0</v>
      </c>
      <c r="K92" s="206" t="s">
        <v>153</v>
      </c>
      <c r="L92" s="41"/>
      <c r="M92" s="211" t="s">
        <v>1</v>
      </c>
      <c r="N92" s="212" t="s">
        <v>41</v>
      </c>
      <c r="O92" s="77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5" t="s">
        <v>146</v>
      </c>
      <c r="AT92" s="15" t="s">
        <v>150</v>
      </c>
      <c r="AU92" s="15" t="s">
        <v>80</v>
      </c>
      <c r="AY92" s="15" t="s">
        <v>147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78</v>
      </c>
      <c r="BK92" s="215">
        <f>ROUND(I92*H92,2)</f>
        <v>0</v>
      </c>
      <c r="BL92" s="15" t="s">
        <v>146</v>
      </c>
      <c r="BM92" s="15" t="s">
        <v>719</v>
      </c>
    </row>
    <row r="93" spans="2:51" s="11" customFormat="1" ht="12">
      <c r="B93" s="216"/>
      <c r="C93" s="217"/>
      <c r="D93" s="218" t="s">
        <v>155</v>
      </c>
      <c r="E93" s="219" t="s">
        <v>1</v>
      </c>
      <c r="F93" s="220" t="s">
        <v>720</v>
      </c>
      <c r="G93" s="217"/>
      <c r="H93" s="221">
        <v>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155</v>
      </c>
      <c r="AU93" s="227" t="s">
        <v>80</v>
      </c>
      <c r="AV93" s="11" t="s">
        <v>80</v>
      </c>
      <c r="AW93" s="11" t="s">
        <v>32</v>
      </c>
      <c r="AX93" s="11" t="s">
        <v>78</v>
      </c>
      <c r="AY93" s="227" t="s">
        <v>147</v>
      </c>
    </row>
    <row r="94" spans="2:65" s="1" customFormat="1" ht="16.5" customHeight="1">
      <c r="B94" s="36"/>
      <c r="C94" s="204" t="s">
        <v>170</v>
      </c>
      <c r="D94" s="204" t="s">
        <v>150</v>
      </c>
      <c r="E94" s="205" t="s">
        <v>162</v>
      </c>
      <c r="F94" s="206" t="s">
        <v>163</v>
      </c>
      <c r="G94" s="207" t="s">
        <v>159</v>
      </c>
      <c r="H94" s="208">
        <v>1</v>
      </c>
      <c r="I94" s="209"/>
      <c r="J94" s="210">
        <f>ROUND(I94*H94,2)</f>
        <v>0</v>
      </c>
      <c r="K94" s="206" t="s">
        <v>153</v>
      </c>
      <c r="L94" s="41"/>
      <c r="M94" s="211" t="s">
        <v>1</v>
      </c>
      <c r="N94" s="212" t="s">
        <v>41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146</v>
      </c>
      <c r="AT94" s="15" t="s">
        <v>150</v>
      </c>
      <c r="AU94" s="15" t="s">
        <v>80</v>
      </c>
      <c r="AY94" s="15" t="s">
        <v>147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78</v>
      </c>
      <c r="BK94" s="215">
        <f>ROUND(I94*H94,2)</f>
        <v>0</v>
      </c>
      <c r="BL94" s="15" t="s">
        <v>146</v>
      </c>
      <c r="BM94" s="15" t="s">
        <v>721</v>
      </c>
    </row>
    <row r="95" spans="2:51" s="11" customFormat="1" ht="12">
      <c r="B95" s="216"/>
      <c r="C95" s="217"/>
      <c r="D95" s="218" t="s">
        <v>155</v>
      </c>
      <c r="E95" s="219" t="s">
        <v>1</v>
      </c>
      <c r="F95" s="220" t="s">
        <v>722</v>
      </c>
      <c r="G95" s="217"/>
      <c r="H95" s="221">
        <v>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155</v>
      </c>
      <c r="AU95" s="227" t="s">
        <v>80</v>
      </c>
      <c r="AV95" s="11" t="s">
        <v>80</v>
      </c>
      <c r="AW95" s="11" t="s">
        <v>32</v>
      </c>
      <c r="AX95" s="11" t="s">
        <v>78</v>
      </c>
      <c r="AY95" s="227" t="s">
        <v>147</v>
      </c>
    </row>
    <row r="96" spans="2:65" s="1" customFormat="1" ht="22.5" customHeight="1">
      <c r="B96" s="36"/>
      <c r="C96" s="204" t="s">
        <v>176</v>
      </c>
      <c r="D96" s="204" t="s">
        <v>150</v>
      </c>
      <c r="E96" s="205" t="s">
        <v>723</v>
      </c>
      <c r="F96" s="206" t="s">
        <v>724</v>
      </c>
      <c r="G96" s="207" t="s">
        <v>159</v>
      </c>
      <c r="H96" s="208">
        <v>2</v>
      </c>
      <c r="I96" s="209"/>
      <c r="J96" s="210">
        <f>ROUND(I96*H96,2)</f>
        <v>0</v>
      </c>
      <c r="K96" s="206" t="s">
        <v>153</v>
      </c>
      <c r="L96" s="41"/>
      <c r="M96" s="211" t="s">
        <v>1</v>
      </c>
      <c r="N96" s="212" t="s">
        <v>41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168</v>
      </c>
      <c r="AT96" s="15" t="s">
        <v>150</v>
      </c>
      <c r="AU96" s="15" t="s">
        <v>80</v>
      </c>
      <c r="AY96" s="15" t="s">
        <v>147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78</v>
      </c>
      <c r="BK96" s="215">
        <f>ROUND(I96*H96,2)</f>
        <v>0</v>
      </c>
      <c r="BL96" s="15" t="s">
        <v>168</v>
      </c>
      <c r="BM96" s="15" t="s">
        <v>725</v>
      </c>
    </row>
    <row r="97" spans="2:51" s="11" customFormat="1" ht="12">
      <c r="B97" s="216"/>
      <c r="C97" s="217"/>
      <c r="D97" s="218" t="s">
        <v>155</v>
      </c>
      <c r="E97" s="219" t="s">
        <v>1</v>
      </c>
      <c r="F97" s="220" t="s">
        <v>726</v>
      </c>
      <c r="G97" s="217"/>
      <c r="H97" s="221">
        <v>2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155</v>
      </c>
      <c r="AU97" s="227" t="s">
        <v>80</v>
      </c>
      <c r="AV97" s="11" t="s">
        <v>80</v>
      </c>
      <c r="AW97" s="11" t="s">
        <v>32</v>
      </c>
      <c r="AX97" s="11" t="s">
        <v>78</v>
      </c>
      <c r="AY97" s="227" t="s">
        <v>147</v>
      </c>
    </row>
    <row r="98" spans="2:65" s="1" customFormat="1" ht="22.5" customHeight="1">
      <c r="B98" s="36"/>
      <c r="C98" s="204" t="s">
        <v>181</v>
      </c>
      <c r="D98" s="204" t="s">
        <v>150</v>
      </c>
      <c r="E98" s="205" t="s">
        <v>166</v>
      </c>
      <c r="F98" s="206" t="s">
        <v>167</v>
      </c>
      <c r="G98" s="207" t="s">
        <v>159</v>
      </c>
      <c r="H98" s="208">
        <v>2</v>
      </c>
      <c r="I98" s="209"/>
      <c r="J98" s="210">
        <f>ROUND(I98*H98,2)</f>
        <v>0</v>
      </c>
      <c r="K98" s="206" t="s">
        <v>153</v>
      </c>
      <c r="L98" s="41"/>
      <c r="M98" s="211" t="s">
        <v>1</v>
      </c>
      <c r="N98" s="212" t="s">
        <v>41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168</v>
      </c>
      <c r="AT98" s="15" t="s">
        <v>150</v>
      </c>
      <c r="AU98" s="15" t="s">
        <v>80</v>
      </c>
      <c r="AY98" s="15" t="s">
        <v>147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78</v>
      </c>
      <c r="BK98" s="215">
        <f>ROUND(I98*H98,2)</f>
        <v>0</v>
      </c>
      <c r="BL98" s="15" t="s">
        <v>168</v>
      </c>
      <c r="BM98" s="15" t="s">
        <v>727</v>
      </c>
    </row>
    <row r="99" spans="2:51" s="11" customFormat="1" ht="12">
      <c r="B99" s="216"/>
      <c r="C99" s="217"/>
      <c r="D99" s="218" t="s">
        <v>155</v>
      </c>
      <c r="E99" s="219" t="s">
        <v>1</v>
      </c>
      <c r="F99" s="220" t="s">
        <v>728</v>
      </c>
      <c r="G99" s="217"/>
      <c r="H99" s="221">
        <v>2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155</v>
      </c>
      <c r="AU99" s="227" t="s">
        <v>80</v>
      </c>
      <c r="AV99" s="11" t="s">
        <v>80</v>
      </c>
      <c r="AW99" s="11" t="s">
        <v>32</v>
      </c>
      <c r="AX99" s="11" t="s">
        <v>78</v>
      </c>
      <c r="AY99" s="227" t="s">
        <v>147</v>
      </c>
    </row>
    <row r="100" spans="2:65" s="1" customFormat="1" ht="22.5" customHeight="1">
      <c r="B100" s="36"/>
      <c r="C100" s="204" t="s">
        <v>95</v>
      </c>
      <c r="D100" s="204" t="s">
        <v>150</v>
      </c>
      <c r="E100" s="205" t="s">
        <v>729</v>
      </c>
      <c r="F100" s="206" t="s">
        <v>730</v>
      </c>
      <c r="G100" s="207" t="s">
        <v>159</v>
      </c>
      <c r="H100" s="208">
        <v>1</v>
      </c>
      <c r="I100" s="209"/>
      <c r="J100" s="210">
        <f>ROUND(I100*H100,2)</f>
        <v>0</v>
      </c>
      <c r="K100" s="206" t="s">
        <v>153</v>
      </c>
      <c r="L100" s="41"/>
      <c r="M100" s="211" t="s">
        <v>1</v>
      </c>
      <c r="N100" s="212" t="s">
        <v>41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168</v>
      </c>
      <c r="AT100" s="15" t="s">
        <v>150</v>
      </c>
      <c r="AU100" s="15" t="s">
        <v>80</v>
      </c>
      <c r="AY100" s="15" t="s">
        <v>147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78</v>
      </c>
      <c r="BK100" s="215">
        <f>ROUND(I100*H100,2)</f>
        <v>0</v>
      </c>
      <c r="BL100" s="15" t="s">
        <v>168</v>
      </c>
      <c r="BM100" s="15" t="s">
        <v>731</v>
      </c>
    </row>
    <row r="101" spans="2:51" s="11" customFormat="1" ht="12">
      <c r="B101" s="216"/>
      <c r="C101" s="217"/>
      <c r="D101" s="218" t="s">
        <v>155</v>
      </c>
      <c r="E101" s="219" t="s">
        <v>1</v>
      </c>
      <c r="F101" s="220" t="s">
        <v>732</v>
      </c>
      <c r="G101" s="217"/>
      <c r="H101" s="221">
        <v>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155</v>
      </c>
      <c r="AU101" s="227" t="s">
        <v>80</v>
      </c>
      <c r="AV101" s="11" t="s">
        <v>80</v>
      </c>
      <c r="AW101" s="11" t="s">
        <v>32</v>
      </c>
      <c r="AX101" s="11" t="s">
        <v>78</v>
      </c>
      <c r="AY101" s="227" t="s">
        <v>147</v>
      </c>
    </row>
    <row r="102" spans="2:65" s="1" customFormat="1" ht="22.5" customHeight="1">
      <c r="B102" s="36"/>
      <c r="C102" s="204" t="s">
        <v>191</v>
      </c>
      <c r="D102" s="204" t="s">
        <v>150</v>
      </c>
      <c r="E102" s="205" t="s">
        <v>171</v>
      </c>
      <c r="F102" s="206" t="s">
        <v>172</v>
      </c>
      <c r="G102" s="207" t="s">
        <v>159</v>
      </c>
      <c r="H102" s="208">
        <v>1</v>
      </c>
      <c r="I102" s="209"/>
      <c r="J102" s="210">
        <f>ROUND(I102*H102,2)</f>
        <v>0</v>
      </c>
      <c r="K102" s="206" t="s">
        <v>153</v>
      </c>
      <c r="L102" s="41"/>
      <c r="M102" s="211" t="s">
        <v>1</v>
      </c>
      <c r="N102" s="212" t="s">
        <v>41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168</v>
      </c>
      <c r="AT102" s="15" t="s">
        <v>150</v>
      </c>
      <c r="AU102" s="15" t="s">
        <v>80</v>
      </c>
      <c r="AY102" s="15" t="s">
        <v>147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78</v>
      </c>
      <c r="BK102" s="215">
        <f>ROUND(I102*H102,2)</f>
        <v>0</v>
      </c>
      <c r="BL102" s="15" t="s">
        <v>168</v>
      </c>
      <c r="BM102" s="15" t="s">
        <v>733</v>
      </c>
    </row>
    <row r="103" spans="2:51" s="11" customFormat="1" ht="12">
      <c r="B103" s="216"/>
      <c r="C103" s="217"/>
      <c r="D103" s="218" t="s">
        <v>155</v>
      </c>
      <c r="E103" s="219" t="s">
        <v>1</v>
      </c>
      <c r="F103" s="220" t="s">
        <v>732</v>
      </c>
      <c r="G103" s="217"/>
      <c r="H103" s="221">
        <v>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155</v>
      </c>
      <c r="AU103" s="227" t="s">
        <v>80</v>
      </c>
      <c r="AV103" s="11" t="s">
        <v>80</v>
      </c>
      <c r="AW103" s="11" t="s">
        <v>32</v>
      </c>
      <c r="AX103" s="11" t="s">
        <v>78</v>
      </c>
      <c r="AY103" s="227" t="s">
        <v>147</v>
      </c>
    </row>
    <row r="104" spans="2:65" s="1" customFormat="1" ht="16.5" customHeight="1">
      <c r="B104" s="36"/>
      <c r="C104" s="204" t="s">
        <v>106</v>
      </c>
      <c r="D104" s="204" t="s">
        <v>150</v>
      </c>
      <c r="E104" s="205" t="s">
        <v>734</v>
      </c>
      <c r="F104" s="206" t="s">
        <v>253</v>
      </c>
      <c r="G104" s="207" t="s">
        <v>89</v>
      </c>
      <c r="H104" s="208">
        <v>2</v>
      </c>
      <c r="I104" s="209"/>
      <c r="J104" s="210">
        <f>ROUND(I104*H104,2)</f>
        <v>0</v>
      </c>
      <c r="K104" s="206" t="s">
        <v>153</v>
      </c>
      <c r="L104" s="41"/>
      <c r="M104" s="211" t="s">
        <v>1</v>
      </c>
      <c r="N104" s="212" t="s">
        <v>41</v>
      </c>
      <c r="O104" s="77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5" t="s">
        <v>146</v>
      </c>
      <c r="AT104" s="15" t="s">
        <v>150</v>
      </c>
      <c r="AU104" s="15" t="s">
        <v>80</v>
      </c>
      <c r="AY104" s="15" t="s">
        <v>147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78</v>
      </c>
      <c r="BK104" s="215">
        <f>ROUND(I104*H104,2)</f>
        <v>0</v>
      </c>
      <c r="BL104" s="15" t="s">
        <v>146</v>
      </c>
      <c r="BM104" s="15" t="s">
        <v>735</v>
      </c>
    </row>
    <row r="105" spans="2:51" s="11" customFormat="1" ht="12">
      <c r="B105" s="216"/>
      <c r="C105" s="217"/>
      <c r="D105" s="218" t="s">
        <v>155</v>
      </c>
      <c r="E105" s="219" t="s">
        <v>1</v>
      </c>
      <c r="F105" s="220" t="s">
        <v>87</v>
      </c>
      <c r="G105" s="217"/>
      <c r="H105" s="221">
        <v>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155</v>
      </c>
      <c r="AU105" s="227" t="s">
        <v>80</v>
      </c>
      <c r="AV105" s="11" t="s">
        <v>80</v>
      </c>
      <c r="AW105" s="11" t="s">
        <v>32</v>
      </c>
      <c r="AX105" s="11" t="s">
        <v>78</v>
      </c>
      <c r="AY105" s="227" t="s">
        <v>147</v>
      </c>
    </row>
    <row r="106" spans="2:65" s="1" customFormat="1" ht="16.5" customHeight="1">
      <c r="B106" s="36"/>
      <c r="C106" s="204" t="s">
        <v>200</v>
      </c>
      <c r="D106" s="204" t="s">
        <v>150</v>
      </c>
      <c r="E106" s="205" t="s">
        <v>256</v>
      </c>
      <c r="F106" s="206" t="s">
        <v>257</v>
      </c>
      <c r="G106" s="207" t="s">
        <v>89</v>
      </c>
      <c r="H106" s="208">
        <v>0.7</v>
      </c>
      <c r="I106" s="209"/>
      <c r="J106" s="210">
        <f>ROUND(I106*H106,2)</f>
        <v>0</v>
      </c>
      <c r="K106" s="206" t="s">
        <v>188</v>
      </c>
      <c r="L106" s="41"/>
      <c r="M106" s="211" t="s">
        <v>1</v>
      </c>
      <c r="N106" s="212" t="s">
        <v>41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146</v>
      </c>
      <c r="AT106" s="15" t="s">
        <v>150</v>
      </c>
      <c r="AU106" s="15" t="s">
        <v>80</v>
      </c>
      <c r="AY106" s="15" t="s">
        <v>147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78</v>
      </c>
      <c r="BK106" s="215">
        <f>ROUND(I106*H106,2)</f>
        <v>0</v>
      </c>
      <c r="BL106" s="15" t="s">
        <v>146</v>
      </c>
      <c r="BM106" s="15" t="s">
        <v>736</v>
      </c>
    </row>
    <row r="107" spans="2:51" s="11" customFormat="1" ht="12">
      <c r="B107" s="216"/>
      <c r="C107" s="217"/>
      <c r="D107" s="218" t="s">
        <v>155</v>
      </c>
      <c r="E107" s="219" t="s">
        <v>737</v>
      </c>
      <c r="F107" s="220" t="s">
        <v>260</v>
      </c>
      <c r="G107" s="217"/>
      <c r="H107" s="221">
        <v>0.7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155</v>
      </c>
      <c r="AU107" s="227" t="s">
        <v>80</v>
      </c>
      <c r="AV107" s="11" t="s">
        <v>80</v>
      </c>
      <c r="AW107" s="11" t="s">
        <v>32</v>
      </c>
      <c r="AX107" s="11" t="s">
        <v>78</v>
      </c>
      <c r="AY107" s="227" t="s">
        <v>147</v>
      </c>
    </row>
    <row r="108" spans="2:65" s="1" customFormat="1" ht="16.5" customHeight="1">
      <c r="B108" s="36"/>
      <c r="C108" s="204" t="s">
        <v>205</v>
      </c>
      <c r="D108" s="204" t="s">
        <v>150</v>
      </c>
      <c r="E108" s="205" t="s">
        <v>738</v>
      </c>
      <c r="F108" s="206" t="s">
        <v>263</v>
      </c>
      <c r="G108" s="207" t="s">
        <v>264</v>
      </c>
      <c r="H108" s="208">
        <v>0.385</v>
      </c>
      <c r="I108" s="209"/>
      <c r="J108" s="210">
        <f>ROUND(I108*H108,2)</f>
        <v>0</v>
      </c>
      <c r="K108" s="206" t="s">
        <v>188</v>
      </c>
      <c r="L108" s="41"/>
      <c r="M108" s="211" t="s">
        <v>1</v>
      </c>
      <c r="N108" s="212" t="s">
        <v>41</v>
      </c>
      <c r="O108" s="77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5" t="s">
        <v>146</v>
      </c>
      <c r="AT108" s="15" t="s">
        <v>150</v>
      </c>
      <c r="AU108" s="15" t="s">
        <v>80</v>
      </c>
      <c r="AY108" s="15" t="s">
        <v>147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78</v>
      </c>
      <c r="BK108" s="215">
        <f>ROUND(I108*H108,2)</f>
        <v>0</v>
      </c>
      <c r="BL108" s="15" t="s">
        <v>146</v>
      </c>
      <c r="BM108" s="15" t="s">
        <v>739</v>
      </c>
    </row>
    <row r="109" spans="2:51" s="11" customFormat="1" ht="12">
      <c r="B109" s="216"/>
      <c r="C109" s="217"/>
      <c r="D109" s="218" t="s">
        <v>155</v>
      </c>
      <c r="E109" s="219" t="s">
        <v>1</v>
      </c>
      <c r="F109" s="220" t="s">
        <v>740</v>
      </c>
      <c r="G109" s="217"/>
      <c r="H109" s="221">
        <v>0.385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155</v>
      </c>
      <c r="AU109" s="227" t="s">
        <v>80</v>
      </c>
      <c r="AV109" s="11" t="s">
        <v>80</v>
      </c>
      <c r="AW109" s="11" t="s">
        <v>32</v>
      </c>
      <c r="AX109" s="11" t="s">
        <v>78</v>
      </c>
      <c r="AY109" s="227" t="s">
        <v>147</v>
      </c>
    </row>
    <row r="110" spans="2:65" s="1" customFormat="1" ht="16.5" customHeight="1">
      <c r="B110" s="36"/>
      <c r="C110" s="204" t="s">
        <v>210</v>
      </c>
      <c r="D110" s="204" t="s">
        <v>150</v>
      </c>
      <c r="E110" s="205" t="s">
        <v>741</v>
      </c>
      <c r="F110" s="206" t="s">
        <v>742</v>
      </c>
      <c r="G110" s="207" t="s">
        <v>159</v>
      </c>
      <c r="H110" s="208">
        <v>1</v>
      </c>
      <c r="I110" s="209"/>
      <c r="J110" s="210">
        <f>ROUND(I110*H110,2)</f>
        <v>0</v>
      </c>
      <c r="K110" s="206" t="s">
        <v>153</v>
      </c>
      <c r="L110" s="41"/>
      <c r="M110" s="211" t="s">
        <v>1</v>
      </c>
      <c r="N110" s="212" t="s">
        <v>41</v>
      </c>
      <c r="O110" s="77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5" t="s">
        <v>146</v>
      </c>
      <c r="AT110" s="15" t="s">
        <v>150</v>
      </c>
      <c r="AU110" s="15" t="s">
        <v>80</v>
      </c>
      <c r="AY110" s="15" t="s">
        <v>147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78</v>
      </c>
      <c r="BK110" s="215">
        <f>ROUND(I110*H110,2)</f>
        <v>0</v>
      </c>
      <c r="BL110" s="15" t="s">
        <v>146</v>
      </c>
      <c r="BM110" s="15" t="s">
        <v>743</v>
      </c>
    </row>
    <row r="111" spans="2:51" s="11" customFormat="1" ht="12">
      <c r="B111" s="216"/>
      <c r="C111" s="217"/>
      <c r="D111" s="218" t="s">
        <v>155</v>
      </c>
      <c r="E111" s="219" t="s">
        <v>1</v>
      </c>
      <c r="F111" s="220" t="s">
        <v>732</v>
      </c>
      <c r="G111" s="217"/>
      <c r="H111" s="221">
        <v>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155</v>
      </c>
      <c r="AU111" s="227" t="s">
        <v>80</v>
      </c>
      <c r="AV111" s="11" t="s">
        <v>80</v>
      </c>
      <c r="AW111" s="11" t="s">
        <v>32</v>
      </c>
      <c r="AX111" s="11" t="s">
        <v>78</v>
      </c>
      <c r="AY111" s="227" t="s">
        <v>147</v>
      </c>
    </row>
    <row r="112" spans="2:65" s="1" customFormat="1" ht="16.5" customHeight="1">
      <c r="B112" s="36"/>
      <c r="C112" s="204" t="s">
        <v>215</v>
      </c>
      <c r="D112" s="204" t="s">
        <v>150</v>
      </c>
      <c r="E112" s="205" t="s">
        <v>744</v>
      </c>
      <c r="F112" s="206" t="s">
        <v>745</v>
      </c>
      <c r="G112" s="207" t="s">
        <v>159</v>
      </c>
      <c r="H112" s="208">
        <v>2</v>
      </c>
      <c r="I112" s="209"/>
      <c r="J112" s="210">
        <f>ROUND(I112*H112,2)</f>
        <v>0</v>
      </c>
      <c r="K112" s="206" t="s">
        <v>153</v>
      </c>
      <c r="L112" s="41"/>
      <c r="M112" s="211" t="s">
        <v>1</v>
      </c>
      <c r="N112" s="212" t="s">
        <v>41</v>
      </c>
      <c r="O112" s="77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5" t="s">
        <v>146</v>
      </c>
      <c r="AT112" s="15" t="s">
        <v>150</v>
      </c>
      <c r="AU112" s="15" t="s">
        <v>80</v>
      </c>
      <c r="AY112" s="15" t="s">
        <v>147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78</v>
      </c>
      <c r="BK112" s="215">
        <f>ROUND(I112*H112,2)</f>
        <v>0</v>
      </c>
      <c r="BL112" s="15" t="s">
        <v>146</v>
      </c>
      <c r="BM112" s="15" t="s">
        <v>746</v>
      </c>
    </row>
    <row r="113" spans="2:51" s="11" customFormat="1" ht="12">
      <c r="B113" s="216"/>
      <c r="C113" s="217"/>
      <c r="D113" s="218" t="s">
        <v>155</v>
      </c>
      <c r="E113" s="219" t="s">
        <v>1</v>
      </c>
      <c r="F113" s="220" t="s">
        <v>732</v>
      </c>
      <c r="G113" s="217"/>
      <c r="H113" s="221">
        <v>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155</v>
      </c>
      <c r="AU113" s="227" t="s">
        <v>80</v>
      </c>
      <c r="AV113" s="11" t="s">
        <v>80</v>
      </c>
      <c r="AW113" s="11" t="s">
        <v>32</v>
      </c>
      <c r="AX113" s="11" t="s">
        <v>70</v>
      </c>
      <c r="AY113" s="227" t="s">
        <v>147</v>
      </c>
    </row>
    <row r="114" spans="2:51" s="11" customFormat="1" ht="12">
      <c r="B114" s="216"/>
      <c r="C114" s="217"/>
      <c r="D114" s="218" t="s">
        <v>155</v>
      </c>
      <c r="E114" s="219" t="s">
        <v>1</v>
      </c>
      <c r="F114" s="220" t="s">
        <v>747</v>
      </c>
      <c r="G114" s="217"/>
      <c r="H114" s="221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155</v>
      </c>
      <c r="AU114" s="227" t="s">
        <v>80</v>
      </c>
      <c r="AV114" s="11" t="s">
        <v>80</v>
      </c>
      <c r="AW114" s="11" t="s">
        <v>32</v>
      </c>
      <c r="AX114" s="11" t="s">
        <v>70</v>
      </c>
      <c r="AY114" s="227" t="s">
        <v>147</v>
      </c>
    </row>
    <row r="115" spans="2:51" s="12" customFormat="1" ht="12">
      <c r="B115" s="238"/>
      <c r="C115" s="239"/>
      <c r="D115" s="218" t="s">
        <v>155</v>
      </c>
      <c r="E115" s="240" t="s">
        <v>1</v>
      </c>
      <c r="F115" s="241" t="s">
        <v>340</v>
      </c>
      <c r="G115" s="239"/>
      <c r="H115" s="242">
        <v>2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155</v>
      </c>
      <c r="AU115" s="248" t="s">
        <v>80</v>
      </c>
      <c r="AV115" s="12" t="s">
        <v>146</v>
      </c>
      <c r="AW115" s="12" t="s">
        <v>32</v>
      </c>
      <c r="AX115" s="12" t="s">
        <v>78</v>
      </c>
      <c r="AY115" s="248" t="s">
        <v>147</v>
      </c>
    </row>
    <row r="116" spans="2:65" s="1" customFormat="1" ht="16.5" customHeight="1">
      <c r="B116" s="36"/>
      <c r="C116" s="204" t="s">
        <v>8</v>
      </c>
      <c r="D116" s="204" t="s">
        <v>150</v>
      </c>
      <c r="E116" s="205" t="s">
        <v>748</v>
      </c>
      <c r="F116" s="206" t="s">
        <v>749</v>
      </c>
      <c r="G116" s="207" t="s">
        <v>159</v>
      </c>
      <c r="H116" s="208">
        <v>2</v>
      </c>
      <c r="I116" s="209"/>
      <c r="J116" s="210">
        <f>ROUND(I116*H116,2)</f>
        <v>0</v>
      </c>
      <c r="K116" s="206" t="s">
        <v>153</v>
      </c>
      <c r="L116" s="41"/>
      <c r="M116" s="211" t="s">
        <v>1</v>
      </c>
      <c r="N116" s="212" t="s">
        <v>41</v>
      </c>
      <c r="O116" s="77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5" t="s">
        <v>146</v>
      </c>
      <c r="AT116" s="15" t="s">
        <v>150</v>
      </c>
      <c r="AU116" s="15" t="s">
        <v>80</v>
      </c>
      <c r="AY116" s="15" t="s">
        <v>147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78</v>
      </c>
      <c r="BK116" s="215">
        <f>ROUND(I116*H116,2)</f>
        <v>0</v>
      </c>
      <c r="BL116" s="15" t="s">
        <v>146</v>
      </c>
      <c r="BM116" s="15" t="s">
        <v>750</v>
      </c>
    </row>
    <row r="117" spans="2:51" s="11" customFormat="1" ht="12">
      <c r="B117" s="216"/>
      <c r="C117" s="217"/>
      <c r="D117" s="218" t="s">
        <v>155</v>
      </c>
      <c r="E117" s="219" t="s">
        <v>1</v>
      </c>
      <c r="F117" s="220" t="s">
        <v>728</v>
      </c>
      <c r="G117" s="217"/>
      <c r="H117" s="221">
        <v>2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155</v>
      </c>
      <c r="AU117" s="227" t="s">
        <v>80</v>
      </c>
      <c r="AV117" s="11" t="s">
        <v>80</v>
      </c>
      <c r="AW117" s="11" t="s">
        <v>32</v>
      </c>
      <c r="AX117" s="11" t="s">
        <v>78</v>
      </c>
      <c r="AY117" s="227" t="s">
        <v>147</v>
      </c>
    </row>
    <row r="118" spans="2:65" s="1" customFormat="1" ht="16.5" customHeight="1">
      <c r="B118" s="36"/>
      <c r="C118" s="204" t="s">
        <v>224</v>
      </c>
      <c r="D118" s="204" t="s">
        <v>150</v>
      </c>
      <c r="E118" s="205" t="s">
        <v>751</v>
      </c>
      <c r="F118" s="206" t="s">
        <v>752</v>
      </c>
      <c r="G118" s="207" t="s">
        <v>159</v>
      </c>
      <c r="H118" s="208">
        <v>2</v>
      </c>
      <c r="I118" s="209"/>
      <c r="J118" s="210">
        <f>ROUND(I118*H118,2)</f>
        <v>0</v>
      </c>
      <c r="K118" s="206" t="s">
        <v>153</v>
      </c>
      <c r="L118" s="41"/>
      <c r="M118" s="211" t="s">
        <v>1</v>
      </c>
      <c r="N118" s="212" t="s">
        <v>41</v>
      </c>
      <c r="O118" s="77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5" t="s">
        <v>146</v>
      </c>
      <c r="AT118" s="15" t="s">
        <v>150</v>
      </c>
      <c r="AU118" s="15" t="s">
        <v>80</v>
      </c>
      <c r="AY118" s="15" t="s">
        <v>147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78</v>
      </c>
      <c r="BK118" s="215">
        <f>ROUND(I118*H118,2)</f>
        <v>0</v>
      </c>
      <c r="BL118" s="15" t="s">
        <v>146</v>
      </c>
      <c r="BM118" s="15" t="s">
        <v>753</v>
      </c>
    </row>
    <row r="119" spans="2:51" s="11" customFormat="1" ht="12">
      <c r="B119" s="216"/>
      <c r="C119" s="217"/>
      <c r="D119" s="218" t="s">
        <v>155</v>
      </c>
      <c r="E119" s="219" t="s">
        <v>1</v>
      </c>
      <c r="F119" s="220" t="s">
        <v>728</v>
      </c>
      <c r="G119" s="217"/>
      <c r="H119" s="221">
        <v>2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155</v>
      </c>
      <c r="AU119" s="227" t="s">
        <v>80</v>
      </c>
      <c r="AV119" s="11" t="s">
        <v>80</v>
      </c>
      <c r="AW119" s="11" t="s">
        <v>32</v>
      </c>
      <c r="AX119" s="11" t="s">
        <v>78</v>
      </c>
      <c r="AY119" s="227" t="s">
        <v>147</v>
      </c>
    </row>
    <row r="120" spans="2:65" s="1" customFormat="1" ht="16.5" customHeight="1">
      <c r="B120" s="36"/>
      <c r="C120" s="204" t="s">
        <v>229</v>
      </c>
      <c r="D120" s="204" t="s">
        <v>150</v>
      </c>
      <c r="E120" s="205" t="s">
        <v>754</v>
      </c>
      <c r="F120" s="206" t="s">
        <v>755</v>
      </c>
      <c r="G120" s="207" t="s">
        <v>159</v>
      </c>
      <c r="H120" s="208">
        <v>1</v>
      </c>
      <c r="I120" s="209"/>
      <c r="J120" s="210">
        <f>ROUND(I120*H120,2)</f>
        <v>0</v>
      </c>
      <c r="K120" s="206" t="s">
        <v>153</v>
      </c>
      <c r="L120" s="41"/>
      <c r="M120" s="211" t="s">
        <v>1</v>
      </c>
      <c r="N120" s="212" t="s">
        <v>41</v>
      </c>
      <c r="O120" s="77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5" t="s">
        <v>146</v>
      </c>
      <c r="AT120" s="15" t="s">
        <v>150</v>
      </c>
      <c r="AU120" s="15" t="s">
        <v>80</v>
      </c>
      <c r="AY120" s="15" t="s">
        <v>147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78</v>
      </c>
      <c r="BK120" s="215">
        <f>ROUND(I120*H120,2)</f>
        <v>0</v>
      </c>
      <c r="BL120" s="15" t="s">
        <v>146</v>
      </c>
      <c r="BM120" s="15" t="s">
        <v>756</v>
      </c>
    </row>
    <row r="121" spans="2:51" s="11" customFormat="1" ht="12">
      <c r="B121" s="216"/>
      <c r="C121" s="217"/>
      <c r="D121" s="218" t="s">
        <v>155</v>
      </c>
      <c r="E121" s="219" t="s">
        <v>1</v>
      </c>
      <c r="F121" s="220" t="s">
        <v>732</v>
      </c>
      <c r="G121" s="217"/>
      <c r="H121" s="221">
        <v>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155</v>
      </c>
      <c r="AU121" s="227" t="s">
        <v>80</v>
      </c>
      <c r="AV121" s="11" t="s">
        <v>80</v>
      </c>
      <c r="AW121" s="11" t="s">
        <v>32</v>
      </c>
      <c r="AX121" s="11" t="s">
        <v>78</v>
      </c>
      <c r="AY121" s="227" t="s">
        <v>147</v>
      </c>
    </row>
    <row r="122" spans="2:65" s="1" customFormat="1" ht="16.5" customHeight="1">
      <c r="B122" s="36"/>
      <c r="C122" s="204" t="s">
        <v>233</v>
      </c>
      <c r="D122" s="204" t="s">
        <v>150</v>
      </c>
      <c r="E122" s="205" t="s">
        <v>757</v>
      </c>
      <c r="F122" s="206" t="s">
        <v>758</v>
      </c>
      <c r="G122" s="207" t="s">
        <v>159</v>
      </c>
      <c r="H122" s="208">
        <v>1</v>
      </c>
      <c r="I122" s="209"/>
      <c r="J122" s="210">
        <f>ROUND(I122*H122,2)</f>
        <v>0</v>
      </c>
      <c r="K122" s="206" t="s">
        <v>153</v>
      </c>
      <c r="L122" s="41"/>
      <c r="M122" s="211" t="s">
        <v>1</v>
      </c>
      <c r="N122" s="212" t="s">
        <v>41</v>
      </c>
      <c r="O122" s="77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15" t="s">
        <v>146</v>
      </c>
      <c r="AT122" s="15" t="s">
        <v>150</v>
      </c>
      <c r="AU122" s="15" t="s">
        <v>80</v>
      </c>
      <c r="AY122" s="15" t="s">
        <v>147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5" t="s">
        <v>78</v>
      </c>
      <c r="BK122" s="215">
        <f>ROUND(I122*H122,2)</f>
        <v>0</v>
      </c>
      <c r="BL122" s="15" t="s">
        <v>146</v>
      </c>
      <c r="BM122" s="15" t="s">
        <v>759</v>
      </c>
    </row>
    <row r="123" spans="2:51" s="11" customFormat="1" ht="12">
      <c r="B123" s="216"/>
      <c r="C123" s="217"/>
      <c r="D123" s="218" t="s">
        <v>155</v>
      </c>
      <c r="E123" s="219" t="s">
        <v>1</v>
      </c>
      <c r="F123" s="220" t="s">
        <v>732</v>
      </c>
      <c r="G123" s="217"/>
      <c r="H123" s="221">
        <v>1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155</v>
      </c>
      <c r="AU123" s="227" t="s">
        <v>80</v>
      </c>
      <c r="AV123" s="11" t="s">
        <v>80</v>
      </c>
      <c r="AW123" s="11" t="s">
        <v>32</v>
      </c>
      <c r="AX123" s="11" t="s">
        <v>78</v>
      </c>
      <c r="AY123" s="227" t="s">
        <v>147</v>
      </c>
    </row>
    <row r="124" spans="2:65" s="1" customFormat="1" ht="16.5" customHeight="1">
      <c r="B124" s="36"/>
      <c r="C124" s="228" t="s">
        <v>238</v>
      </c>
      <c r="D124" s="228" t="s">
        <v>305</v>
      </c>
      <c r="E124" s="229" t="s">
        <v>490</v>
      </c>
      <c r="F124" s="230" t="s">
        <v>307</v>
      </c>
      <c r="G124" s="231" t="s">
        <v>264</v>
      </c>
      <c r="H124" s="232">
        <v>2</v>
      </c>
      <c r="I124" s="233"/>
      <c r="J124" s="234">
        <f>ROUND(I124*H124,2)</f>
        <v>0</v>
      </c>
      <c r="K124" s="230" t="s">
        <v>188</v>
      </c>
      <c r="L124" s="235"/>
      <c r="M124" s="236" t="s">
        <v>1</v>
      </c>
      <c r="N124" s="237" t="s">
        <v>41</v>
      </c>
      <c r="O124" s="77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5" t="s">
        <v>80</v>
      </c>
      <c r="AT124" s="15" t="s">
        <v>305</v>
      </c>
      <c r="AU124" s="15" t="s">
        <v>80</v>
      </c>
      <c r="AY124" s="15" t="s">
        <v>147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78</v>
      </c>
      <c r="BK124" s="215">
        <f>ROUND(I124*H124,2)</f>
        <v>0</v>
      </c>
      <c r="BL124" s="15" t="s">
        <v>78</v>
      </c>
      <c r="BM124" s="15" t="s">
        <v>760</v>
      </c>
    </row>
    <row r="125" spans="2:51" s="11" customFormat="1" ht="12">
      <c r="B125" s="216"/>
      <c r="C125" s="217"/>
      <c r="D125" s="218" t="s">
        <v>155</v>
      </c>
      <c r="E125" s="219" t="s">
        <v>761</v>
      </c>
      <c r="F125" s="220" t="s">
        <v>762</v>
      </c>
      <c r="G125" s="217"/>
      <c r="H125" s="221">
        <v>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155</v>
      </c>
      <c r="AU125" s="227" t="s">
        <v>80</v>
      </c>
      <c r="AV125" s="11" t="s">
        <v>80</v>
      </c>
      <c r="AW125" s="11" t="s">
        <v>32</v>
      </c>
      <c r="AX125" s="11" t="s">
        <v>70</v>
      </c>
      <c r="AY125" s="227" t="s">
        <v>147</v>
      </c>
    </row>
    <row r="126" spans="2:51" s="11" customFormat="1" ht="12">
      <c r="B126" s="216"/>
      <c r="C126" s="217"/>
      <c r="D126" s="218" t="s">
        <v>155</v>
      </c>
      <c r="E126" s="219" t="s">
        <v>1</v>
      </c>
      <c r="F126" s="220" t="s">
        <v>763</v>
      </c>
      <c r="G126" s="217"/>
      <c r="H126" s="221">
        <v>2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155</v>
      </c>
      <c r="AU126" s="227" t="s">
        <v>80</v>
      </c>
      <c r="AV126" s="11" t="s">
        <v>80</v>
      </c>
      <c r="AW126" s="11" t="s">
        <v>32</v>
      </c>
      <c r="AX126" s="11" t="s">
        <v>78</v>
      </c>
      <c r="AY126" s="227" t="s">
        <v>147</v>
      </c>
    </row>
    <row r="127" spans="2:65" s="1" customFormat="1" ht="22.5" customHeight="1">
      <c r="B127" s="36"/>
      <c r="C127" s="204" t="s">
        <v>243</v>
      </c>
      <c r="D127" s="204" t="s">
        <v>150</v>
      </c>
      <c r="E127" s="205" t="s">
        <v>764</v>
      </c>
      <c r="F127" s="206" t="s">
        <v>765</v>
      </c>
      <c r="G127" s="207" t="s">
        <v>159</v>
      </c>
      <c r="H127" s="208">
        <v>1</v>
      </c>
      <c r="I127" s="209"/>
      <c r="J127" s="210">
        <f>ROUND(I127*H127,2)</f>
        <v>0</v>
      </c>
      <c r="K127" s="206" t="s">
        <v>153</v>
      </c>
      <c r="L127" s="41"/>
      <c r="M127" s="211" t="s">
        <v>1</v>
      </c>
      <c r="N127" s="212" t="s">
        <v>41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78</v>
      </c>
      <c r="AT127" s="15" t="s">
        <v>150</v>
      </c>
      <c r="AU127" s="15" t="s">
        <v>80</v>
      </c>
      <c r="AY127" s="15" t="s">
        <v>147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78</v>
      </c>
      <c r="BK127" s="215">
        <f>ROUND(I127*H127,2)</f>
        <v>0</v>
      </c>
      <c r="BL127" s="15" t="s">
        <v>78</v>
      </c>
      <c r="BM127" s="15" t="s">
        <v>766</v>
      </c>
    </row>
    <row r="128" spans="2:65" s="1" customFormat="1" ht="22.5" customHeight="1">
      <c r="B128" s="36"/>
      <c r="C128" s="204" t="s">
        <v>7</v>
      </c>
      <c r="D128" s="204" t="s">
        <v>150</v>
      </c>
      <c r="E128" s="205" t="s">
        <v>767</v>
      </c>
      <c r="F128" s="206" t="s">
        <v>768</v>
      </c>
      <c r="G128" s="207" t="s">
        <v>159</v>
      </c>
      <c r="H128" s="208">
        <v>4</v>
      </c>
      <c r="I128" s="209"/>
      <c r="J128" s="210">
        <f>ROUND(I128*H128,2)</f>
        <v>0</v>
      </c>
      <c r="K128" s="206" t="s">
        <v>153</v>
      </c>
      <c r="L128" s="41"/>
      <c r="M128" s="211" t="s">
        <v>1</v>
      </c>
      <c r="N128" s="212" t="s">
        <v>41</v>
      </c>
      <c r="O128" s="77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5" t="s">
        <v>78</v>
      </c>
      <c r="AT128" s="15" t="s">
        <v>150</v>
      </c>
      <c r="AU128" s="15" t="s">
        <v>80</v>
      </c>
      <c r="AY128" s="15" t="s">
        <v>147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78</v>
      </c>
      <c r="BK128" s="215">
        <f>ROUND(I128*H128,2)</f>
        <v>0</v>
      </c>
      <c r="BL128" s="15" t="s">
        <v>78</v>
      </c>
      <c r="BM128" s="15" t="s">
        <v>769</v>
      </c>
    </row>
    <row r="129" spans="2:51" s="11" customFormat="1" ht="12">
      <c r="B129" s="216"/>
      <c r="C129" s="217"/>
      <c r="D129" s="218" t="s">
        <v>155</v>
      </c>
      <c r="E129" s="219" t="s">
        <v>1</v>
      </c>
      <c r="F129" s="220" t="s">
        <v>770</v>
      </c>
      <c r="G129" s="217"/>
      <c r="H129" s="221">
        <v>4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155</v>
      </c>
      <c r="AU129" s="227" t="s">
        <v>80</v>
      </c>
      <c r="AV129" s="11" t="s">
        <v>80</v>
      </c>
      <c r="AW129" s="11" t="s">
        <v>32</v>
      </c>
      <c r="AX129" s="11" t="s">
        <v>78</v>
      </c>
      <c r="AY129" s="227" t="s">
        <v>147</v>
      </c>
    </row>
    <row r="130" spans="2:65" s="1" customFormat="1" ht="22.5" customHeight="1">
      <c r="B130" s="36"/>
      <c r="C130" s="204" t="s">
        <v>100</v>
      </c>
      <c r="D130" s="204" t="s">
        <v>150</v>
      </c>
      <c r="E130" s="205" t="s">
        <v>771</v>
      </c>
      <c r="F130" s="206" t="s">
        <v>772</v>
      </c>
      <c r="G130" s="207" t="s">
        <v>159</v>
      </c>
      <c r="H130" s="208">
        <v>3</v>
      </c>
      <c r="I130" s="209"/>
      <c r="J130" s="210">
        <f>ROUND(I130*H130,2)</f>
        <v>0</v>
      </c>
      <c r="K130" s="206" t="s">
        <v>153</v>
      </c>
      <c r="L130" s="41"/>
      <c r="M130" s="211" t="s">
        <v>1</v>
      </c>
      <c r="N130" s="212" t="s">
        <v>41</v>
      </c>
      <c r="O130" s="77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5" t="s">
        <v>78</v>
      </c>
      <c r="AT130" s="15" t="s">
        <v>150</v>
      </c>
      <c r="AU130" s="15" t="s">
        <v>80</v>
      </c>
      <c r="AY130" s="15" t="s">
        <v>147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78</v>
      </c>
      <c r="BK130" s="215">
        <f>ROUND(I130*H130,2)</f>
        <v>0</v>
      </c>
      <c r="BL130" s="15" t="s">
        <v>78</v>
      </c>
      <c r="BM130" s="15" t="s">
        <v>773</v>
      </c>
    </row>
    <row r="131" spans="2:51" s="11" customFormat="1" ht="12">
      <c r="B131" s="216"/>
      <c r="C131" s="217"/>
      <c r="D131" s="218" t="s">
        <v>155</v>
      </c>
      <c r="E131" s="219" t="s">
        <v>1</v>
      </c>
      <c r="F131" s="220" t="s">
        <v>774</v>
      </c>
      <c r="G131" s="217"/>
      <c r="H131" s="221">
        <v>3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155</v>
      </c>
      <c r="AU131" s="227" t="s">
        <v>80</v>
      </c>
      <c r="AV131" s="11" t="s">
        <v>80</v>
      </c>
      <c r="AW131" s="11" t="s">
        <v>32</v>
      </c>
      <c r="AX131" s="11" t="s">
        <v>78</v>
      </c>
      <c r="AY131" s="227" t="s">
        <v>147</v>
      </c>
    </row>
    <row r="132" spans="2:65" s="1" customFormat="1" ht="22.5" customHeight="1">
      <c r="B132" s="36"/>
      <c r="C132" s="204" t="s">
        <v>255</v>
      </c>
      <c r="D132" s="204" t="s">
        <v>150</v>
      </c>
      <c r="E132" s="205" t="s">
        <v>775</v>
      </c>
      <c r="F132" s="206" t="s">
        <v>776</v>
      </c>
      <c r="G132" s="207" t="s">
        <v>159</v>
      </c>
      <c r="H132" s="208">
        <v>1</v>
      </c>
      <c r="I132" s="209"/>
      <c r="J132" s="210">
        <f>ROUND(I132*H132,2)</f>
        <v>0</v>
      </c>
      <c r="K132" s="206" t="s">
        <v>153</v>
      </c>
      <c r="L132" s="41"/>
      <c r="M132" s="211" t="s">
        <v>1</v>
      </c>
      <c r="N132" s="212" t="s">
        <v>41</v>
      </c>
      <c r="O132" s="77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15" t="s">
        <v>78</v>
      </c>
      <c r="AT132" s="15" t="s">
        <v>150</v>
      </c>
      <c r="AU132" s="15" t="s">
        <v>80</v>
      </c>
      <c r="AY132" s="15" t="s">
        <v>147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78</v>
      </c>
      <c r="BK132" s="215">
        <f>ROUND(I132*H132,2)</f>
        <v>0</v>
      </c>
      <c r="BL132" s="15" t="s">
        <v>78</v>
      </c>
      <c r="BM132" s="15" t="s">
        <v>777</v>
      </c>
    </row>
    <row r="133" spans="2:63" s="10" customFormat="1" ht="22.8" customHeight="1">
      <c r="B133" s="188"/>
      <c r="C133" s="189"/>
      <c r="D133" s="190" t="s">
        <v>69</v>
      </c>
      <c r="E133" s="202" t="s">
        <v>170</v>
      </c>
      <c r="F133" s="202" t="s">
        <v>778</v>
      </c>
      <c r="G133" s="189"/>
      <c r="H133" s="189"/>
      <c r="I133" s="192"/>
      <c r="J133" s="203">
        <f>BK133</f>
        <v>0</v>
      </c>
      <c r="K133" s="189"/>
      <c r="L133" s="194"/>
      <c r="M133" s="195"/>
      <c r="N133" s="196"/>
      <c r="O133" s="196"/>
      <c r="P133" s="197">
        <f>P134+SUM(P135:P153)</f>
        <v>0</v>
      </c>
      <c r="Q133" s="196"/>
      <c r="R133" s="197">
        <f>R134+SUM(R135:R153)</f>
        <v>17.70895</v>
      </c>
      <c r="S133" s="196"/>
      <c r="T133" s="198">
        <f>T134+SUM(T135:T153)</f>
        <v>0</v>
      </c>
      <c r="AR133" s="199" t="s">
        <v>78</v>
      </c>
      <c r="AT133" s="200" t="s">
        <v>69</v>
      </c>
      <c r="AU133" s="200" t="s">
        <v>78</v>
      </c>
      <c r="AY133" s="199" t="s">
        <v>147</v>
      </c>
      <c r="BK133" s="201">
        <f>BK134+SUM(BK135:BK153)</f>
        <v>0</v>
      </c>
    </row>
    <row r="134" spans="2:65" s="1" customFormat="1" ht="22.5" customHeight="1">
      <c r="B134" s="36"/>
      <c r="C134" s="204" t="s">
        <v>261</v>
      </c>
      <c r="D134" s="204" t="s">
        <v>150</v>
      </c>
      <c r="E134" s="205" t="s">
        <v>779</v>
      </c>
      <c r="F134" s="206" t="s">
        <v>780</v>
      </c>
      <c r="G134" s="207" t="s">
        <v>89</v>
      </c>
      <c r="H134" s="208">
        <v>16.8</v>
      </c>
      <c r="I134" s="209"/>
      <c r="J134" s="210">
        <f>ROUND(I134*H134,2)</f>
        <v>0</v>
      </c>
      <c r="K134" s="206" t="s">
        <v>153</v>
      </c>
      <c r="L134" s="41"/>
      <c r="M134" s="211" t="s">
        <v>1</v>
      </c>
      <c r="N134" s="212" t="s">
        <v>41</v>
      </c>
      <c r="O134" s="77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15" t="s">
        <v>146</v>
      </c>
      <c r="AT134" s="15" t="s">
        <v>150</v>
      </c>
      <c r="AU134" s="15" t="s">
        <v>80</v>
      </c>
      <c r="AY134" s="15" t="s">
        <v>147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78</v>
      </c>
      <c r="BK134" s="215">
        <f>ROUND(I134*H134,2)</f>
        <v>0</v>
      </c>
      <c r="BL134" s="15" t="s">
        <v>146</v>
      </c>
      <c r="BM134" s="15" t="s">
        <v>781</v>
      </c>
    </row>
    <row r="135" spans="2:51" s="11" customFormat="1" ht="12">
      <c r="B135" s="216"/>
      <c r="C135" s="217"/>
      <c r="D135" s="218" t="s">
        <v>155</v>
      </c>
      <c r="E135" s="219" t="s">
        <v>1</v>
      </c>
      <c r="F135" s="220" t="s">
        <v>702</v>
      </c>
      <c r="G135" s="217"/>
      <c r="H135" s="221">
        <v>16.8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155</v>
      </c>
      <c r="AU135" s="227" t="s">
        <v>80</v>
      </c>
      <c r="AV135" s="11" t="s">
        <v>80</v>
      </c>
      <c r="AW135" s="11" t="s">
        <v>32</v>
      </c>
      <c r="AX135" s="11" t="s">
        <v>78</v>
      </c>
      <c r="AY135" s="227" t="s">
        <v>147</v>
      </c>
    </row>
    <row r="136" spans="2:65" s="1" customFormat="1" ht="22.5" customHeight="1">
      <c r="B136" s="36"/>
      <c r="C136" s="204" t="s">
        <v>271</v>
      </c>
      <c r="D136" s="204" t="s">
        <v>150</v>
      </c>
      <c r="E136" s="205" t="s">
        <v>782</v>
      </c>
      <c r="F136" s="206" t="s">
        <v>783</v>
      </c>
      <c r="G136" s="207" t="s">
        <v>89</v>
      </c>
      <c r="H136" s="208">
        <v>16.8</v>
      </c>
      <c r="I136" s="209"/>
      <c r="J136" s="210">
        <f>ROUND(I136*H136,2)</f>
        <v>0</v>
      </c>
      <c r="K136" s="206" t="s">
        <v>153</v>
      </c>
      <c r="L136" s="41"/>
      <c r="M136" s="211" t="s">
        <v>1</v>
      </c>
      <c r="N136" s="212" t="s">
        <v>41</v>
      </c>
      <c r="O136" s="77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15" t="s">
        <v>146</v>
      </c>
      <c r="AT136" s="15" t="s">
        <v>150</v>
      </c>
      <c r="AU136" s="15" t="s">
        <v>80</v>
      </c>
      <c r="AY136" s="15" t="s">
        <v>147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78</v>
      </c>
      <c r="BK136" s="215">
        <f>ROUND(I136*H136,2)</f>
        <v>0</v>
      </c>
      <c r="BL136" s="15" t="s">
        <v>146</v>
      </c>
      <c r="BM136" s="15" t="s">
        <v>784</v>
      </c>
    </row>
    <row r="137" spans="2:51" s="11" customFormat="1" ht="12">
      <c r="B137" s="216"/>
      <c r="C137" s="217"/>
      <c r="D137" s="218" t="s">
        <v>155</v>
      </c>
      <c r="E137" s="219" t="s">
        <v>1</v>
      </c>
      <c r="F137" s="220" t="s">
        <v>702</v>
      </c>
      <c r="G137" s="217"/>
      <c r="H137" s="221">
        <v>16.8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155</v>
      </c>
      <c r="AU137" s="227" t="s">
        <v>80</v>
      </c>
      <c r="AV137" s="11" t="s">
        <v>80</v>
      </c>
      <c r="AW137" s="11" t="s">
        <v>32</v>
      </c>
      <c r="AX137" s="11" t="s">
        <v>78</v>
      </c>
      <c r="AY137" s="227" t="s">
        <v>147</v>
      </c>
    </row>
    <row r="138" spans="2:65" s="1" customFormat="1" ht="22.5" customHeight="1">
      <c r="B138" s="36"/>
      <c r="C138" s="204" t="s">
        <v>275</v>
      </c>
      <c r="D138" s="204" t="s">
        <v>150</v>
      </c>
      <c r="E138" s="205" t="s">
        <v>785</v>
      </c>
      <c r="F138" s="206" t="s">
        <v>786</v>
      </c>
      <c r="G138" s="207" t="s">
        <v>89</v>
      </c>
      <c r="H138" s="208">
        <v>16.8</v>
      </c>
      <c r="I138" s="209"/>
      <c r="J138" s="210">
        <f>ROUND(I138*H138,2)</f>
        <v>0</v>
      </c>
      <c r="K138" s="206" t="s">
        <v>153</v>
      </c>
      <c r="L138" s="41"/>
      <c r="M138" s="211" t="s">
        <v>1</v>
      </c>
      <c r="N138" s="212" t="s">
        <v>41</v>
      </c>
      <c r="O138" s="77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15" t="s">
        <v>146</v>
      </c>
      <c r="AT138" s="15" t="s">
        <v>150</v>
      </c>
      <c r="AU138" s="15" t="s">
        <v>80</v>
      </c>
      <c r="AY138" s="15" t="s">
        <v>147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78</v>
      </c>
      <c r="BK138" s="215">
        <f>ROUND(I138*H138,2)</f>
        <v>0</v>
      </c>
      <c r="BL138" s="15" t="s">
        <v>146</v>
      </c>
      <c r="BM138" s="15" t="s">
        <v>787</v>
      </c>
    </row>
    <row r="139" spans="2:51" s="11" customFormat="1" ht="12">
      <c r="B139" s="216"/>
      <c r="C139" s="217"/>
      <c r="D139" s="218" t="s">
        <v>155</v>
      </c>
      <c r="E139" s="219" t="s">
        <v>1</v>
      </c>
      <c r="F139" s="220" t="s">
        <v>702</v>
      </c>
      <c r="G139" s="217"/>
      <c r="H139" s="221">
        <v>16.8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155</v>
      </c>
      <c r="AU139" s="227" t="s">
        <v>80</v>
      </c>
      <c r="AV139" s="11" t="s">
        <v>80</v>
      </c>
      <c r="AW139" s="11" t="s">
        <v>32</v>
      </c>
      <c r="AX139" s="11" t="s">
        <v>78</v>
      </c>
      <c r="AY139" s="227" t="s">
        <v>147</v>
      </c>
    </row>
    <row r="140" spans="2:65" s="1" customFormat="1" ht="22.5" customHeight="1">
      <c r="B140" s="36"/>
      <c r="C140" s="204" t="s">
        <v>279</v>
      </c>
      <c r="D140" s="204" t="s">
        <v>150</v>
      </c>
      <c r="E140" s="205" t="s">
        <v>788</v>
      </c>
      <c r="F140" s="206" t="s">
        <v>789</v>
      </c>
      <c r="G140" s="207" t="s">
        <v>89</v>
      </c>
      <c r="H140" s="208">
        <v>16.8</v>
      </c>
      <c r="I140" s="209"/>
      <c r="J140" s="210">
        <f>ROUND(I140*H140,2)</f>
        <v>0</v>
      </c>
      <c r="K140" s="206" t="s">
        <v>153</v>
      </c>
      <c r="L140" s="41"/>
      <c r="M140" s="211" t="s">
        <v>1</v>
      </c>
      <c r="N140" s="212" t="s">
        <v>41</v>
      </c>
      <c r="O140" s="77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15" t="s">
        <v>146</v>
      </c>
      <c r="AT140" s="15" t="s">
        <v>150</v>
      </c>
      <c r="AU140" s="15" t="s">
        <v>80</v>
      </c>
      <c r="AY140" s="15" t="s">
        <v>147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78</v>
      </c>
      <c r="BK140" s="215">
        <f>ROUND(I140*H140,2)</f>
        <v>0</v>
      </c>
      <c r="BL140" s="15" t="s">
        <v>146</v>
      </c>
      <c r="BM140" s="15" t="s">
        <v>790</v>
      </c>
    </row>
    <row r="141" spans="2:51" s="11" customFormat="1" ht="12">
      <c r="B141" s="216"/>
      <c r="C141" s="217"/>
      <c r="D141" s="218" t="s">
        <v>155</v>
      </c>
      <c r="E141" s="219" t="s">
        <v>1</v>
      </c>
      <c r="F141" s="220" t="s">
        <v>702</v>
      </c>
      <c r="G141" s="217"/>
      <c r="H141" s="221">
        <v>16.8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155</v>
      </c>
      <c r="AU141" s="227" t="s">
        <v>80</v>
      </c>
      <c r="AV141" s="11" t="s">
        <v>80</v>
      </c>
      <c r="AW141" s="11" t="s">
        <v>32</v>
      </c>
      <c r="AX141" s="11" t="s">
        <v>78</v>
      </c>
      <c r="AY141" s="227" t="s">
        <v>147</v>
      </c>
    </row>
    <row r="142" spans="2:65" s="1" customFormat="1" ht="16.5" customHeight="1">
      <c r="B142" s="36"/>
      <c r="C142" s="204" t="s">
        <v>283</v>
      </c>
      <c r="D142" s="204" t="s">
        <v>150</v>
      </c>
      <c r="E142" s="205" t="s">
        <v>791</v>
      </c>
      <c r="F142" s="206" t="s">
        <v>792</v>
      </c>
      <c r="G142" s="207" t="s">
        <v>99</v>
      </c>
      <c r="H142" s="208">
        <v>38.5</v>
      </c>
      <c r="I142" s="209"/>
      <c r="J142" s="210">
        <f>ROUND(I142*H142,2)</f>
        <v>0</v>
      </c>
      <c r="K142" s="206" t="s">
        <v>153</v>
      </c>
      <c r="L142" s="41"/>
      <c r="M142" s="211" t="s">
        <v>1</v>
      </c>
      <c r="N142" s="212" t="s">
        <v>41</v>
      </c>
      <c r="O142" s="77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15" t="s">
        <v>146</v>
      </c>
      <c r="AT142" s="15" t="s">
        <v>150</v>
      </c>
      <c r="AU142" s="15" t="s">
        <v>80</v>
      </c>
      <c r="AY142" s="15" t="s">
        <v>147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78</v>
      </c>
      <c r="BK142" s="215">
        <f>ROUND(I142*H142,2)</f>
        <v>0</v>
      </c>
      <c r="BL142" s="15" t="s">
        <v>146</v>
      </c>
      <c r="BM142" s="15" t="s">
        <v>793</v>
      </c>
    </row>
    <row r="143" spans="2:51" s="11" customFormat="1" ht="12">
      <c r="B143" s="216"/>
      <c r="C143" s="217"/>
      <c r="D143" s="218" t="s">
        <v>155</v>
      </c>
      <c r="E143" s="219" t="s">
        <v>1</v>
      </c>
      <c r="F143" s="220" t="s">
        <v>699</v>
      </c>
      <c r="G143" s="217"/>
      <c r="H143" s="221">
        <v>38.5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155</v>
      </c>
      <c r="AU143" s="227" t="s">
        <v>80</v>
      </c>
      <c r="AV143" s="11" t="s">
        <v>80</v>
      </c>
      <c r="AW143" s="11" t="s">
        <v>32</v>
      </c>
      <c r="AX143" s="11" t="s">
        <v>78</v>
      </c>
      <c r="AY143" s="227" t="s">
        <v>147</v>
      </c>
    </row>
    <row r="144" spans="2:65" s="1" customFormat="1" ht="22.5" customHeight="1">
      <c r="B144" s="36"/>
      <c r="C144" s="204" t="s">
        <v>288</v>
      </c>
      <c r="D144" s="204" t="s">
        <v>150</v>
      </c>
      <c r="E144" s="205" t="s">
        <v>794</v>
      </c>
      <c r="F144" s="206" t="s">
        <v>795</v>
      </c>
      <c r="G144" s="207" t="s">
        <v>361</v>
      </c>
      <c r="H144" s="208">
        <v>73.5</v>
      </c>
      <c r="I144" s="209"/>
      <c r="J144" s="210">
        <f>ROUND(I144*H144,2)</f>
        <v>0</v>
      </c>
      <c r="K144" s="206" t="s">
        <v>153</v>
      </c>
      <c r="L144" s="41"/>
      <c r="M144" s="211" t="s">
        <v>1</v>
      </c>
      <c r="N144" s="212" t="s">
        <v>41</v>
      </c>
      <c r="O144" s="77"/>
      <c r="P144" s="213">
        <f>O144*H144</f>
        <v>0</v>
      </c>
      <c r="Q144" s="213">
        <v>0.10095</v>
      </c>
      <c r="R144" s="213">
        <f>Q144*H144</f>
        <v>7.4198249999999994</v>
      </c>
      <c r="S144" s="213">
        <v>0</v>
      </c>
      <c r="T144" s="214">
        <f>S144*H144</f>
        <v>0</v>
      </c>
      <c r="AR144" s="15" t="s">
        <v>146</v>
      </c>
      <c r="AT144" s="15" t="s">
        <v>150</v>
      </c>
      <c r="AU144" s="15" t="s">
        <v>80</v>
      </c>
      <c r="AY144" s="15" t="s">
        <v>147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5" t="s">
        <v>78</v>
      </c>
      <c r="BK144" s="215">
        <f>ROUND(I144*H144,2)</f>
        <v>0</v>
      </c>
      <c r="BL144" s="15" t="s">
        <v>146</v>
      </c>
      <c r="BM144" s="15" t="s">
        <v>796</v>
      </c>
    </row>
    <row r="145" spans="2:51" s="11" customFormat="1" ht="12">
      <c r="B145" s="216"/>
      <c r="C145" s="217"/>
      <c r="D145" s="218" t="s">
        <v>155</v>
      </c>
      <c r="E145" s="219" t="s">
        <v>1</v>
      </c>
      <c r="F145" s="220" t="s">
        <v>797</v>
      </c>
      <c r="G145" s="217"/>
      <c r="H145" s="221">
        <v>73.5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155</v>
      </c>
      <c r="AU145" s="227" t="s">
        <v>80</v>
      </c>
      <c r="AV145" s="11" t="s">
        <v>80</v>
      </c>
      <c r="AW145" s="11" t="s">
        <v>32</v>
      </c>
      <c r="AX145" s="11" t="s">
        <v>78</v>
      </c>
      <c r="AY145" s="227" t="s">
        <v>147</v>
      </c>
    </row>
    <row r="146" spans="2:65" s="1" customFormat="1" ht="16.5" customHeight="1">
      <c r="B146" s="36"/>
      <c r="C146" s="228" t="s">
        <v>292</v>
      </c>
      <c r="D146" s="228" t="s">
        <v>305</v>
      </c>
      <c r="E146" s="229" t="s">
        <v>798</v>
      </c>
      <c r="F146" s="230" t="s">
        <v>799</v>
      </c>
      <c r="G146" s="231" t="s">
        <v>159</v>
      </c>
      <c r="H146" s="232">
        <v>73.5</v>
      </c>
      <c r="I146" s="233"/>
      <c r="J146" s="234">
        <f>ROUND(I146*H146,2)</f>
        <v>0</v>
      </c>
      <c r="K146" s="230" t="s">
        <v>153</v>
      </c>
      <c r="L146" s="235"/>
      <c r="M146" s="236" t="s">
        <v>1</v>
      </c>
      <c r="N146" s="237" t="s">
        <v>41</v>
      </c>
      <c r="O146" s="77"/>
      <c r="P146" s="213">
        <f>O146*H146</f>
        <v>0</v>
      </c>
      <c r="Q146" s="213">
        <v>0.03</v>
      </c>
      <c r="R146" s="213">
        <f>Q146*H146</f>
        <v>2.205</v>
      </c>
      <c r="S146" s="213">
        <v>0</v>
      </c>
      <c r="T146" s="214">
        <f>S146*H146</f>
        <v>0</v>
      </c>
      <c r="AR146" s="15" t="s">
        <v>95</v>
      </c>
      <c r="AT146" s="15" t="s">
        <v>305</v>
      </c>
      <c r="AU146" s="15" t="s">
        <v>80</v>
      </c>
      <c r="AY146" s="15" t="s">
        <v>147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78</v>
      </c>
      <c r="BK146" s="215">
        <f>ROUND(I146*H146,2)</f>
        <v>0</v>
      </c>
      <c r="BL146" s="15" t="s">
        <v>146</v>
      </c>
      <c r="BM146" s="15" t="s">
        <v>800</v>
      </c>
    </row>
    <row r="147" spans="2:65" s="1" customFormat="1" ht="16.5" customHeight="1">
      <c r="B147" s="36"/>
      <c r="C147" s="204" t="s">
        <v>296</v>
      </c>
      <c r="D147" s="204" t="s">
        <v>150</v>
      </c>
      <c r="E147" s="205" t="s">
        <v>801</v>
      </c>
      <c r="F147" s="206" t="s">
        <v>802</v>
      </c>
      <c r="G147" s="207" t="s">
        <v>99</v>
      </c>
      <c r="H147" s="208">
        <v>38.5</v>
      </c>
      <c r="I147" s="209"/>
      <c r="J147" s="210">
        <f>ROUND(I147*H147,2)</f>
        <v>0</v>
      </c>
      <c r="K147" s="206" t="s">
        <v>153</v>
      </c>
      <c r="L147" s="41"/>
      <c r="M147" s="211" t="s">
        <v>1</v>
      </c>
      <c r="N147" s="212" t="s">
        <v>41</v>
      </c>
      <c r="O147" s="77"/>
      <c r="P147" s="213">
        <f>O147*H147</f>
        <v>0</v>
      </c>
      <c r="Q147" s="213">
        <v>0.06185</v>
      </c>
      <c r="R147" s="213">
        <f>Q147*H147</f>
        <v>2.381225</v>
      </c>
      <c r="S147" s="213">
        <v>0</v>
      </c>
      <c r="T147" s="214">
        <f>S147*H147</f>
        <v>0</v>
      </c>
      <c r="AR147" s="15" t="s">
        <v>146</v>
      </c>
      <c r="AT147" s="15" t="s">
        <v>150</v>
      </c>
      <c r="AU147" s="15" t="s">
        <v>80</v>
      </c>
      <c r="AY147" s="15" t="s">
        <v>147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5" t="s">
        <v>78</v>
      </c>
      <c r="BK147" s="215">
        <f>ROUND(I147*H147,2)</f>
        <v>0</v>
      </c>
      <c r="BL147" s="15" t="s">
        <v>146</v>
      </c>
      <c r="BM147" s="15" t="s">
        <v>803</v>
      </c>
    </row>
    <row r="148" spans="2:51" s="11" customFormat="1" ht="12">
      <c r="B148" s="216"/>
      <c r="C148" s="217"/>
      <c r="D148" s="218" t="s">
        <v>155</v>
      </c>
      <c r="E148" s="219" t="s">
        <v>1</v>
      </c>
      <c r="F148" s="220" t="s">
        <v>699</v>
      </c>
      <c r="G148" s="217"/>
      <c r="H148" s="221">
        <v>38.5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155</v>
      </c>
      <c r="AU148" s="227" t="s">
        <v>80</v>
      </c>
      <c r="AV148" s="11" t="s">
        <v>80</v>
      </c>
      <c r="AW148" s="11" t="s">
        <v>32</v>
      </c>
      <c r="AX148" s="11" t="s">
        <v>78</v>
      </c>
      <c r="AY148" s="227" t="s">
        <v>147</v>
      </c>
    </row>
    <row r="149" spans="2:65" s="1" customFormat="1" ht="33.75" customHeight="1">
      <c r="B149" s="36"/>
      <c r="C149" s="204" t="s">
        <v>300</v>
      </c>
      <c r="D149" s="204" t="s">
        <v>150</v>
      </c>
      <c r="E149" s="205" t="s">
        <v>804</v>
      </c>
      <c r="F149" s="206" t="s">
        <v>805</v>
      </c>
      <c r="G149" s="207" t="s">
        <v>99</v>
      </c>
      <c r="H149" s="208">
        <v>38.5</v>
      </c>
      <c r="I149" s="209"/>
      <c r="J149" s="210">
        <f>ROUND(I149*H149,2)</f>
        <v>0</v>
      </c>
      <c r="K149" s="206" t="s">
        <v>153</v>
      </c>
      <c r="L149" s="41"/>
      <c r="M149" s="211" t="s">
        <v>1</v>
      </c>
      <c r="N149" s="212" t="s">
        <v>41</v>
      </c>
      <c r="O149" s="77"/>
      <c r="P149" s="213">
        <f>O149*H149</f>
        <v>0</v>
      </c>
      <c r="Q149" s="213">
        <v>0.101</v>
      </c>
      <c r="R149" s="213">
        <f>Q149*H149</f>
        <v>3.8885</v>
      </c>
      <c r="S149" s="213">
        <v>0</v>
      </c>
      <c r="T149" s="214">
        <f>S149*H149</f>
        <v>0</v>
      </c>
      <c r="AR149" s="15" t="s">
        <v>146</v>
      </c>
      <c r="AT149" s="15" t="s">
        <v>150</v>
      </c>
      <c r="AU149" s="15" t="s">
        <v>80</v>
      </c>
      <c r="AY149" s="15" t="s">
        <v>147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5" t="s">
        <v>78</v>
      </c>
      <c r="BK149" s="215">
        <f>ROUND(I149*H149,2)</f>
        <v>0</v>
      </c>
      <c r="BL149" s="15" t="s">
        <v>146</v>
      </c>
      <c r="BM149" s="15" t="s">
        <v>806</v>
      </c>
    </row>
    <row r="150" spans="2:51" s="11" customFormat="1" ht="12">
      <c r="B150" s="216"/>
      <c r="C150" s="217"/>
      <c r="D150" s="218" t="s">
        <v>155</v>
      </c>
      <c r="E150" s="219" t="s">
        <v>1</v>
      </c>
      <c r="F150" s="220" t="s">
        <v>699</v>
      </c>
      <c r="G150" s="217"/>
      <c r="H150" s="221">
        <v>38.5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155</v>
      </c>
      <c r="AU150" s="227" t="s">
        <v>80</v>
      </c>
      <c r="AV150" s="11" t="s">
        <v>80</v>
      </c>
      <c r="AW150" s="11" t="s">
        <v>32</v>
      </c>
      <c r="AX150" s="11" t="s">
        <v>78</v>
      </c>
      <c r="AY150" s="227" t="s">
        <v>147</v>
      </c>
    </row>
    <row r="151" spans="2:65" s="1" customFormat="1" ht="16.5" customHeight="1">
      <c r="B151" s="36"/>
      <c r="C151" s="228" t="s">
        <v>304</v>
      </c>
      <c r="D151" s="228" t="s">
        <v>305</v>
      </c>
      <c r="E151" s="229" t="s">
        <v>807</v>
      </c>
      <c r="F151" s="230" t="s">
        <v>808</v>
      </c>
      <c r="G151" s="231" t="s">
        <v>99</v>
      </c>
      <c r="H151" s="232">
        <v>16.8</v>
      </c>
      <c r="I151" s="233"/>
      <c r="J151" s="234">
        <f>ROUND(I151*H151,2)</f>
        <v>0</v>
      </c>
      <c r="K151" s="230" t="s">
        <v>153</v>
      </c>
      <c r="L151" s="235"/>
      <c r="M151" s="236" t="s">
        <v>1</v>
      </c>
      <c r="N151" s="237" t="s">
        <v>41</v>
      </c>
      <c r="O151" s="77"/>
      <c r="P151" s="213">
        <f>O151*H151</f>
        <v>0</v>
      </c>
      <c r="Q151" s="213">
        <v>0.108</v>
      </c>
      <c r="R151" s="213">
        <f>Q151*H151</f>
        <v>1.8144</v>
      </c>
      <c r="S151" s="213">
        <v>0</v>
      </c>
      <c r="T151" s="214">
        <f>S151*H151</f>
        <v>0</v>
      </c>
      <c r="AR151" s="15" t="s">
        <v>95</v>
      </c>
      <c r="AT151" s="15" t="s">
        <v>305</v>
      </c>
      <c r="AU151" s="15" t="s">
        <v>80</v>
      </c>
      <c r="AY151" s="15" t="s">
        <v>147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5" t="s">
        <v>78</v>
      </c>
      <c r="BK151" s="215">
        <f>ROUND(I151*H151,2)</f>
        <v>0</v>
      </c>
      <c r="BL151" s="15" t="s">
        <v>146</v>
      </c>
      <c r="BM151" s="15" t="s">
        <v>809</v>
      </c>
    </row>
    <row r="152" spans="2:51" s="11" customFormat="1" ht="12">
      <c r="B152" s="216"/>
      <c r="C152" s="217"/>
      <c r="D152" s="218" t="s">
        <v>155</v>
      </c>
      <c r="E152" s="219" t="s">
        <v>1</v>
      </c>
      <c r="F152" s="220" t="s">
        <v>702</v>
      </c>
      <c r="G152" s="217"/>
      <c r="H152" s="221">
        <v>16.8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155</v>
      </c>
      <c r="AU152" s="227" t="s">
        <v>80</v>
      </c>
      <c r="AV152" s="11" t="s">
        <v>80</v>
      </c>
      <c r="AW152" s="11" t="s">
        <v>32</v>
      </c>
      <c r="AX152" s="11" t="s">
        <v>78</v>
      </c>
      <c r="AY152" s="227" t="s">
        <v>147</v>
      </c>
    </row>
    <row r="153" spans="2:63" s="10" customFormat="1" ht="20.85" customHeight="1">
      <c r="B153" s="188"/>
      <c r="C153" s="189"/>
      <c r="D153" s="190" t="s">
        <v>69</v>
      </c>
      <c r="E153" s="202" t="s">
        <v>638</v>
      </c>
      <c r="F153" s="202" t="s">
        <v>639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SUM(P154:P159)</f>
        <v>0</v>
      </c>
      <c r="Q153" s="196"/>
      <c r="R153" s="197">
        <f>SUM(R154:R159)</f>
        <v>0</v>
      </c>
      <c r="S153" s="196"/>
      <c r="T153" s="198">
        <f>SUM(T154:T159)</f>
        <v>0</v>
      </c>
      <c r="AR153" s="199" t="s">
        <v>78</v>
      </c>
      <c r="AT153" s="200" t="s">
        <v>69</v>
      </c>
      <c r="AU153" s="200" t="s">
        <v>80</v>
      </c>
      <c r="AY153" s="199" t="s">
        <v>147</v>
      </c>
      <c r="BK153" s="201">
        <f>SUM(BK154:BK159)</f>
        <v>0</v>
      </c>
    </row>
    <row r="154" spans="2:65" s="1" customFormat="1" ht="16.5" customHeight="1">
      <c r="B154" s="36"/>
      <c r="C154" s="204" t="s">
        <v>312</v>
      </c>
      <c r="D154" s="204" t="s">
        <v>150</v>
      </c>
      <c r="E154" s="205" t="s">
        <v>810</v>
      </c>
      <c r="F154" s="206" t="s">
        <v>811</v>
      </c>
      <c r="G154" s="207" t="s">
        <v>264</v>
      </c>
      <c r="H154" s="208">
        <v>5.703</v>
      </c>
      <c r="I154" s="209"/>
      <c r="J154" s="210">
        <f>ROUND(I154*H154,2)</f>
        <v>0</v>
      </c>
      <c r="K154" s="206" t="s">
        <v>153</v>
      </c>
      <c r="L154" s="41"/>
      <c r="M154" s="211" t="s">
        <v>1</v>
      </c>
      <c r="N154" s="212" t="s">
        <v>41</v>
      </c>
      <c r="O154" s="77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15" t="s">
        <v>146</v>
      </c>
      <c r="AT154" s="15" t="s">
        <v>150</v>
      </c>
      <c r="AU154" s="15" t="s">
        <v>91</v>
      </c>
      <c r="AY154" s="15" t="s">
        <v>147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5" t="s">
        <v>78</v>
      </c>
      <c r="BK154" s="215">
        <f>ROUND(I154*H154,2)</f>
        <v>0</v>
      </c>
      <c r="BL154" s="15" t="s">
        <v>146</v>
      </c>
      <c r="BM154" s="15" t="s">
        <v>812</v>
      </c>
    </row>
    <row r="155" spans="2:65" s="1" customFormat="1" ht="22.5" customHeight="1">
      <c r="B155" s="36"/>
      <c r="C155" s="204" t="s">
        <v>316</v>
      </c>
      <c r="D155" s="204" t="s">
        <v>150</v>
      </c>
      <c r="E155" s="205" t="s">
        <v>813</v>
      </c>
      <c r="F155" s="206" t="s">
        <v>814</v>
      </c>
      <c r="G155" s="207" t="s">
        <v>264</v>
      </c>
      <c r="H155" s="208">
        <v>5.703</v>
      </c>
      <c r="I155" s="209"/>
      <c r="J155" s="210">
        <f>ROUND(I155*H155,2)</f>
        <v>0</v>
      </c>
      <c r="K155" s="206" t="s">
        <v>153</v>
      </c>
      <c r="L155" s="41"/>
      <c r="M155" s="211" t="s">
        <v>1</v>
      </c>
      <c r="N155" s="212" t="s">
        <v>41</v>
      </c>
      <c r="O155" s="77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15" t="s">
        <v>146</v>
      </c>
      <c r="AT155" s="15" t="s">
        <v>150</v>
      </c>
      <c r="AU155" s="15" t="s">
        <v>91</v>
      </c>
      <c r="AY155" s="15" t="s">
        <v>147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5" t="s">
        <v>78</v>
      </c>
      <c r="BK155" s="215">
        <f>ROUND(I155*H155,2)</f>
        <v>0</v>
      </c>
      <c r="BL155" s="15" t="s">
        <v>146</v>
      </c>
      <c r="BM155" s="15" t="s">
        <v>815</v>
      </c>
    </row>
    <row r="156" spans="2:65" s="1" customFormat="1" ht="22.5" customHeight="1">
      <c r="B156" s="36"/>
      <c r="C156" s="204" t="s">
        <v>320</v>
      </c>
      <c r="D156" s="204" t="s">
        <v>150</v>
      </c>
      <c r="E156" s="205" t="s">
        <v>816</v>
      </c>
      <c r="F156" s="206" t="s">
        <v>817</v>
      </c>
      <c r="G156" s="207" t="s">
        <v>264</v>
      </c>
      <c r="H156" s="208">
        <v>5.703</v>
      </c>
      <c r="I156" s="209"/>
      <c r="J156" s="210">
        <f>ROUND(I156*H156,2)</f>
        <v>0</v>
      </c>
      <c r="K156" s="206" t="s">
        <v>153</v>
      </c>
      <c r="L156" s="41"/>
      <c r="M156" s="211" t="s">
        <v>1</v>
      </c>
      <c r="N156" s="212" t="s">
        <v>41</v>
      </c>
      <c r="O156" s="77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15" t="s">
        <v>146</v>
      </c>
      <c r="AT156" s="15" t="s">
        <v>150</v>
      </c>
      <c r="AU156" s="15" t="s">
        <v>91</v>
      </c>
      <c r="AY156" s="15" t="s">
        <v>147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5" t="s">
        <v>78</v>
      </c>
      <c r="BK156" s="215">
        <f>ROUND(I156*H156,2)</f>
        <v>0</v>
      </c>
      <c r="BL156" s="15" t="s">
        <v>146</v>
      </c>
      <c r="BM156" s="15" t="s">
        <v>818</v>
      </c>
    </row>
    <row r="157" spans="2:65" s="1" customFormat="1" ht="22.5" customHeight="1">
      <c r="B157" s="36"/>
      <c r="C157" s="204" t="s">
        <v>324</v>
      </c>
      <c r="D157" s="204" t="s">
        <v>150</v>
      </c>
      <c r="E157" s="205" t="s">
        <v>819</v>
      </c>
      <c r="F157" s="206" t="s">
        <v>820</v>
      </c>
      <c r="G157" s="207" t="s">
        <v>264</v>
      </c>
      <c r="H157" s="208">
        <v>12.006</v>
      </c>
      <c r="I157" s="209"/>
      <c r="J157" s="210">
        <f>ROUND(I157*H157,2)</f>
        <v>0</v>
      </c>
      <c r="K157" s="206" t="s">
        <v>153</v>
      </c>
      <c r="L157" s="41"/>
      <c r="M157" s="211" t="s">
        <v>1</v>
      </c>
      <c r="N157" s="212" t="s">
        <v>41</v>
      </c>
      <c r="O157" s="77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15" t="s">
        <v>146</v>
      </c>
      <c r="AT157" s="15" t="s">
        <v>150</v>
      </c>
      <c r="AU157" s="15" t="s">
        <v>91</v>
      </c>
      <c r="AY157" s="15" t="s">
        <v>147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5" t="s">
        <v>78</v>
      </c>
      <c r="BK157" s="215">
        <f>ROUND(I157*H157,2)</f>
        <v>0</v>
      </c>
      <c r="BL157" s="15" t="s">
        <v>146</v>
      </c>
      <c r="BM157" s="15" t="s">
        <v>821</v>
      </c>
    </row>
    <row r="158" spans="2:65" s="1" customFormat="1" ht="22.5" customHeight="1">
      <c r="B158" s="36"/>
      <c r="C158" s="204" t="s">
        <v>328</v>
      </c>
      <c r="D158" s="204" t="s">
        <v>150</v>
      </c>
      <c r="E158" s="205" t="s">
        <v>822</v>
      </c>
      <c r="F158" s="206" t="s">
        <v>823</v>
      </c>
      <c r="G158" s="207" t="s">
        <v>264</v>
      </c>
      <c r="H158" s="208">
        <v>12.006</v>
      </c>
      <c r="I158" s="209"/>
      <c r="J158" s="210">
        <f>ROUND(I158*H158,2)</f>
        <v>0</v>
      </c>
      <c r="K158" s="206" t="s">
        <v>153</v>
      </c>
      <c r="L158" s="41"/>
      <c r="M158" s="211" t="s">
        <v>1</v>
      </c>
      <c r="N158" s="212" t="s">
        <v>41</v>
      </c>
      <c r="O158" s="77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15" t="s">
        <v>146</v>
      </c>
      <c r="AT158" s="15" t="s">
        <v>150</v>
      </c>
      <c r="AU158" s="15" t="s">
        <v>91</v>
      </c>
      <c r="AY158" s="15" t="s">
        <v>147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5" t="s">
        <v>78</v>
      </c>
      <c r="BK158" s="215">
        <f>ROUND(I158*H158,2)</f>
        <v>0</v>
      </c>
      <c r="BL158" s="15" t="s">
        <v>146</v>
      </c>
      <c r="BM158" s="15" t="s">
        <v>824</v>
      </c>
    </row>
    <row r="159" spans="2:65" s="1" customFormat="1" ht="22.5" customHeight="1">
      <c r="B159" s="36"/>
      <c r="C159" s="204" t="s">
        <v>333</v>
      </c>
      <c r="D159" s="204" t="s">
        <v>150</v>
      </c>
      <c r="E159" s="205" t="s">
        <v>825</v>
      </c>
      <c r="F159" s="206" t="s">
        <v>826</v>
      </c>
      <c r="G159" s="207" t="s">
        <v>264</v>
      </c>
      <c r="H159" s="208">
        <v>12.006</v>
      </c>
      <c r="I159" s="209"/>
      <c r="J159" s="210">
        <f>ROUND(I159*H159,2)</f>
        <v>0</v>
      </c>
      <c r="K159" s="206" t="s">
        <v>153</v>
      </c>
      <c r="L159" s="41"/>
      <c r="M159" s="265" t="s">
        <v>1</v>
      </c>
      <c r="N159" s="266" t="s">
        <v>41</v>
      </c>
      <c r="O159" s="267"/>
      <c r="P159" s="268">
        <f>O159*H159</f>
        <v>0</v>
      </c>
      <c r="Q159" s="268">
        <v>0</v>
      </c>
      <c r="R159" s="268">
        <f>Q159*H159</f>
        <v>0</v>
      </c>
      <c r="S159" s="268">
        <v>0</v>
      </c>
      <c r="T159" s="269">
        <f>S159*H159</f>
        <v>0</v>
      </c>
      <c r="AR159" s="15" t="s">
        <v>146</v>
      </c>
      <c r="AT159" s="15" t="s">
        <v>150</v>
      </c>
      <c r="AU159" s="15" t="s">
        <v>91</v>
      </c>
      <c r="AY159" s="15" t="s">
        <v>147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5" t="s">
        <v>78</v>
      </c>
      <c r="BK159" s="215">
        <f>ROUND(I159*H159,2)</f>
        <v>0</v>
      </c>
      <c r="BL159" s="15" t="s">
        <v>146</v>
      </c>
      <c r="BM159" s="15" t="s">
        <v>827</v>
      </c>
    </row>
    <row r="160" spans="2:12" s="1" customFormat="1" ht="6.95" customHeight="1">
      <c r="B160" s="55"/>
      <c r="C160" s="56"/>
      <c r="D160" s="56"/>
      <c r="E160" s="56"/>
      <c r="F160" s="56"/>
      <c r="G160" s="56"/>
      <c r="H160" s="56"/>
      <c r="I160" s="154"/>
      <c r="J160" s="56"/>
      <c r="K160" s="56"/>
      <c r="L160" s="41"/>
    </row>
  </sheetData>
  <sheetProtection password="CC35" sheet="1" objects="1" scenarios="1" formatColumns="0" formatRows="0" autoFilter="0"/>
  <autoFilter ref="C82:K15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86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80</v>
      </c>
    </row>
    <row r="4" spans="2:46" ht="24.95" customHeight="1">
      <c r="B4" s="18"/>
      <c r="D4" s="127" t="s">
        <v>96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8" t="s">
        <v>16</v>
      </c>
      <c r="L6" s="18"/>
    </row>
    <row r="7" spans="2:12" ht="16.5" customHeight="1">
      <c r="B7" s="18"/>
      <c r="E7" s="129" t="str">
        <f>'Rekapitulace stavby'!K6</f>
        <v>Revitalizace zeleně v areálu Akademie Světlá nad Sázavou</v>
      </c>
      <c r="F7" s="128"/>
      <c r="G7" s="128"/>
      <c r="H7" s="128"/>
      <c r="L7" s="18"/>
    </row>
    <row r="8" spans="2:12" s="1" customFormat="1" ht="12" customHeight="1">
      <c r="B8" s="41"/>
      <c r="D8" s="128" t="s">
        <v>110</v>
      </c>
      <c r="I8" s="130"/>
      <c r="L8" s="41"/>
    </row>
    <row r="9" spans="2:12" s="1" customFormat="1" ht="36.95" customHeight="1">
      <c r="B9" s="41"/>
      <c r="E9" s="131" t="s">
        <v>828</v>
      </c>
      <c r="F9" s="1"/>
      <c r="G9" s="1"/>
      <c r="H9" s="1"/>
      <c r="I9" s="130"/>
      <c r="L9" s="41"/>
    </row>
    <row r="10" spans="2:12" s="1" customFormat="1" ht="12">
      <c r="B10" s="41"/>
      <c r="I10" s="130"/>
      <c r="L10" s="41"/>
    </row>
    <row r="11" spans="2:12" s="1" customFormat="1" ht="12" customHeight="1">
      <c r="B11" s="41"/>
      <c r="D11" s="128" t="s">
        <v>18</v>
      </c>
      <c r="F11" s="15" t="s">
        <v>1</v>
      </c>
      <c r="I11" s="132" t="s">
        <v>19</v>
      </c>
      <c r="J11" s="15" t="s">
        <v>1</v>
      </c>
      <c r="L11" s="41"/>
    </row>
    <row r="12" spans="2:12" s="1" customFormat="1" ht="12" customHeight="1">
      <c r="B12" s="41"/>
      <c r="D12" s="128" t="s">
        <v>20</v>
      </c>
      <c r="F12" s="15" t="s">
        <v>21</v>
      </c>
      <c r="I12" s="132" t="s">
        <v>22</v>
      </c>
      <c r="J12" s="133" t="str">
        <f>'Rekapitulace stavby'!AN8</f>
        <v>26. 11. 2018</v>
      </c>
      <c r="L12" s="41"/>
    </row>
    <row r="13" spans="2:12" s="1" customFormat="1" ht="10.8" customHeight="1">
      <c r="B13" s="41"/>
      <c r="I13" s="130"/>
      <c r="L13" s="41"/>
    </row>
    <row r="14" spans="2:12" s="1" customFormat="1" ht="12" customHeight="1">
      <c r="B14" s="41"/>
      <c r="D14" s="128" t="s">
        <v>24</v>
      </c>
      <c r="I14" s="132" t="s">
        <v>25</v>
      </c>
      <c r="J14" s="15" t="s">
        <v>1</v>
      </c>
      <c r="L14" s="41"/>
    </row>
    <row r="15" spans="2:12" s="1" customFormat="1" ht="18" customHeight="1">
      <c r="B15" s="41"/>
      <c r="E15" s="15" t="s">
        <v>26</v>
      </c>
      <c r="I15" s="132" t="s">
        <v>27</v>
      </c>
      <c r="J15" s="15" t="s">
        <v>1</v>
      </c>
      <c r="L15" s="41"/>
    </row>
    <row r="16" spans="2:12" s="1" customFormat="1" ht="6.95" customHeight="1">
      <c r="B16" s="41"/>
      <c r="I16" s="130"/>
      <c r="L16" s="41"/>
    </row>
    <row r="17" spans="2:12" s="1" customFormat="1" ht="12" customHeight="1">
      <c r="B17" s="41"/>
      <c r="D17" s="128" t="s">
        <v>28</v>
      </c>
      <c r="I17" s="132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2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0"/>
      <c r="L19" s="41"/>
    </row>
    <row r="20" spans="2:12" s="1" customFormat="1" ht="12" customHeight="1">
      <c r="B20" s="41"/>
      <c r="D20" s="128" t="s">
        <v>30</v>
      </c>
      <c r="I20" s="132" t="s">
        <v>25</v>
      </c>
      <c r="J20" s="15" t="s">
        <v>1</v>
      </c>
      <c r="L20" s="41"/>
    </row>
    <row r="21" spans="2:12" s="1" customFormat="1" ht="18" customHeight="1">
      <c r="B21" s="41"/>
      <c r="E21" s="15" t="s">
        <v>31</v>
      </c>
      <c r="I21" s="132" t="s">
        <v>27</v>
      </c>
      <c r="J21" s="15" t="s">
        <v>1</v>
      </c>
      <c r="L21" s="41"/>
    </row>
    <row r="22" spans="2:12" s="1" customFormat="1" ht="6.95" customHeight="1">
      <c r="B22" s="41"/>
      <c r="I22" s="130"/>
      <c r="L22" s="41"/>
    </row>
    <row r="23" spans="2:12" s="1" customFormat="1" ht="12" customHeight="1">
      <c r="B23" s="41"/>
      <c r="D23" s="128" t="s">
        <v>33</v>
      </c>
      <c r="I23" s="132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34</v>
      </c>
      <c r="I24" s="132" t="s">
        <v>27</v>
      </c>
      <c r="J24" s="15" t="s">
        <v>1</v>
      </c>
      <c r="L24" s="41"/>
    </row>
    <row r="25" spans="2:12" s="1" customFormat="1" ht="6.95" customHeight="1">
      <c r="B25" s="41"/>
      <c r="I25" s="130"/>
      <c r="L25" s="41"/>
    </row>
    <row r="26" spans="2:12" s="1" customFormat="1" ht="12" customHeight="1">
      <c r="B26" s="41"/>
      <c r="D26" s="128" t="s">
        <v>35</v>
      </c>
      <c r="I26" s="130"/>
      <c r="L26" s="41"/>
    </row>
    <row r="27" spans="2:12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>
      <c r="B28" s="41"/>
      <c r="I28" s="130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7"/>
      <c r="J29" s="69"/>
      <c r="K29" s="69"/>
      <c r="L29" s="41"/>
    </row>
    <row r="30" spans="2:12" s="1" customFormat="1" ht="25.4" customHeight="1">
      <c r="B30" s="41"/>
      <c r="D30" s="138" t="s">
        <v>36</v>
      </c>
      <c r="I30" s="130"/>
      <c r="J30" s="139">
        <f>ROUND(J81,2)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7"/>
      <c r="J31" s="69"/>
      <c r="K31" s="69"/>
      <c r="L31" s="41"/>
    </row>
    <row r="32" spans="2:12" s="1" customFormat="1" ht="14.4" customHeight="1">
      <c r="B32" s="41"/>
      <c r="F32" s="140" t="s">
        <v>38</v>
      </c>
      <c r="I32" s="141" t="s">
        <v>37</v>
      </c>
      <c r="J32" s="140" t="s">
        <v>39</v>
      </c>
      <c r="L32" s="41"/>
    </row>
    <row r="33" spans="2:12" s="1" customFormat="1" ht="14.4" customHeight="1">
      <c r="B33" s="41"/>
      <c r="D33" s="128" t="s">
        <v>40</v>
      </c>
      <c r="E33" s="128" t="s">
        <v>41</v>
      </c>
      <c r="F33" s="142">
        <f>ROUND((SUM(BE81:BE84)),2)</f>
        <v>0</v>
      </c>
      <c r="I33" s="143">
        <v>0.21</v>
      </c>
      <c r="J33" s="142">
        <f>ROUND(((SUM(BE81:BE84))*I33),2)</f>
        <v>0</v>
      </c>
      <c r="L33" s="41"/>
    </row>
    <row r="34" spans="2:12" s="1" customFormat="1" ht="14.4" customHeight="1">
      <c r="B34" s="41"/>
      <c r="E34" s="128" t="s">
        <v>42</v>
      </c>
      <c r="F34" s="142">
        <f>ROUND((SUM(BF81:BF84)),2)</f>
        <v>0</v>
      </c>
      <c r="I34" s="143">
        <v>0.15</v>
      </c>
      <c r="J34" s="142">
        <f>ROUND(((SUM(BF81:BF84))*I34),2)</f>
        <v>0</v>
      </c>
      <c r="L34" s="41"/>
    </row>
    <row r="35" spans="2:12" s="1" customFormat="1" ht="14.4" customHeight="1" hidden="1">
      <c r="B35" s="41"/>
      <c r="E35" s="128" t="s">
        <v>43</v>
      </c>
      <c r="F35" s="142">
        <f>ROUND((SUM(BG81:BG84)),2)</f>
        <v>0</v>
      </c>
      <c r="I35" s="143">
        <v>0.21</v>
      </c>
      <c r="J35" s="142">
        <f>0</f>
        <v>0</v>
      </c>
      <c r="L35" s="41"/>
    </row>
    <row r="36" spans="2:12" s="1" customFormat="1" ht="14.4" customHeight="1" hidden="1">
      <c r="B36" s="41"/>
      <c r="E36" s="128" t="s">
        <v>44</v>
      </c>
      <c r="F36" s="142">
        <f>ROUND((SUM(BH81:BH84)),2)</f>
        <v>0</v>
      </c>
      <c r="I36" s="143">
        <v>0.15</v>
      </c>
      <c r="J36" s="142">
        <f>0</f>
        <v>0</v>
      </c>
      <c r="L36" s="41"/>
    </row>
    <row r="37" spans="2:12" s="1" customFormat="1" ht="14.4" customHeight="1" hidden="1">
      <c r="B37" s="41"/>
      <c r="E37" s="128" t="s">
        <v>45</v>
      </c>
      <c r="F37" s="142">
        <f>ROUND((SUM(BI81:BI84)),2)</f>
        <v>0</v>
      </c>
      <c r="I37" s="143">
        <v>0</v>
      </c>
      <c r="J37" s="142">
        <f>0</f>
        <v>0</v>
      </c>
      <c r="L37" s="41"/>
    </row>
    <row r="38" spans="2:12" s="1" customFormat="1" ht="6.95" customHeight="1">
      <c r="B38" s="41"/>
      <c r="I38" s="130"/>
      <c r="L38" s="41"/>
    </row>
    <row r="39" spans="2:12" s="1" customFormat="1" ht="25.4" customHeight="1">
      <c r="B39" s="41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1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1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1"/>
    </row>
    <row r="45" spans="2:12" s="1" customFormat="1" ht="24.95" customHeight="1">
      <c r="B45" s="36"/>
      <c r="C45" s="21" t="s">
        <v>112</v>
      </c>
      <c r="D45" s="37"/>
      <c r="E45" s="37"/>
      <c r="F45" s="37"/>
      <c r="G45" s="37"/>
      <c r="H45" s="37"/>
      <c r="I45" s="130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30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0"/>
      <c r="J47" s="37"/>
      <c r="K47" s="37"/>
      <c r="L47" s="41"/>
    </row>
    <row r="48" spans="2:12" s="1" customFormat="1" ht="16.5" customHeight="1">
      <c r="B48" s="36"/>
      <c r="C48" s="37"/>
      <c r="D48" s="37"/>
      <c r="E48" s="158" t="str">
        <f>E7</f>
        <v>Revitalizace zeleně v areálu Akademie Světlá nad Sázavou</v>
      </c>
      <c r="F48" s="30"/>
      <c r="G48" s="30"/>
      <c r="H48" s="30"/>
      <c r="I48" s="130"/>
      <c r="J48" s="37"/>
      <c r="K48" s="37"/>
      <c r="L48" s="41"/>
    </row>
    <row r="49" spans="2:12" s="1" customFormat="1" ht="12" customHeight="1">
      <c r="B49" s="36"/>
      <c r="C49" s="30" t="s">
        <v>110</v>
      </c>
      <c r="D49" s="37"/>
      <c r="E49" s="37"/>
      <c r="F49" s="37"/>
      <c r="G49" s="37"/>
      <c r="H49" s="37"/>
      <c r="I49" s="130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VRN - Vedlejší rozpočtové náklady</v>
      </c>
      <c r="F50" s="37"/>
      <c r="G50" s="37"/>
      <c r="H50" s="37"/>
      <c r="I50" s="130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30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k.ú. Světlá nad Sázavou</v>
      </c>
      <c r="G52" s="37"/>
      <c r="H52" s="37"/>
      <c r="I52" s="132" t="s">
        <v>22</v>
      </c>
      <c r="J52" s="65" t="str">
        <f>IF(J12="","",J12)</f>
        <v>26. 11. 2018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30"/>
      <c r="J53" s="37"/>
      <c r="K53" s="37"/>
      <c r="L53" s="41"/>
    </row>
    <row r="54" spans="2:12" s="1" customFormat="1" ht="24.9" customHeight="1">
      <c r="B54" s="36"/>
      <c r="C54" s="30" t="s">
        <v>24</v>
      </c>
      <c r="D54" s="37"/>
      <c r="E54" s="37"/>
      <c r="F54" s="25" t="str">
        <f>E15</f>
        <v>Kraj Vysočina, Žižkova 57, 587 33 Jihlava</v>
      </c>
      <c r="G54" s="37"/>
      <c r="H54" s="37"/>
      <c r="I54" s="132" t="s">
        <v>30</v>
      </c>
      <c r="J54" s="34" t="str">
        <f>E21</f>
        <v>Atregia, s.r.o., Šebrov 215, 679 22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2" t="s">
        <v>33</v>
      </c>
      <c r="J55" s="34" t="str">
        <f>E24</f>
        <v>Ing. Lenka Požárová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30"/>
      <c r="J56" s="37"/>
      <c r="K56" s="37"/>
      <c r="L56" s="41"/>
    </row>
    <row r="57" spans="2:12" s="1" customFormat="1" ht="29.25" customHeight="1">
      <c r="B57" s="36"/>
      <c r="C57" s="159" t="s">
        <v>113</v>
      </c>
      <c r="D57" s="160"/>
      <c r="E57" s="160"/>
      <c r="F57" s="160"/>
      <c r="G57" s="160"/>
      <c r="H57" s="160"/>
      <c r="I57" s="161"/>
      <c r="J57" s="162" t="s">
        <v>114</v>
      </c>
      <c r="K57" s="160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30"/>
      <c r="J58" s="37"/>
      <c r="K58" s="37"/>
      <c r="L58" s="41"/>
    </row>
    <row r="59" spans="2:47" s="1" customFormat="1" ht="22.8" customHeight="1">
      <c r="B59" s="36"/>
      <c r="C59" s="163" t="s">
        <v>115</v>
      </c>
      <c r="D59" s="37"/>
      <c r="E59" s="37"/>
      <c r="F59" s="37"/>
      <c r="G59" s="37"/>
      <c r="H59" s="37"/>
      <c r="I59" s="130"/>
      <c r="J59" s="96">
        <f>J81</f>
        <v>0</v>
      </c>
      <c r="K59" s="37"/>
      <c r="L59" s="41"/>
      <c r="AU59" s="15" t="s">
        <v>116</v>
      </c>
    </row>
    <row r="60" spans="2:12" s="7" customFormat="1" ht="24.95" customHeight="1">
      <c r="B60" s="164"/>
      <c r="C60" s="165"/>
      <c r="D60" s="166" t="s">
        <v>117</v>
      </c>
      <c r="E60" s="167"/>
      <c r="F60" s="167"/>
      <c r="G60" s="167"/>
      <c r="H60" s="167"/>
      <c r="I60" s="168"/>
      <c r="J60" s="169">
        <f>J82</f>
        <v>0</v>
      </c>
      <c r="K60" s="165"/>
      <c r="L60" s="170"/>
    </row>
    <row r="61" spans="2:12" s="8" customFormat="1" ht="19.9" customHeight="1">
      <c r="B61" s="171"/>
      <c r="C61" s="172"/>
      <c r="D61" s="173" t="s">
        <v>829</v>
      </c>
      <c r="E61" s="174"/>
      <c r="F61" s="174"/>
      <c r="G61" s="174"/>
      <c r="H61" s="174"/>
      <c r="I61" s="175"/>
      <c r="J61" s="176">
        <f>J83</f>
        <v>0</v>
      </c>
      <c r="K61" s="172"/>
      <c r="L61" s="177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30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4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7"/>
      <c r="J67" s="58"/>
      <c r="K67" s="58"/>
      <c r="L67" s="41"/>
    </row>
    <row r="68" spans="2:12" s="1" customFormat="1" ht="24.95" customHeight="1">
      <c r="B68" s="36"/>
      <c r="C68" s="21" t="s">
        <v>131</v>
      </c>
      <c r="D68" s="37"/>
      <c r="E68" s="37"/>
      <c r="F68" s="37"/>
      <c r="G68" s="37"/>
      <c r="H68" s="37"/>
      <c r="I68" s="130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30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30"/>
      <c r="J70" s="37"/>
      <c r="K70" s="37"/>
      <c r="L70" s="41"/>
    </row>
    <row r="71" spans="2:12" s="1" customFormat="1" ht="16.5" customHeight="1">
      <c r="B71" s="36"/>
      <c r="C71" s="37"/>
      <c r="D71" s="37"/>
      <c r="E71" s="158" t="str">
        <f>E7</f>
        <v>Revitalizace zeleně v areálu Akademie Světlá nad Sázavou</v>
      </c>
      <c r="F71" s="30"/>
      <c r="G71" s="30"/>
      <c r="H71" s="30"/>
      <c r="I71" s="130"/>
      <c r="J71" s="37"/>
      <c r="K71" s="37"/>
      <c r="L71" s="41"/>
    </row>
    <row r="72" spans="2:12" s="1" customFormat="1" ht="12" customHeight="1">
      <c r="B72" s="36"/>
      <c r="C72" s="30" t="s">
        <v>110</v>
      </c>
      <c r="D72" s="37"/>
      <c r="E72" s="37"/>
      <c r="F72" s="37"/>
      <c r="G72" s="37"/>
      <c r="H72" s="37"/>
      <c r="I72" s="130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VRN - Vedlejší rozpočtové náklady</v>
      </c>
      <c r="F73" s="37"/>
      <c r="G73" s="37"/>
      <c r="H73" s="37"/>
      <c r="I73" s="130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30"/>
      <c r="J74" s="37"/>
      <c r="K74" s="37"/>
      <c r="L74" s="41"/>
    </row>
    <row r="75" spans="2:12" s="1" customFormat="1" ht="12" customHeight="1">
      <c r="B75" s="36"/>
      <c r="C75" s="30" t="s">
        <v>20</v>
      </c>
      <c r="D75" s="37"/>
      <c r="E75" s="37"/>
      <c r="F75" s="25" t="str">
        <f>F12</f>
        <v>k.ú. Světlá nad Sázavou</v>
      </c>
      <c r="G75" s="37"/>
      <c r="H75" s="37"/>
      <c r="I75" s="132" t="s">
        <v>22</v>
      </c>
      <c r="J75" s="65" t="str">
        <f>IF(J12="","",J12)</f>
        <v>26. 11. 2018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30"/>
      <c r="J76" s="37"/>
      <c r="K76" s="37"/>
      <c r="L76" s="41"/>
    </row>
    <row r="77" spans="2:12" s="1" customFormat="1" ht="24.9" customHeight="1">
      <c r="B77" s="36"/>
      <c r="C77" s="30" t="s">
        <v>24</v>
      </c>
      <c r="D77" s="37"/>
      <c r="E77" s="37"/>
      <c r="F77" s="25" t="str">
        <f>E15</f>
        <v>Kraj Vysočina, Žižkova 57, 587 33 Jihlava</v>
      </c>
      <c r="G77" s="37"/>
      <c r="H77" s="37"/>
      <c r="I77" s="132" t="s">
        <v>30</v>
      </c>
      <c r="J77" s="34" t="str">
        <f>E21</f>
        <v>Atregia, s.r.o., Šebrov 215, 679 22</v>
      </c>
      <c r="K77" s="37"/>
      <c r="L77" s="41"/>
    </row>
    <row r="78" spans="2:12" s="1" customFormat="1" ht="13.65" customHeight="1">
      <c r="B78" s="36"/>
      <c r="C78" s="30" t="s">
        <v>28</v>
      </c>
      <c r="D78" s="37"/>
      <c r="E78" s="37"/>
      <c r="F78" s="25" t="str">
        <f>IF(E18="","",E18)</f>
        <v>Vyplň údaj</v>
      </c>
      <c r="G78" s="37"/>
      <c r="H78" s="37"/>
      <c r="I78" s="132" t="s">
        <v>33</v>
      </c>
      <c r="J78" s="34" t="str">
        <f>E24</f>
        <v>Ing. Lenka Požárová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30"/>
      <c r="J79" s="37"/>
      <c r="K79" s="37"/>
      <c r="L79" s="41"/>
    </row>
    <row r="80" spans="2:20" s="9" customFormat="1" ht="29.25" customHeight="1">
      <c r="B80" s="178"/>
      <c r="C80" s="179" t="s">
        <v>132</v>
      </c>
      <c r="D80" s="180" t="s">
        <v>55</v>
      </c>
      <c r="E80" s="180" t="s">
        <v>51</v>
      </c>
      <c r="F80" s="180" t="s">
        <v>52</v>
      </c>
      <c r="G80" s="180" t="s">
        <v>133</v>
      </c>
      <c r="H80" s="180" t="s">
        <v>134</v>
      </c>
      <c r="I80" s="181" t="s">
        <v>135</v>
      </c>
      <c r="J80" s="180" t="s">
        <v>114</v>
      </c>
      <c r="K80" s="182" t="s">
        <v>136</v>
      </c>
      <c r="L80" s="183"/>
      <c r="M80" s="86" t="s">
        <v>1</v>
      </c>
      <c r="N80" s="87" t="s">
        <v>40</v>
      </c>
      <c r="O80" s="87" t="s">
        <v>137</v>
      </c>
      <c r="P80" s="87" t="s">
        <v>138</v>
      </c>
      <c r="Q80" s="87" t="s">
        <v>139</v>
      </c>
      <c r="R80" s="87" t="s">
        <v>140</v>
      </c>
      <c r="S80" s="87" t="s">
        <v>141</v>
      </c>
      <c r="T80" s="88" t="s">
        <v>142</v>
      </c>
    </row>
    <row r="81" spans="2:63" s="1" customFormat="1" ht="22.8" customHeight="1">
      <c r="B81" s="36"/>
      <c r="C81" s="93" t="s">
        <v>143</v>
      </c>
      <c r="D81" s="37"/>
      <c r="E81" s="37"/>
      <c r="F81" s="37"/>
      <c r="G81" s="37"/>
      <c r="H81" s="37"/>
      <c r="I81" s="130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69</v>
      </c>
      <c r="AU81" s="15" t="s">
        <v>116</v>
      </c>
      <c r="BK81" s="187">
        <f>BK82</f>
        <v>0</v>
      </c>
    </row>
    <row r="82" spans="2:63" s="10" customFormat="1" ht="25.9" customHeight="1">
      <c r="B82" s="188"/>
      <c r="C82" s="189"/>
      <c r="D82" s="190" t="s">
        <v>69</v>
      </c>
      <c r="E82" s="191" t="s">
        <v>144</v>
      </c>
      <c r="F82" s="191" t="s">
        <v>145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170</v>
      </c>
      <c r="AT82" s="200" t="s">
        <v>69</v>
      </c>
      <c r="AU82" s="200" t="s">
        <v>70</v>
      </c>
      <c r="AY82" s="199" t="s">
        <v>147</v>
      </c>
      <c r="BK82" s="201">
        <f>BK83</f>
        <v>0</v>
      </c>
    </row>
    <row r="83" spans="2:63" s="10" customFormat="1" ht="22.8" customHeight="1">
      <c r="B83" s="188"/>
      <c r="C83" s="189"/>
      <c r="D83" s="190" t="s">
        <v>69</v>
      </c>
      <c r="E83" s="202" t="s">
        <v>84</v>
      </c>
      <c r="F83" s="202" t="s">
        <v>85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</v>
      </c>
      <c r="S83" s="196"/>
      <c r="T83" s="198">
        <f>T84</f>
        <v>0</v>
      </c>
      <c r="AR83" s="199" t="s">
        <v>170</v>
      </c>
      <c r="AT83" s="200" t="s">
        <v>69</v>
      </c>
      <c r="AU83" s="200" t="s">
        <v>78</v>
      </c>
      <c r="AY83" s="199" t="s">
        <v>147</v>
      </c>
      <c r="BK83" s="201">
        <f>BK84</f>
        <v>0</v>
      </c>
    </row>
    <row r="84" spans="2:65" s="1" customFormat="1" ht="16.5" customHeight="1">
      <c r="B84" s="36"/>
      <c r="C84" s="204" t="s">
        <v>78</v>
      </c>
      <c r="D84" s="204" t="s">
        <v>150</v>
      </c>
      <c r="E84" s="205" t="s">
        <v>830</v>
      </c>
      <c r="F84" s="206" t="s">
        <v>831</v>
      </c>
      <c r="G84" s="207" t="s">
        <v>832</v>
      </c>
      <c r="H84" s="208">
        <v>1</v>
      </c>
      <c r="I84" s="209"/>
      <c r="J84" s="210">
        <f>ROUND(I84*H84,2)</f>
        <v>0</v>
      </c>
      <c r="K84" s="206" t="s">
        <v>188</v>
      </c>
      <c r="L84" s="41"/>
      <c r="M84" s="265" t="s">
        <v>1</v>
      </c>
      <c r="N84" s="266" t="s">
        <v>41</v>
      </c>
      <c r="O84" s="267"/>
      <c r="P84" s="268">
        <f>O84*H84</f>
        <v>0</v>
      </c>
      <c r="Q84" s="268">
        <v>0</v>
      </c>
      <c r="R84" s="268">
        <f>Q84*H84</f>
        <v>0</v>
      </c>
      <c r="S84" s="268">
        <v>0</v>
      </c>
      <c r="T84" s="269">
        <f>S84*H84</f>
        <v>0</v>
      </c>
      <c r="AR84" s="15" t="s">
        <v>833</v>
      </c>
      <c r="AT84" s="15" t="s">
        <v>150</v>
      </c>
      <c r="AU84" s="15" t="s">
        <v>80</v>
      </c>
      <c r="AY84" s="15" t="s">
        <v>147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78</v>
      </c>
      <c r="BK84" s="215">
        <f>ROUND(I84*H84,2)</f>
        <v>0</v>
      </c>
      <c r="BL84" s="15" t="s">
        <v>833</v>
      </c>
      <c r="BM84" s="15" t="s">
        <v>834</v>
      </c>
    </row>
    <row r="85" spans="2:12" s="1" customFormat="1" ht="6.95" customHeight="1">
      <c r="B85" s="55"/>
      <c r="C85" s="56"/>
      <c r="D85" s="56"/>
      <c r="E85" s="56"/>
      <c r="F85" s="56"/>
      <c r="G85" s="56"/>
      <c r="H85" s="56"/>
      <c r="I85" s="154"/>
      <c r="J85" s="56"/>
      <c r="K85" s="56"/>
      <c r="L85" s="41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Lenka Požárová</cp:lastModifiedBy>
  <dcterms:created xsi:type="dcterms:W3CDTF">2019-03-04T13:29:11Z</dcterms:created>
  <dcterms:modified xsi:type="dcterms:W3CDTF">2019-03-04T13:29:16Z</dcterms:modified>
  <cp:category/>
  <cp:version/>
  <cp:contentType/>
  <cp:contentStatus/>
</cp:coreProperties>
</file>