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iroslav Cervenka\OneDrive\Prace\2020\Lisovy\Odevzdani2\rozpočet\"/>
    </mc:Choice>
  </mc:AlternateContent>
  <xr:revisionPtr revIDLastSave="2" documentId="11_F07D5C7A4A73A21CAF3BC6636A041AFDB7A42860" xr6:coauthVersionLast="45" xr6:coauthVersionMax="45" xr10:uidLastSave="{0A44F2E0-7301-45CC-8857-29BF5F9869E5}"/>
  <bookViews>
    <workbookView xWindow="-120" yWindow="-120" windowWidth="38640" windowHeight="21240" activeTab="6" xr2:uid="{00000000-000D-0000-FFFF-FFFF00000000}"/>
  </bookViews>
  <sheets>
    <sheet name="Rekapitulace stavby" sheetId="1" r:id="rId1"/>
    <sheet name="1 - Asanační kosení" sheetId="2" r:id="rId2"/>
    <sheet name="2 - Stržení drnu a urovná..." sheetId="3" r:id="rId3"/>
    <sheet name="3 - Odstranění dřevin" sheetId="4" r:id="rId4"/>
    <sheet name="4 - Obnova zvodnělých ter..." sheetId="5" r:id="rId5"/>
    <sheet name="5 - Údržbové práce na dro..." sheetId="6" r:id="rId6"/>
    <sheet name="6 - Odstranění deponií ze..." sheetId="7" r:id="rId7"/>
    <sheet name="7 - Podpora mechorostů om..." sheetId="8" r:id="rId8"/>
    <sheet name="8 - VRN" sheetId="9" r:id="rId9"/>
  </sheets>
  <definedNames>
    <definedName name="_xlnm._FilterDatabase" localSheetId="1" hidden="1">'1 - Asanační kosení'!$C$80:$K$128</definedName>
    <definedName name="_xlnm._FilterDatabase" localSheetId="2" hidden="1">'2 - Stržení drnu a urovná...'!$C$80:$K$101</definedName>
    <definedName name="_xlnm._FilterDatabase" localSheetId="3" hidden="1">'3 - Odstranění dřevin'!$C$80:$K$228</definedName>
    <definedName name="_xlnm._FilterDatabase" localSheetId="4" hidden="1">'4 - Obnova zvodnělých ter...'!$C$80:$K$100</definedName>
    <definedName name="_xlnm._FilterDatabase" localSheetId="5" hidden="1">'5 - Údržbové práce na dro...'!$C$80:$K$93</definedName>
    <definedName name="_xlnm._FilterDatabase" localSheetId="6" hidden="1">'6 - Odstranění deponií ze...'!$C$80:$K$150</definedName>
    <definedName name="_xlnm._FilterDatabase" localSheetId="7" hidden="1">'7 - Podpora mechorostů om...'!$C$80:$K$86</definedName>
    <definedName name="_xlnm._FilterDatabase" localSheetId="8" hidden="1">'8 - VRN'!$C$81:$K$91</definedName>
    <definedName name="_xlnm.Print_Titles" localSheetId="1">'1 - Asanační kosení'!$80:$80</definedName>
    <definedName name="_xlnm.Print_Titles" localSheetId="2">'2 - Stržení drnu a urovná...'!$80:$80</definedName>
    <definedName name="_xlnm.Print_Titles" localSheetId="3">'3 - Odstranění dřevin'!$80:$80</definedName>
    <definedName name="_xlnm.Print_Titles" localSheetId="4">'4 - Obnova zvodnělých ter...'!$80:$80</definedName>
    <definedName name="_xlnm.Print_Titles" localSheetId="5">'5 - Údržbové práce na dro...'!$80:$80</definedName>
    <definedName name="_xlnm.Print_Titles" localSheetId="6">'6 - Odstranění deponií ze...'!$80:$80</definedName>
    <definedName name="_xlnm.Print_Titles" localSheetId="7">'7 - Podpora mechorostů om...'!$80:$80</definedName>
    <definedName name="_xlnm.Print_Titles" localSheetId="8">'8 - VRN'!$81:$81</definedName>
    <definedName name="_xlnm.Print_Titles" localSheetId="0">'Rekapitulace stavby'!$52:$52</definedName>
    <definedName name="_xlnm.Print_Area" localSheetId="1">'1 - Asanační kosení'!$C$4:$J$39,'1 - Asanační kosení'!$C$68:$K$128</definedName>
    <definedName name="_xlnm.Print_Area" localSheetId="2">'2 - Stržení drnu a urovná...'!$C$4:$J$39,'2 - Stržení drnu a urovná...'!$C$68:$K$101</definedName>
    <definedName name="_xlnm.Print_Area" localSheetId="3">'3 - Odstranění dřevin'!$C$4:$J$39,'3 - Odstranění dřevin'!$C$68:$K$228</definedName>
    <definedName name="_xlnm.Print_Area" localSheetId="4">'4 - Obnova zvodnělých ter...'!$C$4:$J$39,'4 - Obnova zvodnělých ter...'!$C$68:$K$100</definedName>
    <definedName name="_xlnm.Print_Area" localSheetId="5">'5 - Údržbové práce na dro...'!$C$4:$J$39,'5 - Údržbové práce na dro...'!$C$68:$K$93</definedName>
    <definedName name="_xlnm.Print_Area" localSheetId="6">'6 - Odstranění deponií ze...'!$C$4:$J$39,'6 - Odstranění deponií ze...'!$C$68:$K$150</definedName>
    <definedName name="_xlnm.Print_Area" localSheetId="7">'7 - Podpora mechorostů om...'!$C$4:$J$39,'7 - Podpora mechorostů om...'!$C$68:$K$86</definedName>
    <definedName name="_xlnm.Print_Area" localSheetId="8">'8 - VRN'!$C$4:$J$39,'8 - VRN'!$C$69:$K$91</definedName>
    <definedName name="_xlnm.Print_Area" localSheetId="0">'Rekapitulace stavby'!$D$4:$AO$36,'Rekapitulace stavby'!$C$42:$AQ$63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 s="1"/>
  <c r="BI91" i="9"/>
  <c r="BH91" i="9"/>
  <c r="BG91" i="9"/>
  <c r="BF91" i="9"/>
  <c r="T91" i="9"/>
  <c r="T90" i="9" s="1"/>
  <c r="R91" i="9"/>
  <c r="R90" i="9" s="1"/>
  <c r="P91" i="9"/>
  <c r="P90" i="9" s="1"/>
  <c r="BI89" i="9"/>
  <c r="BH89" i="9"/>
  <c r="BG89" i="9"/>
  <c r="BF89" i="9"/>
  <c r="T89" i="9"/>
  <c r="R89" i="9"/>
  <c r="P89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J79" i="9"/>
  <c r="F78" i="9"/>
  <c r="F76" i="9"/>
  <c r="E74" i="9"/>
  <c r="J55" i="9"/>
  <c r="F54" i="9"/>
  <c r="F52" i="9"/>
  <c r="E50" i="9"/>
  <c r="J21" i="9"/>
  <c r="E21" i="9"/>
  <c r="J54" i="9" s="1"/>
  <c r="J20" i="9"/>
  <c r="J18" i="9"/>
  <c r="E18" i="9"/>
  <c r="F79" i="9" s="1"/>
  <c r="J17" i="9"/>
  <c r="J12" i="9"/>
  <c r="J76" i="9" s="1"/>
  <c r="E7" i="9"/>
  <c r="E72" i="9" s="1"/>
  <c r="J37" i="8"/>
  <c r="J36" i="8"/>
  <c r="AY61" i="1" s="1"/>
  <c r="J35" i="8"/>
  <c r="AX61" i="1" s="1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8" i="8"/>
  <c r="F77" i="8"/>
  <c r="F75" i="8"/>
  <c r="E73" i="8"/>
  <c r="J55" i="8"/>
  <c r="F54" i="8"/>
  <c r="F52" i="8"/>
  <c r="E50" i="8"/>
  <c r="J21" i="8"/>
  <c r="E21" i="8"/>
  <c r="J54" i="8" s="1"/>
  <c r="J20" i="8"/>
  <c r="J18" i="8"/>
  <c r="E18" i="8"/>
  <c r="F78" i="8" s="1"/>
  <c r="J17" i="8"/>
  <c r="J12" i="8"/>
  <c r="J75" i="8" s="1"/>
  <c r="E7" i="8"/>
  <c r="E71" i="8" s="1"/>
  <c r="J37" i="7"/>
  <c r="J36" i="7"/>
  <c r="AY60" i="1" s="1"/>
  <c r="J35" i="7"/>
  <c r="AX60" i="1" s="1"/>
  <c r="BI149" i="7"/>
  <c r="BH149" i="7"/>
  <c r="BG149" i="7"/>
  <c r="BF149" i="7"/>
  <c r="T149" i="7"/>
  <c r="R149" i="7"/>
  <c r="P149" i="7"/>
  <c r="BI133" i="7"/>
  <c r="BH133" i="7"/>
  <c r="BG133" i="7"/>
  <c r="BF133" i="7"/>
  <c r="T133" i="7"/>
  <c r="R133" i="7"/>
  <c r="P133" i="7"/>
  <c r="BI117" i="7"/>
  <c r="BH117" i="7"/>
  <c r="BG117" i="7"/>
  <c r="BF117" i="7"/>
  <c r="T117" i="7"/>
  <c r="R117" i="7"/>
  <c r="P117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84" i="7"/>
  <c r="BH84" i="7"/>
  <c r="BG84" i="7"/>
  <c r="BF84" i="7"/>
  <c r="T84" i="7"/>
  <c r="R84" i="7"/>
  <c r="P84" i="7"/>
  <c r="J78" i="7"/>
  <c r="F77" i="7"/>
  <c r="F75" i="7"/>
  <c r="E73" i="7"/>
  <c r="J55" i="7"/>
  <c r="F54" i="7"/>
  <c r="F52" i="7"/>
  <c r="E50" i="7"/>
  <c r="J21" i="7"/>
  <c r="E21" i="7"/>
  <c r="J77" i="7" s="1"/>
  <c r="J20" i="7"/>
  <c r="J18" i="7"/>
  <c r="E18" i="7"/>
  <c r="F55" i="7" s="1"/>
  <c r="J17" i="7"/>
  <c r="J12" i="7"/>
  <c r="J52" i="7" s="1"/>
  <c r="E7" i="7"/>
  <c r="E48" i="7" s="1"/>
  <c r="J37" i="6"/>
  <c r="J36" i="6"/>
  <c r="AY59" i="1"/>
  <c r="J35" i="6"/>
  <c r="AX59" i="1" s="1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BI84" i="6"/>
  <c r="BH84" i="6"/>
  <c r="BG84" i="6"/>
  <c r="BF84" i="6"/>
  <c r="T84" i="6"/>
  <c r="R84" i="6"/>
  <c r="P84" i="6"/>
  <c r="J78" i="6"/>
  <c r="F77" i="6"/>
  <c r="F75" i="6"/>
  <c r="E73" i="6"/>
  <c r="J55" i="6"/>
  <c r="F54" i="6"/>
  <c r="F52" i="6"/>
  <c r="E50" i="6"/>
  <c r="J21" i="6"/>
  <c r="E21" i="6"/>
  <c r="J54" i="6" s="1"/>
  <c r="J20" i="6"/>
  <c r="J18" i="6"/>
  <c r="E18" i="6"/>
  <c r="F78" i="6" s="1"/>
  <c r="J17" i="6"/>
  <c r="J12" i="6"/>
  <c r="J52" i="6"/>
  <c r="E7" i="6"/>
  <c r="E71" i="6" s="1"/>
  <c r="J37" i="5"/>
  <c r="J36" i="5"/>
  <c r="AY58" i="1" s="1"/>
  <c r="J35" i="5"/>
  <c r="AX58" i="1" s="1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89" i="5"/>
  <c r="BH89" i="5"/>
  <c r="BG89" i="5"/>
  <c r="BF89" i="5"/>
  <c r="T89" i="5"/>
  <c r="R89" i="5"/>
  <c r="P89" i="5"/>
  <c r="BI84" i="5"/>
  <c r="BH84" i="5"/>
  <c r="BG84" i="5"/>
  <c r="BF84" i="5"/>
  <c r="T84" i="5"/>
  <c r="R84" i="5"/>
  <c r="P84" i="5"/>
  <c r="J78" i="5"/>
  <c r="F77" i="5"/>
  <c r="F75" i="5"/>
  <c r="E73" i="5"/>
  <c r="J55" i="5"/>
  <c r="F54" i="5"/>
  <c r="F52" i="5"/>
  <c r="E50" i="5"/>
  <c r="J21" i="5"/>
  <c r="E21" i="5"/>
  <c r="J54" i="5" s="1"/>
  <c r="J20" i="5"/>
  <c r="J18" i="5"/>
  <c r="E18" i="5"/>
  <c r="F78" i="5" s="1"/>
  <c r="J17" i="5"/>
  <c r="J12" i="5"/>
  <c r="J52" i="5" s="1"/>
  <c r="E7" i="5"/>
  <c r="E71" i="5" s="1"/>
  <c r="J37" i="4"/>
  <c r="J36" i="4"/>
  <c r="AY57" i="1"/>
  <c r="J35" i="4"/>
  <c r="AX57" i="1" s="1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BI84" i="4"/>
  <c r="BH84" i="4"/>
  <c r="BG84" i="4"/>
  <c r="BF84" i="4"/>
  <c r="T84" i="4"/>
  <c r="R84" i="4"/>
  <c r="P84" i="4"/>
  <c r="J78" i="4"/>
  <c r="F77" i="4"/>
  <c r="F75" i="4"/>
  <c r="E73" i="4"/>
  <c r="J55" i="4"/>
  <c r="F54" i="4"/>
  <c r="F52" i="4"/>
  <c r="E50" i="4"/>
  <c r="J21" i="4"/>
  <c r="E21" i="4"/>
  <c r="J77" i="4"/>
  <c r="J20" i="4"/>
  <c r="J18" i="4"/>
  <c r="E18" i="4"/>
  <c r="F78" i="4"/>
  <c r="J17" i="4"/>
  <c r="J12" i="4"/>
  <c r="J75" i="4" s="1"/>
  <c r="E7" i="4"/>
  <c r="E71" i="4" s="1"/>
  <c r="J37" i="3"/>
  <c r="J36" i="3"/>
  <c r="AY56" i="1" s="1"/>
  <c r="J35" i="3"/>
  <c r="AX56" i="1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J78" i="3"/>
  <c r="F77" i="3"/>
  <c r="F75" i="3"/>
  <c r="E73" i="3"/>
  <c r="J55" i="3"/>
  <c r="F54" i="3"/>
  <c r="F52" i="3"/>
  <c r="E50" i="3"/>
  <c r="J21" i="3"/>
  <c r="E21" i="3"/>
  <c r="J77" i="3"/>
  <c r="J20" i="3"/>
  <c r="J18" i="3"/>
  <c r="E18" i="3"/>
  <c r="F55" i="3"/>
  <c r="J17" i="3"/>
  <c r="J12" i="3"/>
  <c r="J75" i="3" s="1"/>
  <c r="E7" i="3"/>
  <c r="E48" i="3" s="1"/>
  <c r="J37" i="2"/>
  <c r="J36" i="2"/>
  <c r="AY55" i="1"/>
  <c r="J35" i="2"/>
  <c r="AX55" i="1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4" i="2"/>
  <c r="BH84" i="2"/>
  <c r="BG84" i="2"/>
  <c r="BF84" i="2"/>
  <c r="T84" i="2"/>
  <c r="R84" i="2"/>
  <c r="P84" i="2"/>
  <c r="J78" i="2"/>
  <c r="F77" i="2"/>
  <c r="F75" i="2"/>
  <c r="E73" i="2"/>
  <c r="J55" i="2"/>
  <c r="F54" i="2"/>
  <c r="F52" i="2"/>
  <c r="E50" i="2"/>
  <c r="J21" i="2"/>
  <c r="E21" i="2"/>
  <c r="J77" i="2" s="1"/>
  <c r="J20" i="2"/>
  <c r="J18" i="2"/>
  <c r="E18" i="2"/>
  <c r="F55" i="2" s="1"/>
  <c r="J17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BK91" i="9"/>
  <c r="J91" i="9"/>
  <c r="J89" i="9"/>
  <c r="J87" i="9"/>
  <c r="BK86" i="9"/>
  <c r="BK85" i="9"/>
  <c r="BK86" i="8"/>
  <c r="J86" i="8"/>
  <c r="BK85" i="8"/>
  <c r="J84" i="8"/>
  <c r="BK149" i="7"/>
  <c r="J149" i="7"/>
  <c r="BK133" i="7"/>
  <c r="J133" i="7"/>
  <c r="BK117" i="7"/>
  <c r="J117" i="7"/>
  <c r="BK101" i="7"/>
  <c r="J101" i="7"/>
  <c r="BK100" i="7"/>
  <c r="J100" i="7"/>
  <c r="J84" i="7"/>
  <c r="BK93" i="6"/>
  <c r="J91" i="6"/>
  <c r="BK89" i="6"/>
  <c r="J86" i="6"/>
  <c r="BK84" i="6"/>
  <c r="J100" i="5"/>
  <c r="BK98" i="5"/>
  <c r="BK97" i="5"/>
  <c r="BK89" i="5"/>
  <c r="BK84" i="5"/>
  <c r="BK228" i="4"/>
  <c r="J227" i="4"/>
  <c r="J226" i="4"/>
  <c r="J225" i="4"/>
  <c r="J220" i="4"/>
  <c r="BK217" i="4"/>
  <c r="BK199" i="4"/>
  <c r="J193" i="4"/>
  <c r="J190" i="4"/>
  <c r="BK184" i="4"/>
  <c r="J181" i="4"/>
  <c r="J178" i="4"/>
  <c r="BK169" i="4"/>
  <c r="J160" i="4"/>
  <c r="J157" i="4"/>
  <c r="BK151" i="4"/>
  <c r="J148" i="4"/>
  <c r="BK145" i="4"/>
  <c r="J127" i="4"/>
  <c r="BK122" i="4"/>
  <c r="BK112" i="4"/>
  <c r="J107" i="4"/>
  <c r="BK102" i="4"/>
  <c r="BK94" i="4"/>
  <c r="J89" i="4"/>
  <c r="J98" i="3"/>
  <c r="BK95" i="3"/>
  <c r="J92" i="3"/>
  <c r="BK90" i="3"/>
  <c r="BK87" i="3"/>
  <c r="BK109" i="2"/>
  <c r="BK94" i="2"/>
  <c r="J84" i="2"/>
  <c r="AS54" i="1"/>
  <c r="BK89" i="9"/>
  <c r="BK87" i="9"/>
  <c r="J86" i="9"/>
  <c r="J85" i="9"/>
  <c r="J85" i="8"/>
  <c r="BK84" i="8"/>
  <c r="J95" i="3"/>
  <c r="J87" i="3"/>
  <c r="BK84" i="3"/>
  <c r="J124" i="2"/>
  <c r="J119" i="2"/>
  <c r="BK114" i="2"/>
  <c r="BK99" i="2"/>
  <c r="J94" i="2"/>
  <c r="BK89" i="2"/>
  <c r="BK84" i="7"/>
  <c r="J88" i="6"/>
  <c r="BK86" i="6"/>
  <c r="J84" i="6"/>
  <c r="BK100" i="5"/>
  <c r="BK94" i="5"/>
  <c r="J84" i="5"/>
  <c r="J228" i="4"/>
  <c r="BK227" i="4"/>
  <c r="BK225" i="4"/>
  <c r="J214" i="4"/>
  <c r="BK207" i="4"/>
  <c r="J205" i="4"/>
  <c r="BK202" i="4"/>
  <c r="J199" i="4"/>
  <c r="J196" i="4"/>
  <c r="BK193" i="4"/>
  <c r="J187" i="4"/>
  <c r="J184" i="4"/>
  <c r="BK178" i="4"/>
  <c r="BK175" i="4"/>
  <c r="J172" i="4"/>
  <c r="J169" i="4"/>
  <c r="J166" i="4"/>
  <c r="BK163" i="4"/>
  <c r="BK160" i="4"/>
  <c r="BK154" i="4"/>
  <c r="J151" i="4"/>
  <c r="BK148" i="4"/>
  <c r="J145" i="4"/>
  <c r="J142" i="4"/>
  <c r="BK139" i="4"/>
  <c r="BK136" i="4"/>
  <c r="BK133" i="4"/>
  <c r="BK130" i="4"/>
  <c r="BK117" i="4"/>
  <c r="J112" i="4"/>
  <c r="J102" i="4"/>
  <c r="J99" i="4"/>
  <c r="BK89" i="4"/>
  <c r="BK84" i="4"/>
  <c r="BK101" i="3"/>
  <c r="BK92" i="3"/>
  <c r="J84" i="3"/>
  <c r="BK104" i="2"/>
  <c r="J99" i="2"/>
  <c r="J89" i="2"/>
  <c r="BK84" i="2"/>
  <c r="J93" i="6"/>
  <c r="BK91" i="6"/>
  <c r="J89" i="6"/>
  <c r="BK88" i="6"/>
  <c r="J98" i="5"/>
  <c r="J97" i="5"/>
  <c r="J94" i="5"/>
  <c r="J89" i="5"/>
  <c r="BK226" i="4"/>
  <c r="BK220" i="4"/>
  <c r="J217" i="4"/>
  <c r="BK214" i="4"/>
  <c r="BK210" i="4"/>
  <c r="J210" i="4"/>
  <c r="J207" i="4"/>
  <c r="BK205" i="4"/>
  <c r="J202" i="4"/>
  <c r="BK196" i="4"/>
  <c r="BK190" i="4"/>
  <c r="BK187" i="4"/>
  <c r="BK181" i="4"/>
  <c r="J175" i="4"/>
  <c r="BK172" i="4"/>
  <c r="BK166" i="4"/>
  <c r="J163" i="4"/>
  <c r="BK157" i="4"/>
  <c r="J154" i="4"/>
  <c r="BK142" i="4"/>
  <c r="J139" i="4"/>
  <c r="J136" i="4"/>
  <c r="J133" i="4"/>
  <c r="J130" i="4"/>
  <c r="BK127" i="4"/>
  <c r="J122" i="4"/>
  <c r="J117" i="4"/>
  <c r="BK107" i="4"/>
  <c r="BK99" i="4"/>
  <c r="J94" i="4"/>
  <c r="J84" i="4"/>
  <c r="J101" i="3"/>
  <c r="BK98" i="3"/>
  <c r="J90" i="3"/>
  <c r="BK124" i="2"/>
  <c r="BK119" i="2"/>
  <c r="J114" i="2"/>
  <c r="J109" i="2"/>
  <c r="J104" i="2"/>
  <c r="R83" i="7" l="1"/>
  <c r="R82" i="7" s="1"/>
  <c r="R81" i="7" s="1"/>
  <c r="F37" i="7"/>
  <c r="BD60" i="1" s="1"/>
  <c r="P83" i="2"/>
  <c r="P82" i="2" s="1"/>
  <c r="P81" i="2" s="1"/>
  <c r="AU55" i="1" s="1"/>
  <c r="T83" i="3"/>
  <c r="T82" i="3" s="1"/>
  <c r="T81" i="3" s="1"/>
  <c r="R83" i="4"/>
  <c r="R82" i="4" s="1"/>
  <c r="R81" i="4" s="1"/>
  <c r="BK83" i="5"/>
  <c r="J83" i="5" s="1"/>
  <c r="J61" i="5" s="1"/>
  <c r="T83" i="5"/>
  <c r="T82" i="5" s="1"/>
  <c r="T81" i="5" s="1"/>
  <c r="P83" i="6"/>
  <c r="P82" i="6" s="1"/>
  <c r="P81" i="6" s="1"/>
  <c r="AU59" i="1" s="1"/>
  <c r="R83" i="2"/>
  <c r="R82" i="2"/>
  <c r="R81" i="2" s="1"/>
  <c r="R83" i="3"/>
  <c r="R82" i="3" s="1"/>
  <c r="R81" i="3" s="1"/>
  <c r="T83" i="4"/>
  <c r="T82" i="4" s="1"/>
  <c r="T81" i="4" s="1"/>
  <c r="R83" i="5"/>
  <c r="R82" i="5"/>
  <c r="R81" i="5" s="1"/>
  <c r="BK83" i="6"/>
  <c r="BK82" i="6" s="1"/>
  <c r="BK81" i="6" s="1"/>
  <c r="J81" i="6" s="1"/>
  <c r="J59" i="6" s="1"/>
  <c r="R83" i="6"/>
  <c r="R82" i="6" s="1"/>
  <c r="R81" i="6" s="1"/>
  <c r="F78" i="7"/>
  <c r="BK83" i="2"/>
  <c r="J83" i="2"/>
  <c r="J61" i="2" s="1"/>
  <c r="P83" i="3"/>
  <c r="P82" i="3" s="1"/>
  <c r="P81" i="3" s="1"/>
  <c r="AU56" i="1" s="1"/>
  <c r="R83" i="8"/>
  <c r="R82" i="8" s="1"/>
  <c r="R81" i="8" s="1"/>
  <c r="T83" i="2"/>
  <c r="T82" i="2"/>
  <c r="T81" i="2" s="1"/>
  <c r="BK83" i="3"/>
  <c r="J83" i="3" s="1"/>
  <c r="J61" i="3" s="1"/>
  <c r="BK83" i="4"/>
  <c r="J83" i="4" s="1"/>
  <c r="J61" i="4" s="1"/>
  <c r="P83" i="4"/>
  <c r="P82" i="4" s="1"/>
  <c r="P81" i="4" s="1"/>
  <c r="AU57" i="1" s="1"/>
  <c r="P83" i="5"/>
  <c r="P82" i="5" s="1"/>
  <c r="P81" i="5" s="1"/>
  <c r="AU58" i="1" s="1"/>
  <c r="T83" i="6"/>
  <c r="T82" i="6" s="1"/>
  <c r="T81" i="6" s="1"/>
  <c r="BK83" i="7"/>
  <c r="J83" i="7" s="1"/>
  <c r="J61" i="7" s="1"/>
  <c r="P83" i="7"/>
  <c r="P82" i="7" s="1"/>
  <c r="P81" i="7" s="1"/>
  <c r="AU60" i="1" s="1"/>
  <c r="T83" i="7"/>
  <c r="T82" i="7" s="1"/>
  <c r="T81" i="7" s="1"/>
  <c r="BK83" i="8"/>
  <c r="BK82" i="8" s="1"/>
  <c r="BK81" i="8" s="1"/>
  <c r="J81" i="8" s="1"/>
  <c r="J59" i="8" s="1"/>
  <c r="P83" i="8"/>
  <c r="P82" i="8" s="1"/>
  <c r="P81" i="8" s="1"/>
  <c r="AU61" i="1" s="1"/>
  <c r="T83" i="8"/>
  <c r="T82" i="8" s="1"/>
  <c r="T81" i="8" s="1"/>
  <c r="BK84" i="9"/>
  <c r="J84" i="9" s="1"/>
  <c r="J61" i="9" s="1"/>
  <c r="P84" i="9"/>
  <c r="P83" i="9" s="1"/>
  <c r="P82" i="9" s="1"/>
  <c r="AU62" i="1" s="1"/>
  <c r="R84" i="9"/>
  <c r="R83" i="9" s="1"/>
  <c r="R82" i="9" s="1"/>
  <c r="T84" i="9"/>
  <c r="T83" i="9" s="1"/>
  <c r="T82" i="9" s="1"/>
  <c r="E48" i="2"/>
  <c r="J54" i="2"/>
  <c r="BE84" i="2"/>
  <c r="BE94" i="2"/>
  <c r="J54" i="3"/>
  <c r="BE84" i="3"/>
  <c r="BE92" i="3"/>
  <c r="J54" i="4"/>
  <c r="BE102" i="4"/>
  <c r="BE127" i="4"/>
  <c r="BE136" i="4"/>
  <c r="BE139" i="4"/>
  <c r="BE154" i="4"/>
  <c r="BE160" i="4"/>
  <c r="BE163" i="4"/>
  <c r="BE169" i="4"/>
  <c r="BE178" i="4"/>
  <c r="BE190" i="4"/>
  <c r="BE202" i="4"/>
  <c r="BE210" i="4"/>
  <c r="BE225" i="4"/>
  <c r="BE227" i="4"/>
  <c r="J75" i="5"/>
  <c r="J77" i="5"/>
  <c r="F55" i="6"/>
  <c r="J75" i="6"/>
  <c r="BE86" i="6"/>
  <c r="BE89" i="6"/>
  <c r="J54" i="7"/>
  <c r="E71" i="7"/>
  <c r="J75" i="7"/>
  <c r="J52" i="2"/>
  <c r="BE109" i="2"/>
  <c r="BE114" i="2"/>
  <c r="BE119" i="2"/>
  <c r="J52" i="3"/>
  <c r="E71" i="3"/>
  <c r="BE87" i="3"/>
  <c r="BE95" i="3"/>
  <c r="J52" i="4"/>
  <c r="F55" i="4"/>
  <c r="BE112" i="4"/>
  <c r="BE130" i="4"/>
  <c r="BE133" i="4"/>
  <c r="BE145" i="4"/>
  <c r="BE151" i="4"/>
  <c r="BE157" i="4"/>
  <c r="BE172" i="4"/>
  <c r="BE181" i="4"/>
  <c r="BE199" i="4"/>
  <c r="BE205" i="4"/>
  <c r="BE207" i="4"/>
  <c r="BE214" i="4"/>
  <c r="BE220" i="4"/>
  <c r="BE228" i="4"/>
  <c r="E48" i="5"/>
  <c r="BE89" i="5"/>
  <c r="BE98" i="5"/>
  <c r="E48" i="6"/>
  <c r="J77" i="6"/>
  <c r="F78" i="2"/>
  <c r="BE104" i="2"/>
  <c r="F78" i="3"/>
  <c r="BE90" i="3"/>
  <c r="BE98" i="3"/>
  <c r="E48" i="4"/>
  <c r="BE84" i="4"/>
  <c r="F55" i="8"/>
  <c r="J77" i="8"/>
  <c r="E48" i="9"/>
  <c r="F55" i="9"/>
  <c r="J78" i="9"/>
  <c r="BE86" i="9"/>
  <c r="BE91" i="9"/>
  <c r="BE89" i="2"/>
  <c r="BE99" i="2"/>
  <c r="BE124" i="2"/>
  <c r="BE101" i="3"/>
  <c r="BE89" i="4"/>
  <c r="BE94" i="4"/>
  <c r="BE99" i="4"/>
  <c r="BE107" i="4"/>
  <c r="BE117" i="4"/>
  <c r="BE122" i="4"/>
  <c r="BE142" i="4"/>
  <c r="BE148" i="4"/>
  <c r="BE166" i="4"/>
  <c r="BE175" i="4"/>
  <c r="BE184" i="4"/>
  <c r="BE187" i="4"/>
  <c r="BE193" i="4"/>
  <c r="BE196" i="4"/>
  <c r="BE217" i="4"/>
  <c r="BE226" i="4"/>
  <c r="F55" i="5"/>
  <c r="BE84" i="5"/>
  <c r="BE94" i="5"/>
  <c r="BE97" i="5"/>
  <c r="BE100" i="5"/>
  <c r="BE84" i="6"/>
  <c r="BE88" i="6"/>
  <c r="BE91" i="6"/>
  <c r="BE93" i="6"/>
  <c r="BE84" i="7"/>
  <c r="BE100" i="7"/>
  <c r="BE101" i="7"/>
  <c r="BE117" i="7"/>
  <c r="BE133" i="7"/>
  <c r="BE149" i="7"/>
  <c r="E48" i="8"/>
  <c r="J52" i="8"/>
  <c r="BE84" i="8"/>
  <c r="BE85" i="8"/>
  <c r="BE86" i="8"/>
  <c r="J52" i="9"/>
  <c r="BE85" i="9"/>
  <c r="BE87" i="9"/>
  <c r="BE89" i="9"/>
  <c r="BK90" i="9"/>
  <c r="J90" i="9" s="1"/>
  <c r="J62" i="9" s="1"/>
  <c r="J34" i="2"/>
  <c r="AW55" i="1" s="1"/>
  <c r="F34" i="4"/>
  <c r="BA57" i="1" s="1"/>
  <c r="J34" i="6"/>
  <c r="AW59" i="1" s="1"/>
  <c r="J34" i="3"/>
  <c r="AW56" i="1" s="1"/>
  <c r="F37" i="4"/>
  <c r="BD57" i="1" s="1"/>
  <c r="F36" i="2"/>
  <c r="BC55" i="1" s="1"/>
  <c r="F37" i="8"/>
  <c r="BD61" i="1" s="1"/>
  <c r="F34" i="2"/>
  <c r="BA55" i="1" s="1"/>
  <c r="F36" i="3"/>
  <c r="BC56" i="1" s="1"/>
  <c r="J34" i="7"/>
  <c r="AW60" i="1" s="1"/>
  <c r="J34" i="9"/>
  <c r="AW62" i="1" s="1"/>
  <c r="J34" i="5"/>
  <c r="AW58" i="1" s="1"/>
  <c r="F37" i="5"/>
  <c r="BD58" i="1" s="1"/>
  <c r="F37" i="6"/>
  <c r="BD59" i="1" s="1"/>
  <c r="F35" i="7"/>
  <c r="BB60" i="1" s="1"/>
  <c r="F34" i="8"/>
  <c r="BA61" i="1" s="1"/>
  <c r="F35" i="8"/>
  <c r="BB61" i="1" s="1"/>
  <c r="F36" i="9"/>
  <c r="BC62" i="1" s="1"/>
  <c r="F37" i="3"/>
  <c r="BD56" i="1" s="1"/>
  <c r="F35" i="2"/>
  <c r="BB55" i="1" s="1"/>
  <c r="F36" i="6"/>
  <c r="BC59" i="1" s="1"/>
  <c r="F34" i="3"/>
  <c r="BA56" i="1" s="1"/>
  <c r="F34" i="5"/>
  <c r="BA58" i="1" s="1"/>
  <c r="F35" i="5"/>
  <c r="BB58" i="1" s="1"/>
  <c r="F35" i="6"/>
  <c r="BB59" i="1" s="1"/>
  <c r="F36" i="7"/>
  <c r="BC60" i="1" s="1"/>
  <c r="F34" i="9"/>
  <c r="BA62" i="1" s="1"/>
  <c r="F37" i="9"/>
  <c r="BD62" i="1" s="1"/>
  <c r="F36" i="4"/>
  <c r="BC57" i="1" s="1"/>
  <c r="J34" i="4"/>
  <c r="AW57" i="1" s="1"/>
  <c r="F36" i="5"/>
  <c r="BC58" i="1" s="1"/>
  <c r="F34" i="6"/>
  <c r="BA59" i="1" s="1"/>
  <c r="F35" i="3"/>
  <c r="BB56" i="1" s="1"/>
  <c r="J34" i="8"/>
  <c r="AW61" i="1" s="1"/>
  <c r="F37" i="2"/>
  <c r="BD55" i="1" s="1"/>
  <c r="F35" i="4"/>
  <c r="BB57" i="1" s="1"/>
  <c r="F34" i="7"/>
  <c r="BA60" i="1" s="1"/>
  <c r="F36" i="8"/>
  <c r="BC61" i="1" s="1"/>
  <c r="F35" i="9"/>
  <c r="BB62" i="1" s="1"/>
  <c r="BK82" i="4" l="1"/>
  <c r="J82" i="4" s="1"/>
  <c r="J60" i="4" s="1"/>
  <c r="J82" i="6"/>
  <c r="J60" i="6" s="1"/>
  <c r="J83" i="6"/>
  <c r="J61" i="6" s="1"/>
  <c r="BK82" i="7"/>
  <c r="J82" i="7" s="1"/>
  <c r="J60" i="7" s="1"/>
  <c r="BK82" i="5"/>
  <c r="J82" i="5"/>
  <c r="J60" i="5" s="1"/>
  <c r="BK82" i="2"/>
  <c r="BK81" i="2" s="1"/>
  <c r="J81" i="2" s="1"/>
  <c r="J59" i="2" s="1"/>
  <c r="BK82" i="3"/>
  <c r="J82" i="3" s="1"/>
  <c r="J60" i="3" s="1"/>
  <c r="J82" i="8"/>
  <c r="J60" i="8"/>
  <c r="J83" i="8"/>
  <c r="J61" i="8" s="1"/>
  <c r="BK83" i="9"/>
  <c r="J83" i="9"/>
  <c r="J60" i="9" s="1"/>
  <c r="F33" i="4"/>
  <c r="AZ57" i="1" s="1"/>
  <c r="J33" i="7"/>
  <c r="AV60" i="1" s="1"/>
  <c r="AT60" i="1" s="1"/>
  <c r="J30" i="6"/>
  <c r="AG59" i="1"/>
  <c r="BB54" i="1"/>
  <c r="W31" i="1"/>
  <c r="F33" i="5"/>
  <c r="AZ58" i="1"/>
  <c r="J33" i="5"/>
  <c r="AV58" i="1" s="1"/>
  <c r="AT58" i="1" s="1"/>
  <c r="BC54" i="1"/>
  <c r="AY54" i="1" s="1"/>
  <c r="J33" i="3"/>
  <c r="AV56" i="1" s="1"/>
  <c r="AT56" i="1" s="1"/>
  <c r="J33" i="4"/>
  <c r="AV57" i="1" s="1"/>
  <c r="AT57" i="1" s="1"/>
  <c r="F33" i="8"/>
  <c r="AZ61" i="1" s="1"/>
  <c r="J33" i="9"/>
  <c r="AV62" i="1" s="1"/>
  <c r="AT62" i="1" s="1"/>
  <c r="J30" i="8"/>
  <c r="AG61" i="1" s="1"/>
  <c r="F33" i="3"/>
  <c r="AZ56" i="1"/>
  <c r="F33" i="6"/>
  <c r="AZ59" i="1" s="1"/>
  <c r="F33" i="2"/>
  <c r="AZ55" i="1"/>
  <c r="J33" i="8"/>
  <c r="AV61" i="1" s="1"/>
  <c r="AT61" i="1" s="1"/>
  <c r="F33" i="7"/>
  <c r="AZ60" i="1" s="1"/>
  <c r="BA54" i="1"/>
  <c r="W30" i="1" s="1"/>
  <c r="AU54" i="1"/>
  <c r="J33" i="2"/>
  <c r="AV55" i="1" s="1"/>
  <c r="AT55" i="1" s="1"/>
  <c r="BD54" i="1"/>
  <c r="W33" i="1" s="1"/>
  <c r="J33" i="6"/>
  <c r="AV59" i="1" s="1"/>
  <c r="AT59" i="1" s="1"/>
  <c r="F33" i="9"/>
  <c r="AZ62" i="1" s="1"/>
  <c r="J39" i="6" l="1"/>
  <c r="J39" i="8"/>
  <c r="J82" i="2"/>
  <c r="J60" i="2"/>
  <c r="BK81" i="3"/>
  <c r="J81" i="3"/>
  <c r="J30" i="3" s="1"/>
  <c r="AG56" i="1" s="1"/>
  <c r="AN56" i="1" s="1"/>
  <c r="BK81" i="4"/>
  <c r="J81" i="4"/>
  <c r="J59" i="4" s="1"/>
  <c r="BK81" i="7"/>
  <c r="J81" i="7" s="1"/>
  <c r="J59" i="7" s="1"/>
  <c r="BK81" i="5"/>
  <c r="J81" i="5" s="1"/>
  <c r="J30" i="5" s="1"/>
  <c r="AG58" i="1" s="1"/>
  <c r="AN58" i="1" s="1"/>
  <c r="BK82" i="9"/>
  <c r="J82" i="9"/>
  <c r="J59" i="9" s="1"/>
  <c r="AN59" i="1"/>
  <c r="AN61" i="1"/>
  <c r="AZ54" i="1"/>
  <c r="W29" i="1" s="1"/>
  <c r="J30" i="2"/>
  <c r="AG55" i="1" s="1"/>
  <c r="AN55" i="1" s="1"/>
  <c r="AW54" i="1"/>
  <c r="AK30" i="1" s="1"/>
  <c r="AX54" i="1"/>
  <c r="W32" i="1"/>
  <c r="J39" i="3" l="1"/>
  <c r="J39" i="5"/>
  <c r="J59" i="3"/>
  <c r="J59" i="5"/>
  <c r="J39" i="2"/>
  <c r="J30" i="7"/>
  <c r="AG60" i="1" s="1"/>
  <c r="AN60" i="1" s="1"/>
  <c r="J30" i="4"/>
  <c r="AG57" i="1" s="1"/>
  <c r="AN57" i="1" s="1"/>
  <c r="AV54" i="1"/>
  <c r="AK29" i="1" s="1"/>
  <c r="J30" i="9"/>
  <c r="AG62" i="1" s="1"/>
  <c r="AN62" i="1" s="1"/>
  <c r="J39" i="7" l="1"/>
  <c r="J39" i="4"/>
  <c r="J39" i="9"/>
  <c r="AG54" i="1"/>
  <c r="AK26" i="1"/>
  <c r="AK35" i="1" s="1"/>
  <c r="AT54" i="1"/>
  <c r="AN54" i="1" l="1"/>
</calcChain>
</file>

<file path=xl/sharedStrings.xml><?xml version="1.0" encoding="utf-8"?>
<sst xmlns="http://schemas.openxmlformats.org/spreadsheetml/2006/main" count="4075" uniqueCount="532">
  <si>
    <t>Export Komplet</t>
  </si>
  <si>
    <t>VZ</t>
  </si>
  <si>
    <t>2.0</t>
  </si>
  <si>
    <t/>
  </si>
  <si>
    <t>False</t>
  </si>
  <si>
    <t>{fbdd05c6-64ce-4f05-bdeb-e6c8a3484ed4}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</si>
  <si>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</si>
  <si>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</si>
  <si>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</si>
  <si>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</si>
  <si>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</si>
  <si>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</si>
  <si>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</si>
  <si>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</si>
  <si>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</si>
  <si>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2019-102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</si>
  <si>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</si>
  <si>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</si>
  <si>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EVL V Lisovech II. fáze</t>
  </si>
  <si>
    <t>KSO:</t>
  </si>
  <si>
    <t>CC-CZ:</t>
  </si>
  <si>
    <t>Místo:</t>
  </si>
  <si>
    <t xml:space="preserve"> </t>
  </si>
  <si>
    <t>Datum:</t>
  </si>
  <si>
    <t>19. 7. 2019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</si>
  <si>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</si>
  <si>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</si>
  <si>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</si>
  <si>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</si>
  <si>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</si>
  <si>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</si>
  <si>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</si>
  <si>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Ing. Miroslav Červenka</t>
  </si>
  <si>
    <t>True</t>
  </si>
  <si>
    <t>Zpracovatel:</t>
  </si>
  <si>
    <t>71566767</t>
  </si>
  <si>
    <t>CZ8011231503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</si>
  <si>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</si>
  <si>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</si>
  <si>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</si>
  <si>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</si>
  <si>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</si>
  <si>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</si>
  <si>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</si>
  <si>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</si>
  <si>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</si>
  <si>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</si>
  <si>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</si>
  <si>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</si>
  <si>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</si>
  <si>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</si>
  <si>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</si>
  <si>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</si>
  <si>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</si>
  <si>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</si>
  <si>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</si>
  <si>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</si>
  <si>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</si>
  <si>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</si>
  <si>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</si>
  <si>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</si>
  <si>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</si>
  <si>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</si>
  <si>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</si>
  <si>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</si>
  <si>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</si>
  <si>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</si>
  <si>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</si>
  <si>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</si>
  <si>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</si>
  <si>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</si>
  <si>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</si>
  <si>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</si>
  <si>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</si>
  <si>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</si>
  <si>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</si>
  <si>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</si>
  <si>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</si>
  <si>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</si>
  <si>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Asanační kosení</t>
  </si>
  <si>
    <t>STA</t>
  </si>
  <si>
    <t>{bd1bc458-d4c1-4961-acb0-a120a0f8a450}</t>
  </si>
  <si>
    <t>2</t>
  </si>
  <si>
    <t>Stržení drnu a urovnání terénu</t>
  </si>
  <si>
    <t>{1b5b52de-1713-4535-95f1-a320d3c26afb}</t>
  </si>
  <si>
    <t>3</t>
  </si>
  <si>
    <t>Odstranění dřevin</t>
  </si>
  <si>
    <t>{9fe340bf-c779-4bb1-b468-01b8491709fa}</t>
  </si>
  <si>
    <t>4</t>
  </si>
  <si>
    <t>Obnova zvodnělých terénních depresí a pramených vývěrů</t>
  </si>
  <si>
    <t>{109720fa-e5d6-4b7b-9164-70afeea1d25f}</t>
  </si>
  <si>
    <t>5</t>
  </si>
  <si>
    <t>Údržbové práce na drobných vodotečích a vodních kapilárách</t>
  </si>
  <si>
    <t>{f43a56fd-d534-4ab6-a6b6-c53f701c5480}</t>
  </si>
  <si>
    <t>6</t>
  </si>
  <si>
    <t>Odstranění deponií zeminy</t>
  </si>
  <si>
    <t>{a0599dbe-85e3-4ce1-90e7-d9844f37755f}</t>
  </si>
  <si>
    <t>7</t>
  </si>
  <si>
    <t>Podpora mechorostů omezením ohniska orobince širolistého</t>
  </si>
  <si>
    <t>{410e6894-4647-4642-a1e2-b79f56d44aed}</t>
  </si>
  <si>
    <t>8</t>
  </si>
  <si>
    <t>VRN</t>
  </si>
  <si>
    <t>{1532c360-ac06-4310-974c-7e74ccd4f3a5}</t>
  </si>
  <si>
    <t>KRYCÍ LIST SOUPISU PRACÍ</t>
  </si>
  <si>
    <t>Objekt:</t>
  </si>
  <si>
    <t>1 - Asanační kosení</t>
  </si>
  <si>
    <t>REKAPITULACE ČLENĚNÍ SOUPISU PRACÍ</t>
  </si>
  <si>
    <t>Kód dílu - Popis</t>
  </si>
  <si>
    <t>Cena celkem [CZK]</t>
  </si>
  <si>
    <t>-1</t>
  </si>
  <si>
    <t xml:space="preserve">N00 - Asanační management </t>
  </si>
  <si>
    <t xml:space="preserve">    N01 - Asanační kosení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</si>
  <si>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</si>
  <si>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</si>
  <si>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</si>
  <si>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</si>
  <si>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</si>
  <si>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</si>
  <si>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</si>
  <si>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</si>
  <si>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</si>
  <si>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</si>
  <si>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</si>
  <si>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</si>
  <si>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</si>
  <si>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</si>
  <si>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 xml:space="preserve">Asanační management </t>
  </si>
  <si>
    <t>ROZPOCET</t>
  </si>
  <si>
    <t>N01</t>
  </si>
  <si>
    <t>K</t>
  </si>
  <si>
    <t>R1</t>
  </si>
  <si>
    <t>Asanační kosení dlouhodobě neudržovaných travních porostů ručně či malou mechanizací</t>
  </si>
  <si>
    <t>ha</t>
  </si>
  <si>
    <t>512</t>
  </si>
  <si>
    <t>-1814282256</t>
  </si>
  <si>
    <t>VV</t>
  </si>
  <si>
    <t>0,0716</t>
  </si>
  <si>
    <t>0,2068*0,9</t>
  </si>
  <si>
    <t>0,6407</t>
  </si>
  <si>
    <t>Součet</t>
  </si>
  <si>
    <t>R2</t>
  </si>
  <si>
    <t>Shabání a odklizení pokosené biomasy z první asanační seče, včetně důkladného vyhrabání stařiny</t>
  </si>
  <si>
    <t>-1086178883</t>
  </si>
  <si>
    <t>R2.1</t>
  </si>
  <si>
    <t>Likvidace pokosené biomasy - odvoz pokosené hmoty na kompostárnu do 10 km, vč. poplatku za kompostování a manipulaci na kompostárně</t>
  </si>
  <si>
    <t>-561037721</t>
  </si>
  <si>
    <t>R6</t>
  </si>
  <si>
    <t>Asanační kosení 2020, druhá seč, vč. shrabání a naložení</t>
  </si>
  <si>
    <t>-542497969</t>
  </si>
  <si>
    <t>R6.11</t>
  </si>
  <si>
    <t>Likvidace pokosené biomasy - odvoz pokosené hmoty na kompostárnu do 10 km, vč. poplatku za kompostování a manipulaci na kompostárně, za druhou seč 2020</t>
  </si>
  <si>
    <t>-215104208</t>
  </si>
  <si>
    <t>R7</t>
  </si>
  <si>
    <t>Asanační kosení r. 2021 první seč, vč. shrabání a naložení</t>
  </si>
  <si>
    <t>931303332</t>
  </si>
  <si>
    <t>R7.3</t>
  </si>
  <si>
    <t>Asanační kosení r. 2021 druhá seč, vč. shrabání a naložení</t>
  </si>
  <si>
    <t>2105218855</t>
  </si>
  <si>
    <t>9</t>
  </si>
  <si>
    <t>R6.111</t>
  </si>
  <si>
    <t>Likvidace pokosené biomasy - odvoz pokosené hmoty na kompostárnu do 10 km, vč. poplatku za kompostování a manipulaci na kompostárně, za první seč 2021</t>
  </si>
  <si>
    <t>1711242679</t>
  </si>
  <si>
    <t>R6.12</t>
  </si>
  <si>
    <t>Likvidace pokosené biomasy - odvoz pokosené hmoty na kompostárnu do 10 km, vč. poplatku za kompostování a manipulaci na kompostárně, za druhá seč 2021</t>
  </si>
  <si>
    <t>-1064713557</t>
  </si>
  <si>
    <t>2 - Stržení drnu a urovnání terénu</t>
  </si>
  <si>
    <t>HSV - Práce a dodávky HSV</t>
  </si>
  <si>
    <t xml:space="preserve">    1 - Zemní práce</t>
  </si>
  <si>
    <t>HSV</t>
  </si>
  <si>
    <t>Práce a dodávky HSV</t>
  </si>
  <si>
    <t>Zemní práce</t>
  </si>
  <si>
    <t>11130111X</t>
  </si>
  <si>
    <t>Sejmutí drnu tl. do 100 mm, včetně přemístění pomocí lehké techniky na neúnosném podkladu do 50 m k místu naložení na dopravní prostředek, zpevnění povrchu terénu pomocí stavebních prken na vzdálenost přes 50 do 90 m</t>
  </si>
  <si>
    <t>m2</t>
  </si>
  <si>
    <t>1651729773</t>
  </si>
  <si>
    <t>PSC</t>
  </si>
  <si>
    <t xml:space="preserve">Poznámka k souboru cen:_x000D_
1. V cenách jsou započteny i náklady na nařezání, vyrýpnutí, vyzvednutí, přemístění a složení sejmutého drnu na vzdálenost do 50 m nebo s naložením na dopravní prostředek._x000D_
2. V ceně nejsou započteny náklady na zálivku před sejmutím drnu. Pro tyto práce lze použít ceny části C02 souboru cen 185 80-43 Zalití rostlin vodou._x000D_
3. Ceny jsou určeny jen pro sejmutí drnu pro drnování._x000D_
4. Sejmutím drnu se rozumí sejmutí pláství nebo pásů drnu v takové jakosti, aby se jich mohlo použít pro další drnování._x000D_
5. Ceny nejsou určeny k pokládce travního drnu (koberce). Tyto práce se oceňují cenami souboru cen 181 4.-11 Založení trávníku_x000D_
6. Ceny lze použít při zakládání záhonů pro výsadbu rostlin z důvodu snížení profilu terénu._x000D_
</t>
  </si>
  <si>
    <t>122+299+75+660</t>
  </si>
  <si>
    <t>14</t>
  </si>
  <si>
    <t>167101102</t>
  </si>
  <si>
    <t>Nakládání, skládání a překládání neulehlého výkopku nebo sypaniny nakládání, množství přes 100 m3, z hornin tř. 1 až 4</t>
  </si>
  <si>
    <t>m3</t>
  </si>
  <si>
    <t>CS ÚRS 2018 02</t>
  </si>
  <si>
    <t>-1701764652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</si>
  <si>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</si>
  <si>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115,6</t>
  </si>
  <si>
    <t>11</t>
  </si>
  <si>
    <t>R.30</t>
  </si>
  <si>
    <t>Jemná modelace terénu pomocí lehké techniky.</t>
  </si>
  <si>
    <t>mth</t>
  </si>
  <si>
    <t>527234979</t>
  </si>
  <si>
    <t>P</t>
  </si>
  <si>
    <t>Poznámka k položce:_x000D_
Zároveň se stržením drhu budou urovnány a vymodelovány, v okolí pramenných vývěrů s vytvarováním sklonu k obnoveným vývěrům</t>
  </si>
  <si>
    <t>12</t>
  </si>
  <si>
    <t>162702111</t>
  </si>
  <si>
    <t>Vodorovné přemístění drnu na suchu na vzdálenost přes 5000 do 6000 m</t>
  </si>
  <si>
    <t>-225184464</t>
  </si>
  <si>
    <t xml:space="preserve">Poznámka k souboru cen:_x000D_
1. V cenách jsou započteny i náklady na terénní přirážky za jízdu v nepříznivých nebo mimořádně nepříznivých poměrech a složení drnu na hromady._x000D_
2. V cenách nejsou započteny náklady na naložení na dopravní prostředek, tyto se oceňují souborem cen 167 10-21 Nakládání drnu._x000D_
3. Vzdálenost pro vodorovné přemístění drnu je délka nejhospodárnější dopravní trasy, měřené v její ose, mezi těžištěm plochy z níž se drn snímá a těžištěm plochy určené k drnování._x000D_
</t>
  </si>
  <si>
    <t>13</t>
  </si>
  <si>
    <t>162702119</t>
  </si>
  <si>
    <t>Vodorovné přemístění drnu na suchu Příplatek k ceně za každých dalších i započatých 1000 m</t>
  </si>
  <si>
    <t>-1614864530</t>
  </si>
  <si>
    <t>4*1156</t>
  </si>
  <si>
    <t>171201201</t>
  </si>
  <si>
    <t>Uložení sypaniny na skládky</t>
  </si>
  <si>
    <t>-649549784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</si>
  <si>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</si>
  <si>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10</t>
  </si>
  <si>
    <t>R</t>
  </si>
  <si>
    <t>Poplatek za uložení na kompostárnu, vč. poplatku za komostování a manipulaci na kompostárně</t>
  </si>
  <si>
    <t>553966719</t>
  </si>
  <si>
    <t>3 - Odstranění dřevin</t>
  </si>
  <si>
    <t xml:space="preserve">    1 - Kácení dřeivn mimo les</t>
  </si>
  <si>
    <t>Kácení dřeivn mimo les</t>
  </si>
  <si>
    <t>Odstranění křovin a stromů s odstraněním kořenů vč. odstranění pařezů/polykormonů průměru kmene do 100 mm do sklonu terénu 1 : 5, při celkové ploše přes 1 000 do 10 000 m2</t>
  </si>
  <si>
    <t>225191947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</si>
  <si>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</si>
  <si>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2068*0,9</t>
  </si>
  <si>
    <t>6407</t>
  </si>
  <si>
    <t>112101101</t>
  </si>
  <si>
    <t>Odstranění stromů s odřezáním kmene a s odvětvením listnatých, průměru kmene přes 100 do 300 mm</t>
  </si>
  <si>
    <t>kus</t>
  </si>
  <si>
    <t>2004253227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</si>
  <si>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</si>
  <si>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22+27</t>
  </si>
  <si>
    <t>1+1</t>
  </si>
  <si>
    <t>112101102</t>
  </si>
  <si>
    <t>Odstranění stromů s odřezáním kmene a s odvětvením listnatých, průměru kmene přes 300 do 500 mm</t>
  </si>
  <si>
    <t>-1241873818</t>
  </si>
  <si>
    <t>6+2</t>
  </si>
  <si>
    <t>112101103</t>
  </si>
  <si>
    <t>Odstranění stromů s odřezáním kmene a s odvětvením listnatých, průměru kmene přes 500 do 700 mm</t>
  </si>
  <si>
    <t>42014424</t>
  </si>
  <si>
    <t>112101121</t>
  </si>
  <si>
    <t>Odstranění stromů s odřezáním kmene a s odvětvením jehličnatých bez odkornění, průměru kmene přes 100 do 300 mm</t>
  </si>
  <si>
    <t>1343663103</t>
  </si>
  <si>
    <t>23+11</t>
  </si>
  <si>
    <t>4+2</t>
  </si>
  <si>
    <t>112101122</t>
  </si>
  <si>
    <t>Odstranění stromů s odřezáním kmene a s odvětvením jehličnatých bez odkornění, průměru kmene přes 300 do 500 mm</t>
  </si>
  <si>
    <t>1263824323</t>
  </si>
  <si>
    <t>9+4</t>
  </si>
  <si>
    <t>112101123</t>
  </si>
  <si>
    <t>Odstranění stromů s odřezáním kmene a s odvětvením jehličnatých bez odkornění, průměru kmene přes 500 do 700 mm</t>
  </si>
  <si>
    <t>1360276245</t>
  </si>
  <si>
    <t>4+5</t>
  </si>
  <si>
    <t>112101124</t>
  </si>
  <si>
    <t>Odstranění stromů s odřezáním kmene a s odvětvením jehličnatých bez odkornění, průměru kmene přes 700 do 900 mm</t>
  </si>
  <si>
    <t>751751355</t>
  </si>
  <si>
    <t>3+2</t>
  </si>
  <si>
    <t>2+2</t>
  </si>
  <si>
    <t>112101125</t>
  </si>
  <si>
    <t>Odstranění stromů s odřezáním kmene a s odvětvením jehličnatých bez odkornění, průměru kmene přes 900 do 1100 mm</t>
  </si>
  <si>
    <t>953773516</t>
  </si>
  <si>
    <t>112201101</t>
  </si>
  <si>
    <t>Odstranění pařezů s jejich vykopáním, vytrháním nebo odstřelením, s přesekáním kořenů průměru přes 100 do 300 mm</t>
  </si>
  <si>
    <t>-1137716381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</si>
  <si>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</si>
  <si>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22+27+23+11</t>
  </si>
  <si>
    <t>112201102</t>
  </si>
  <si>
    <t>Odstranění pařezů s jejich vykopáním, vytrháním nebo odstřelením, s přesekáním kořenů průměru přes 300 do 500 mm</t>
  </si>
  <si>
    <t>1891502717</t>
  </si>
  <si>
    <t>6+2+9+4</t>
  </si>
  <si>
    <t>70</t>
  </si>
  <si>
    <t>112201103</t>
  </si>
  <si>
    <t>Odstranění pařezů s jejich vykopáním, vytrháním nebo odstřelením, s přesekáním kořenů průměru přes 500 do 700 mm</t>
  </si>
  <si>
    <t>-1455955893</t>
  </si>
  <si>
    <t>1+2</t>
  </si>
  <si>
    <t>112201104</t>
  </si>
  <si>
    <t>Odstranění pařezů s jejich vykopáním, vytrháním nebo odstřelením, s přesekáním kořenů průměru přes 700 do 900 mm</t>
  </si>
  <si>
    <t>-486040388</t>
  </si>
  <si>
    <t>112201105</t>
  </si>
  <si>
    <t>Odstranění pařezů s jejich vykopáním, vytrháním nebo odstřelením, s přesekáním kořenů průměru přes 900 mm</t>
  </si>
  <si>
    <t>1676285103</t>
  </si>
  <si>
    <t>42</t>
  </si>
  <si>
    <t>162201401</t>
  </si>
  <si>
    <t>Vodorovné přemístění větví, kmenů nebo pařezů s naložením, složením a dopravou do 1000 m větví do 7 cm stromů listnatých, průměru kmene přes 100 do 300 mm, přemístění v rámci lokality</t>
  </si>
  <si>
    <t>1529618491</t>
  </si>
  <si>
    <t xml:space="preserve">Poznámka k souboru cen:_x000D_
1. Průměr kmene i pařezu se měří v místě řezu._x000D_
2. Měrná jednotka je 1 strom._x000D_
</t>
  </si>
  <si>
    <t>22+27+1+1</t>
  </si>
  <si>
    <t>43</t>
  </si>
  <si>
    <t>162201402</t>
  </si>
  <si>
    <t>Vodorovné přemístění větví, kmenů nebo pařezů s naložením, složením a dopravou do 1000 m větví do 7 cm stromů listnatých, průměru kmene přes 300 do 500 mm, přemístění v rámci lokality</t>
  </si>
  <si>
    <t>1780473501</t>
  </si>
  <si>
    <t>6+2+1+1</t>
  </si>
  <si>
    <t>44</t>
  </si>
  <si>
    <t>162201403</t>
  </si>
  <si>
    <t>Vodorovné přemístění větví, kmenů nebo pařezů s naložením, složením a dopravou do 1000 m větví stromů listnatých, průměru kmene přes 500 do 700 mm, přemístění v rámci lokality</t>
  </si>
  <si>
    <t>1267580908</t>
  </si>
  <si>
    <t>46</t>
  </si>
  <si>
    <t>162201405</t>
  </si>
  <si>
    <t>Vodorovné přemístění větví, kmenů nebo pařezů s naložením, složením a dopravou do 1000 m větví do 7 cm stromů jehličnatých, průměru kmene přes 100 do 300 mm, přemístění v rámci lokality</t>
  </si>
  <si>
    <t>1074589305</t>
  </si>
  <si>
    <t>23+11+4+2</t>
  </si>
  <si>
    <t>47</t>
  </si>
  <si>
    <t>162201406</t>
  </si>
  <si>
    <t>Vodorovné přemístění větví, kmenů nebo pařezů s naložením, složením a dopravou do 1000 m větví do 7 cm stromů jehličnatých, průměru kmene přes 300 do 500 mm, přemístění v rámci lokality</t>
  </si>
  <si>
    <t>-950098182</t>
  </si>
  <si>
    <t>9+4+4</t>
  </si>
  <si>
    <t>48</t>
  </si>
  <si>
    <t>162201407</t>
  </si>
  <si>
    <t>Vodorovné přemístění větví, kmenů nebo pařezů s naložením, složením a dopravou do 1000 m větví do 7 cm stromů jehličnatých, průměru kmene přes 500 do 700 mm, přemístění v rámci lokality</t>
  </si>
  <si>
    <t>-710094500</t>
  </si>
  <si>
    <t>2+4+5</t>
  </si>
  <si>
    <t>49</t>
  </si>
  <si>
    <t>162201408</t>
  </si>
  <si>
    <t>Vodorovné přemístění větví, kmenů nebo pařezů s naložením, složením a dopravou do 1000 m větví do 7 cm stromů jehličnatých, průměru kmene přes 700 do 900 mm, přemístění v rámci lokality</t>
  </si>
  <si>
    <t>1673506001</t>
  </si>
  <si>
    <t>3+2+2+2</t>
  </si>
  <si>
    <t>62</t>
  </si>
  <si>
    <t>162201409</t>
  </si>
  <si>
    <t>Vodorovné přemístění větví, kmenů nebo pařezů s naložením, složením a dopravou do 1000 m větví do 7 cm stromů jehličnatých, průměru kmene přes 900 do 1100 mm, přemístění v rámci lokality</t>
  </si>
  <si>
    <t>518302891</t>
  </si>
  <si>
    <t>1+3</t>
  </si>
  <si>
    <t>50</t>
  </si>
  <si>
    <t>162201411</t>
  </si>
  <si>
    <t>Vodorovné přemístění větví, kmenů nebo pařezů s naložením, složením a dopravou do 1000 m kmenů stromů listnatých, průměru přes 100 do 300 mm, přemístění v rámci lokality</t>
  </si>
  <si>
    <t>1350374202</t>
  </si>
  <si>
    <t>51</t>
  </si>
  <si>
    <t>162201412</t>
  </si>
  <si>
    <t>Vodorovné přemístění větví, kmenů nebo pařezů s naložením, složením a dopravou do 1000 m kmenů stromů listnatých, průměru přes 300 do 500 mm, přemístění v rámci lokality</t>
  </si>
  <si>
    <t>-855909077</t>
  </si>
  <si>
    <t>52</t>
  </si>
  <si>
    <t>162201413</t>
  </si>
  <si>
    <t>Vodorovné přemístění větví, kmenů nebo pařezů s naložením, složením a dopravou do 1000 m kmenů stromů listnatých, průměru přes 500 do 700 mm, přemístění v rámci lokality</t>
  </si>
  <si>
    <t>1561155772</t>
  </si>
  <si>
    <t>54</t>
  </si>
  <si>
    <t>162201415</t>
  </si>
  <si>
    <t>Vodorovné přemístění větví, kmenů nebo pařezů s naložením, složením a dopravou do 1000 m kmenů stromů jehličnatých, průměru přes 100 do 300 mm, přemístění v rámci lokality</t>
  </si>
  <si>
    <t>1933401980</t>
  </si>
  <si>
    <t>55</t>
  </si>
  <si>
    <t>162201416</t>
  </si>
  <si>
    <t>Vodorovné přemístění větví, kmenů nebo pařezů s naložením, složením a dopravou do 1000 m kmenů stromů jehličnatých, průměru přes 300 do 500 mm, přemístění v rámci lokality</t>
  </si>
  <si>
    <t>1719251857</t>
  </si>
  <si>
    <t>56</t>
  </si>
  <si>
    <t>162201417</t>
  </si>
  <si>
    <t>Vodorovné přemístění větví, kmenů nebo pařezů s naložením, složením a dopravou do 1000 m kmenů stromů jehličnatých, průměru přes 500 do 700 mm, přemístění v rámci lokality</t>
  </si>
  <si>
    <t>77275906</t>
  </si>
  <si>
    <t>57</t>
  </si>
  <si>
    <t>162201418</t>
  </si>
  <si>
    <t>Vodorovné přemístění větví, kmenů nebo pařezů s naložením, složením a dopravou do 1000 m kmenů stromů jehličnatých, průměru přes 700 do 900 mm, přemístění v rámci lokality</t>
  </si>
  <si>
    <t>1164552068</t>
  </si>
  <si>
    <t>63</t>
  </si>
  <si>
    <t>162201419</t>
  </si>
  <si>
    <t>Vodorovné přemístění větví, kmenů nebo pařezů s naložením, složením a dopravou do 1000 m kmenů stromů jehličnatých, průměru přes 900 do 1110 mm, přemístění v rámci lokality</t>
  </si>
  <si>
    <t>-1991760448</t>
  </si>
  <si>
    <t>58</t>
  </si>
  <si>
    <t>162201421</t>
  </si>
  <si>
    <t>Vodorovné přemístění větví, kmenů nebo pařezů s naložením, složením a dopravou do 1000 m pařezů kmenů, průměru přes 100 do 300 mm, přemístění v rámci lokality</t>
  </si>
  <si>
    <t>627843725</t>
  </si>
  <si>
    <t>59</t>
  </si>
  <si>
    <t>162201422</t>
  </si>
  <si>
    <t>Vodorovné přemístění větví, kmenů nebo pařezů s naložením, složením a dopravou do 1000 m pařezů kmenů, průměru přes 300 do 500 mm, přemístění v rámci lokality</t>
  </si>
  <si>
    <t>1043382871</t>
  </si>
  <si>
    <t>60</t>
  </si>
  <si>
    <t>162201423</t>
  </si>
  <si>
    <t>Vodorovné přemístění větví, kmenů nebo pařezů s naložením, složením a dopravou do 1000 m pařezů kmenů, průměru přes 500 do 700 mm, přemístění v rámci lokality</t>
  </si>
  <si>
    <t>-655000604</t>
  </si>
  <si>
    <t>61</t>
  </si>
  <si>
    <t>162201424</t>
  </si>
  <si>
    <t>Vodorovné přemístění větví, kmenů nebo pařezů s naložením, složením a dopravou do 1000 m pařezů kmenů, průměru přes 700 do 900 mm, přemístění v rámci lokality</t>
  </si>
  <si>
    <t>-1909958176</t>
  </si>
  <si>
    <t>64</t>
  </si>
  <si>
    <t>162201425</t>
  </si>
  <si>
    <t>Vodorovné přemístění větví, kmenů nebo pařezů s naložením, složením a dopravou do 1000 m pařezů kmenů, průměru přes 900 do 1100 mm, přemístění v rámci lokality</t>
  </si>
  <si>
    <t>1184029449</t>
  </si>
  <si>
    <t>36</t>
  </si>
  <si>
    <t>162301501X</t>
  </si>
  <si>
    <t>-561293043</t>
  </si>
  <si>
    <t xml:space="preserve">Poznámka k souboru cen:_x000D_
1. Ceny nelze použít pro přemístění křovin do 50 m; toto přemístění je započteno v cenách souboru cen 111 20-11 Odstranění křovin a stromů s odstraněním kořenů této části a 111 20-32 Odstranění křovin a stromů s ponecháním kořenů části A 03 Zemní práce pro objekty oborů 831 až 833._x000D_
2. V cenách jsou započteny i náklady na složení křovin z dopravního prostředku do hromad na vykázaném místě._x000D_
</t>
  </si>
  <si>
    <t>66</t>
  </si>
  <si>
    <t>174201201</t>
  </si>
  <si>
    <t>Zásyp jam po pařezech výkopkem z horniny získané při dobývání pařezů s hrubým urovnáním povrchu zasypávky průměru pařezu přes 100 do 300 mm. Ruční úprava a urovnání povrchu pomocí hrábí</t>
  </si>
  <si>
    <t>-243512754</t>
  </si>
  <si>
    <t xml:space="preserve">Poznámka k souboru cen:_x000D_
1. Zásyp jam po pařezech průměru přes 100 do 300 mm se neoceňuje v případě, že se současně provádí sejmutí ornice._x000D_
2. Nestačí-li pro zasypání jámy po pařezu výkopek získaný při dobývání pařezu a je-li projektem předepsáno, oceňuje se se doplnění jámy do úrovně okolního terénu cenou 174 10-1101 Zásyp sypaninou jam, šachet, rýh nebo kolem objektů._x000D_
3. Průměr pařezu se měří v místě řezu._x000D_
</t>
  </si>
  <si>
    <t xml:space="preserve">Poznámka k položce:_x000D_
Dodání zeminy k zásypu jam po pařezech se předpokládá ze stávajících deponií zemin určených k odtěžení v rámci SO-06. Cena zahrnuje jejich natěžení, naložení a dodání k místu zásypu jám po pařezech. </t>
  </si>
  <si>
    <t>67</t>
  </si>
  <si>
    <t>174201202</t>
  </si>
  <si>
    <t>Zásyp jam po pařezech výkopkem z horniny získané při dobývání pařezů s hrubým urovnáním povrchu zasypávky průměru pařezu přes 300 do 500 mm. Ruční úprava a urovnání povrchu pomocí hrábí</t>
  </si>
  <si>
    <t>699324588</t>
  </si>
  <si>
    <t>71</t>
  </si>
  <si>
    <t>174201203</t>
  </si>
  <si>
    <t>Zásyp jam po pařezech výkopkem z horniny získané při dobývání pařezů s hrubým urovnáním povrchu zasypávky průměru pařezu přes 500 do 700 mm.Ruční úprava a urovnání povrchu pomocí hrábí</t>
  </si>
  <si>
    <t>1572859781</t>
  </si>
  <si>
    <t>69</t>
  </si>
  <si>
    <t>174201204</t>
  </si>
  <si>
    <t>Zásyp jam po pařezech výkopkem z horniny získané při dobývání pařezů s hrubým urovnáním povrchu zasypávky průměru pařezu přes 700 do 1100 mm. Ruční úprava a urovnání povrchu pomocí hrábí</t>
  </si>
  <si>
    <t>962384710</t>
  </si>
  <si>
    <t>37</t>
  </si>
  <si>
    <t>460030028</t>
  </si>
  <si>
    <t>Štěpkování keřů a stromů vč. větví, kmenů, pařezů/polykormonů s kořeny, aj. zbytků porostu do 10 cm</t>
  </si>
  <si>
    <t>prms</t>
  </si>
  <si>
    <t>260435703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</si>
  <si>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</si>
  <si>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"KEŘE"124</t>
  </si>
  <si>
    <t>"STROMY"36,3</t>
  </si>
  <si>
    <t>38</t>
  </si>
  <si>
    <t>R.02</t>
  </si>
  <si>
    <t>kpl</t>
  </si>
  <si>
    <t>-1060336374</t>
  </si>
  <si>
    <t>39</t>
  </si>
  <si>
    <t>R8.1</t>
  </si>
  <si>
    <t>Naložení a odvoz štěpky z křovin a stromů vč. větví, kmenů, pařezů/polykormonů s kořeny, aj. zbytků porostu do 10 cm mimo lokalitu na kompostárnu do 10 km, kde bude zlikvidována</t>
  </si>
  <si>
    <t>-823755679</t>
  </si>
  <si>
    <t>40</t>
  </si>
  <si>
    <t>R.8.8.8</t>
  </si>
  <si>
    <t>Poplatek za uložení odpadu a těžebních zbytků na kompostárnu, vč. poplatku za komostování a manipulaci na kompostárně</t>
  </si>
  <si>
    <t>509211034</t>
  </si>
  <si>
    <t>65</t>
  </si>
  <si>
    <t>R.20</t>
  </si>
  <si>
    <t>Protokolární předání dřevní hmoty (hroubí) jednotlivým vlastníkům</t>
  </si>
  <si>
    <t>-454588800</t>
  </si>
  <si>
    <t>4 - Obnova zvodnělých terénních depresí a pramených vývěrů</t>
  </si>
  <si>
    <t>121103111</t>
  </si>
  <si>
    <t>Skrývka zemin schopných zúrodnění v rovině a ve sklonu do 1:5</t>
  </si>
  <si>
    <t>17339246</t>
  </si>
  <si>
    <t xml:space="preserve">Poznámka k souboru cen:_x000D_
1. V ceně jsou započteny i náklady spojené s naložením na dopravní prostředek nebo s přehozením do 3,0 m._x000D_
2. Ceny lze použít i pro těžení zemin schopných zúrodnění ve výkopišti, zemníku, i ulehlých z deponie._x000D_
</t>
  </si>
  <si>
    <t>285+163+100+112+176</t>
  </si>
  <si>
    <t>23+23+23</t>
  </si>
  <si>
    <t>122201109</t>
  </si>
  <si>
    <t>Příplatek za lepivost u odkopávek v hornině tř. 1 až 3</t>
  </si>
  <si>
    <t>-203565979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</si>
  <si>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</si>
  <si>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16270611X</t>
  </si>
  <si>
    <t>Vodorovné přemístění výkopku bez naložení se složením do 10000 m</t>
  </si>
  <si>
    <t>128260892</t>
  </si>
  <si>
    <t xml:space="preserve">Poznámka k souboru cen:_x000D_
1. V cenách jsou započteny i náklady na:_x000D_
a) shrnutí výkopku ve výkopišti a hrubé rozhrnutí v násypišti,_x000D_
b) udržování sjízdnosti cest uvnitř násypiště i výkopiště, pokud vrcholky nerovností nejsou vyšší než +- 0,5 m,_x000D_
c) příplatky za jízdu v terénu uvnitř výkopiště i násypiště._x000D_
2. V cenách nejsou započteny náklady na příplatky za jízdu v terénu mimo výkopiště a násypiště._x000D_
</t>
  </si>
  <si>
    <t>905</t>
  </si>
  <si>
    <t>Vnitrostaveništní komunikace, provizorní zpevnění transportní trasy pomocí dřevěných matrací a následné uvedení pozemku do původního stavu_x000D_
Předpokládané délka 170 m</t>
  </si>
  <si>
    <t>1846361974</t>
  </si>
  <si>
    <t>-1947602498</t>
  </si>
  <si>
    <t>36574119</t>
  </si>
  <si>
    <t>5 - Údržbové práce na drobných vodotečích a vodních kapilárách</t>
  </si>
  <si>
    <t>129203101</t>
  </si>
  <si>
    <t>Čištění otevřených koryt vodotečí s přehozením rozpojeného nánosu do 3 m nebo s naložením na dopravní prostředek při šířce původního dna do 5m a hloubce koryta do 2,5 m v hornině tř. 3</t>
  </si>
  <si>
    <t>-126173388</t>
  </si>
  <si>
    <t xml:space="preserve">Poznámka k souboru cen:_x000D_
1. Ceny jsou určeny pro čištění vodních koryt upravených i neupravených na suchu nebo při hloubce vody do 300 mm nad původním dnem._x000D_
2. Ceny nelze použít pro:_x000D_
a) čištění vodních koryt, které nejsou omezeny po obou stranách zdmi při průměrné tloušťce nánosu přes 500 mm; tyto práce se oceňují podle své povahy cenami souborů cen 124 . 0-31 Vykopávky pro koryta vodotečí nebo 127 . 0-32 Vykopávky pod vodou zářezů pro shybky a jiná podzemní vedení části A 01;_x000D_
b) čištění vodních koryt při hloubce vody přes 300 mm; tyto práce se oceňují cenami souboru cen 127 . 0-32 Vykopávky pod vodou zářezů pro shybky a jiná podzemní vedení části A 01 tohoto katalogu;_x000D_
c) čištění uzavřených koryt vodotečí; tyto zemní práce se oceňují individuálně;_x000D_
d) shrabání organických naplavenin na břehových plochách po velké vodě; tyto práce se oceňují cenami souboru cen 185 80-31 Shrabání pokoseného porostu a organických naplavenin a spálení po zaschnutí._x000D_
3. Čištění otevřených koryt vodotečí při šířce dna do 5 m a hloubce koryta přes 2,5 m a při šířce dna přes 5 m a hloubce koryta přes 5 m se oceňuje tak, že k cenám tohoto souboru cen se vždy připočítává za každých dalších i započatých 1,5 m hloubky jedno přehození výkopku příslušnou cenou souboru cen 166 10-11 Přehození neulehlého výkopku části A 01 tohoto katalogu._x000D_
4. V cenách jsou započteny i náklady na svislé přehození výkopku._x000D_
5. Množství jednotek se určuje v m3 nánosu z anorganických nebo organických hmot._x000D_
</t>
  </si>
  <si>
    <t>129203109</t>
  </si>
  <si>
    <t>Čištění otevřených koryt vodotečí Příplatek k cenám za lepivost horniny v hornině tř. 3</t>
  </si>
  <si>
    <t>-639466854</t>
  </si>
  <si>
    <t>Vnitrostaveništní komunikace, provizorní zpevnění transportní trasy pomocí dřevěných matrací a následné uvedení pozemku do původního stavu_x000D_
Předpokládané délka 130 m</t>
  </si>
  <si>
    <t>-711985242</t>
  </si>
  <si>
    <t>162706111</t>
  </si>
  <si>
    <t>-207810186</t>
  </si>
  <si>
    <t>-1483862700</t>
  </si>
  <si>
    <t>1279451777</t>
  </si>
  <si>
    <t>6 - Odstranění deponií zeminy</t>
  </si>
  <si>
    <t>-319056382</t>
  </si>
  <si>
    <t>"Deponie 1"229</t>
  </si>
  <si>
    <t>"Deponie 2"57</t>
  </si>
  <si>
    <t>"Deponie 3"195</t>
  </si>
  <si>
    <t>"Deponie 4"2</t>
  </si>
  <si>
    <t>"Deponie 5"0,5</t>
  </si>
  <si>
    <t>"Deponie 6"10</t>
  </si>
  <si>
    <t>"Deponie 7"10</t>
  </si>
  <si>
    <t>"Deponie 8"14</t>
  </si>
  <si>
    <t>"Deponie 9"36</t>
  </si>
  <si>
    <t>"Deponie 10"87</t>
  </si>
  <si>
    <t>"Deponie 11"126</t>
  </si>
  <si>
    <t>"Deponie 12"23</t>
  </si>
  <si>
    <t>"Deponie 13"92</t>
  </si>
  <si>
    <t>Vnitrostaveništní komunikace, provizorní zpevnění transportní trasy pomocí dřevěných matrací/prken a následné uvedení pozemku do původního stavu_x000D_
Předpokládané délka 300 m</t>
  </si>
  <si>
    <t>1873054737</t>
  </si>
  <si>
    <t>162706111X</t>
  </si>
  <si>
    <t>-2136688344</t>
  </si>
  <si>
    <t>1280344857</t>
  </si>
  <si>
    <t>182101101</t>
  </si>
  <si>
    <t>Svahování trvalých svahů do projektovaných profilů s potřebným přemístěním výkopku při svahování v zářezech v hornině tř. 1 až 4</t>
  </si>
  <si>
    <t>-1408064511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</si>
  <si>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</si>
  <si>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"Deponie 1"797</t>
  </si>
  <si>
    <t>"Deponie 2"355</t>
  </si>
  <si>
    <t>"Deponie 3"614</t>
  </si>
  <si>
    <t>"Deponie 4"12</t>
  </si>
  <si>
    <t>"Deponie 5"5</t>
  </si>
  <si>
    <t>"Deponie 6"53</t>
  </si>
  <si>
    <t>"Deponie 7"57</t>
  </si>
  <si>
    <t>"Deponie 8"88</t>
  </si>
  <si>
    <t>"Deponie 9"185</t>
  </si>
  <si>
    <t>"Deponie 10"216</t>
  </si>
  <si>
    <t>"Deponie 11"421</t>
  </si>
  <si>
    <t>"Deponie 12"55</t>
  </si>
  <si>
    <t>"Deponie 13"355</t>
  </si>
  <si>
    <t>Poplatek za uložení na kompostárně vč. poplatku za komostování a manipulaci na kompostárně</t>
  </si>
  <si>
    <t>1691202949</t>
  </si>
  <si>
    <t>881,5</t>
  </si>
  <si>
    <t>7 - Podpora mechorostů omezením ohniska orobince širolistého</t>
  </si>
  <si>
    <t>N00 - Podpora mechorostů</t>
  </si>
  <si>
    <t xml:space="preserve">    N01 - Odstranění orobince</t>
  </si>
  <si>
    <t>Podpora mechorostů</t>
  </si>
  <si>
    <t>Odstranění orobince</t>
  </si>
  <si>
    <t>RRT</t>
  </si>
  <si>
    <t>-1638239199</t>
  </si>
  <si>
    <t>RRT2</t>
  </si>
  <si>
    <t>-1544994655</t>
  </si>
  <si>
    <t>RRT3</t>
  </si>
  <si>
    <t>Vyřezání jedinců orobince širolistého v třetím roce zásahu při počtu 2 lohyd na m2, včetně vyvození vyřezané hmoty a jejího odvozu na kompostárnu do 10 km, vč. poplatku za komostování a manipulaci na kompostárně.</t>
  </si>
  <si>
    <t>70847189</t>
  </si>
  <si>
    <t>8 - VRN</t>
  </si>
  <si>
    <t>VRN - Vedlejší rozpočtové náklady</t>
  </si>
  <si>
    <t xml:space="preserve">    VRN1 - Průzkumné, geodetické a projektové práce</t>
  </si>
  <si>
    <t xml:space="preserve">    VRN3 - Zařízení místa realizace</t>
  </si>
  <si>
    <t>Vedlejší rozpočtové náklady</t>
  </si>
  <si>
    <t>VRN1</t>
  </si>
  <si>
    <t>Průzkumné, geodetické a projektové práce</t>
  </si>
  <si>
    <t>RA</t>
  </si>
  <si>
    <t>-131336947</t>
  </si>
  <si>
    <t>RB</t>
  </si>
  <si>
    <t>-1655933975</t>
  </si>
  <si>
    <t>012203000</t>
  </si>
  <si>
    <t>hm</t>
  </si>
  <si>
    <t>CS ÚRS 2016 01</t>
  </si>
  <si>
    <t>1024</t>
  </si>
  <si>
    <t>1886558341</t>
  </si>
  <si>
    <t>012303000</t>
  </si>
  <si>
    <t>657613169</t>
  </si>
  <si>
    <t>VRN3</t>
  </si>
  <si>
    <t>Zařízení místa realizace</t>
  </si>
  <si>
    <t>030001000</t>
  </si>
  <si>
    <t>Zařízení místa realizace a sjezdů na lokalitu z krajské komunikace vč. dočasného dopravního značení</t>
  </si>
  <si>
    <t>soubor</t>
  </si>
  <si>
    <t>-474524844</t>
  </si>
  <si>
    <t>Vodorovné přemístění křovin a stromů vč. pařezů/polykormonů s kořeny do 1 000 m o prům. kmene do 100 mm na dočasné místo ke štěpkování, přemístění v rámci lokality</t>
  </si>
  <si>
    <t>Úklid ploch po kácení, důkladné vyhrabání a odstranění všech těžebních zbytků po kácení a odstranění pařezů/polykormonů. Odsekání a likvidace zbytků kořenů vyčnívajících nad půdní povrch</t>
  </si>
  <si>
    <t>Vyřezání jedinců orobince širolistého v prvním roce zásahu při počtu 20 lohyd na m2, včetně vyvození vyřezané hmoty a jejího odvozu na kompostárnu do 10 km, vč. poplatku za komostování a manipulaci na kompostárně.</t>
  </si>
  <si>
    <t>Vyřezání jedinců orobince širolistého v druhém roce zásahu při počtu 7 lohyd na m2, včetně vyvození vyřezané hmoty a jejího odvozu na kompostárnu do 10 km, vč. poplatku za komostování a manipulaci na kompostárně.</t>
  </si>
  <si>
    <t xml:space="preserve">Závěrečná zpráva - textová a výkresová část_x000D_
Závěrečná zpráva bude obsahovat popis všech provedených opatření, zásahů a úprav a návrh opatření pro následující roky + mapové zákresy. Závěrečná zpráva musí zároveň obsahovat fotodokumentaci provádění díla, a to včetně zachycení stavu před jeho zahájením a po dokončení
</t>
  </si>
  <si>
    <t>Zajištění přístupu na pozemky, vč. případného odsouhlasení přístupu od vlastníků, resp. uživatelů pozemků. Uvedení pozemků a příjezdových cest po dokončení prací do původního stavu</t>
  </si>
  <si>
    <t>Geodetické práce při provádění akce - vytyčení hranic sousedních pozemků</t>
  </si>
  <si>
    <t>Geodetické práce po provedení akce - zaměření pro PD skutečného provedení</t>
  </si>
  <si>
    <t>111201102X</t>
  </si>
  <si>
    <t>Odstranění zemin schopných zúrodnění v rovině a ve sklonu do 1:5, na neúnostném podloží, se stíženým přístupem po podmáčených loukách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</si>
</sst>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195" t="s">
        <v>6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07" t="s">
        <v>15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9"/>
      <c r="BE5" s="204" t="s">
        <v>16</v>
      </c>
      <c r="BS5" s="16" t="s">
        <v>7</v>
      </c>
    </row>
    <row r="6" spans="1:74" s="1" customFormat="1" ht="36.950000000000003" customHeight="1">
      <c r="B6" s="19"/>
      <c r="D6" s="25" t="s">
        <v>17</v>
      </c>
      <c r="K6" s="208" t="s">
        <v>18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9"/>
      <c r="BE6" s="205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05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05"/>
      <c r="BS8" s="16" t="s">
        <v>7</v>
      </c>
    </row>
    <row r="9" spans="1:74" s="1" customFormat="1" ht="14.45" customHeight="1">
      <c r="B9" s="19"/>
      <c r="AR9" s="19"/>
      <c r="BE9" s="205"/>
      <c r="BS9" s="16" t="s">
        <v>7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05"/>
      <c r="BS10" s="16" t="s">
        <v>7</v>
      </c>
    </row>
    <row r="11" spans="1:74" s="1" customFormat="1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05"/>
      <c r="BS11" s="16" t="s">
        <v>7</v>
      </c>
    </row>
    <row r="12" spans="1:74" s="1" customFormat="1" ht="6.95" customHeight="1">
      <c r="B12" s="19"/>
      <c r="AR12" s="19"/>
      <c r="BE12" s="205"/>
      <c r="BS12" s="16" t="s">
        <v>7</v>
      </c>
    </row>
    <row r="13" spans="1:74" s="1" customFormat="1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05"/>
      <c r="BS13" s="16" t="s">
        <v>7</v>
      </c>
    </row>
    <row r="14" spans="1:74" ht="12.75">
      <c r="B14" s="19"/>
      <c r="E14" s="209" t="s">
        <v>30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28</v>
      </c>
      <c r="AN14" s="28" t="s">
        <v>30</v>
      </c>
      <c r="AR14" s="19"/>
      <c r="BE14" s="205"/>
      <c r="BS14" s="16" t="s">
        <v>7</v>
      </c>
    </row>
    <row r="15" spans="1:74" s="1" customFormat="1" ht="6.95" customHeight="1">
      <c r="B15" s="19"/>
      <c r="AR15" s="19"/>
      <c r="BE15" s="205"/>
      <c r="BS15" s="16" t="s">
        <v>4</v>
      </c>
    </row>
    <row r="16" spans="1:74" s="1" customFormat="1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05"/>
      <c r="BS16" s="16" t="s">
        <v>4</v>
      </c>
    </row>
    <row r="17" spans="1:71" s="1" customFormat="1" ht="18.399999999999999" customHeight="1">
      <c r="B17" s="19"/>
      <c r="E17" s="24" t="s">
        <v>32</v>
      </c>
      <c r="AK17" s="26" t="s">
        <v>28</v>
      </c>
      <c r="AN17" s="24" t="s">
        <v>3</v>
      </c>
      <c r="AR17" s="19"/>
      <c r="BE17" s="205"/>
      <c r="BS17" s="16" t="s">
        <v>33</v>
      </c>
    </row>
    <row r="18" spans="1:71" s="1" customFormat="1" ht="6.95" customHeight="1">
      <c r="B18" s="19"/>
      <c r="AR18" s="19"/>
      <c r="BE18" s="205"/>
      <c r="BS18" s="16" t="s">
        <v>7</v>
      </c>
    </row>
    <row r="19" spans="1:71" s="1" customFormat="1" ht="12" customHeight="1">
      <c r="B19" s="19"/>
      <c r="D19" s="26" t="s">
        <v>34</v>
      </c>
      <c r="AK19" s="26" t="s">
        <v>26</v>
      </c>
      <c r="AN19" s="24" t="s">
        <v>35</v>
      </c>
      <c r="AR19" s="19"/>
      <c r="BE19" s="205"/>
      <c r="BS19" s="16" t="s">
        <v>7</v>
      </c>
    </row>
    <row r="20" spans="1:71" s="1" customFormat="1" ht="18.399999999999999" customHeight="1">
      <c r="B20" s="19"/>
      <c r="E20" s="24" t="s">
        <v>32</v>
      </c>
      <c r="AK20" s="26" t="s">
        <v>28</v>
      </c>
      <c r="AN20" s="24" t="s">
        <v>36</v>
      </c>
      <c r="AR20" s="19"/>
      <c r="BE20" s="205"/>
      <c r="BS20" s="16" t="s">
        <v>4</v>
      </c>
    </row>
    <row r="21" spans="1:71" s="1" customFormat="1" ht="6.95" customHeight="1">
      <c r="B21" s="19"/>
      <c r="AR21" s="19"/>
      <c r="BE21" s="205"/>
    </row>
    <row r="22" spans="1:71" s="1" customFormat="1" ht="12" customHeight="1">
      <c r="B22" s="19"/>
      <c r="D22" s="26" t="s">
        <v>37</v>
      </c>
      <c r="AR22" s="19"/>
      <c r="BE22" s="205"/>
    </row>
    <row r="23" spans="1:71" s="1" customFormat="1" ht="47.25" customHeight="1">
      <c r="B23" s="19"/>
      <c r="E23" s="211" t="s">
        <v>38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5"/>
    </row>
    <row r="24" spans="1:71" s="1" customFormat="1" ht="6.95" customHeight="1">
      <c r="B24" s="19"/>
      <c r="AR24" s="19"/>
      <c r="BE24" s="205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1:71" s="2" customFormat="1" ht="25.9" customHeight="1">
      <c r="A26" s="31"/>
      <c r="B26" s="32"/>
      <c r="C26" s="31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2">
        <f>ROUND(AG54,2)</f>
        <v>0</v>
      </c>
      <c r="AL26" s="213"/>
      <c r="AM26" s="213"/>
      <c r="AN26" s="213"/>
      <c r="AO26" s="213"/>
      <c r="AP26" s="31"/>
      <c r="AQ26" s="31"/>
      <c r="AR26" s="32"/>
      <c r="BE26" s="205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5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4" t="s">
        <v>40</v>
      </c>
      <c r="M28" s="214"/>
      <c r="N28" s="214"/>
      <c r="O28" s="214"/>
      <c r="P28" s="214"/>
      <c r="Q28" s="31"/>
      <c r="R28" s="31"/>
      <c r="S28" s="31"/>
      <c r="T28" s="31"/>
      <c r="U28" s="31"/>
      <c r="V28" s="31"/>
      <c r="W28" s="214" t="s">
        <v>41</v>
      </c>
      <c r="X28" s="214"/>
      <c r="Y28" s="214"/>
      <c r="Z28" s="214"/>
      <c r="AA28" s="214"/>
      <c r="AB28" s="214"/>
      <c r="AC28" s="214"/>
      <c r="AD28" s="214"/>
      <c r="AE28" s="214"/>
      <c r="AF28" s="31"/>
      <c r="AG28" s="31"/>
      <c r="AH28" s="31"/>
      <c r="AI28" s="31"/>
      <c r="AJ28" s="31"/>
      <c r="AK28" s="214" t="s">
        <v>42</v>
      </c>
      <c r="AL28" s="214"/>
      <c r="AM28" s="214"/>
      <c r="AN28" s="214"/>
      <c r="AO28" s="214"/>
      <c r="AP28" s="31"/>
      <c r="AQ28" s="31"/>
      <c r="AR28" s="32"/>
      <c r="BE28" s="205"/>
    </row>
    <row r="29" spans="1:71" s="3" customFormat="1" ht="14.45" customHeight="1">
      <c r="B29" s="36"/>
      <c r="D29" s="26" t="s">
        <v>43</v>
      </c>
      <c r="F29" s="26" t="s">
        <v>44</v>
      </c>
      <c r="L29" s="199">
        <v>0.21</v>
      </c>
      <c r="M29" s="198"/>
      <c r="N29" s="198"/>
      <c r="O29" s="198"/>
      <c r="P29" s="198"/>
      <c r="W29" s="197">
        <f>ROUND(AZ54,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ROUND(AV54, 2)</f>
        <v>0</v>
      </c>
      <c r="AL29" s="198"/>
      <c r="AM29" s="198"/>
      <c r="AN29" s="198"/>
      <c r="AO29" s="198"/>
      <c r="AR29" s="36"/>
      <c r="BE29" s="206"/>
    </row>
    <row r="30" spans="1:71" s="3" customFormat="1" ht="14.45" customHeight="1">
      <c r="B30" s="36"/>
      <c r="F30" s="26" t="s">
        <v>45</v>
      </c>
      <c r="L30" s="199">
        <v>0.15</v>
      </c>
      <c r="M30" s="198"/>
      <c r="N30" s="198"/>
      <c r="O30" s="198"/>
      <c r="P30" s="198"/>
      <c r="W30" s="197">
        <f>ROUND(BA54,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ROUND(AW54, 2)</f>
        <v>0</v>
      </c>
      <c r="AL30" s="198"/>
      <c r="AM30" s="198"/>
      <c r="AN30" s="198"/>
      <c r="AO30" s="198"/>
      <c r="AR30" s="36"/>
      <c r="BE30" s="206"/>
    </row>
    <row r="31" spans="1:71" s="3" customFormat="1" ht="14.45" hidden="1" customHeight="1">
      <c r="B31" s="36"/>
      <c r="F31" s="26" t="s">
        <v>46</v>
      </c>
      <c r="L31" s="199">
        <v>0.21</v>
      </c>
      <c r="M31" s="198"/>
      <c r="N31" s="198"/>
      <c r="O31" s="198"/>
      <c r="P31" s="198"/>
      <c r="W31" s="197">
        <f>ROUND(BB54,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6"/>
      <c r="BE31" s="206"/>
    </row>
    <row r="32" spans="1:71" s="3" customFormat="1" ht="14.45" hidden="1" customHeight="1">
      <c r="B32" s="36"/>
      <c r="F32" s="26" t="s">
        <v>47</v>
      </c>
      <c r="L32" s="199">
        <v>0.15</v>
      </c>
      <c r="M32" s="198"/>
      <c r="N32" s="198"/>
      <c r="O32" s="198"/>
      <c r="P32" s="198"/>
      <c r="W32" s="197">
        <f>ROUND(BC54,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6"/>
      <c r="BE32" s="206"/>
    </row>
    <row r="33" spans="1:57" s="3" customFormat="1" ht="14.45" hidden="1" customHeight="1">
      <c r="B33" s="36"/>
      <c r="F33" s="26" t="s">
        <v>48</v>
      </c>
      <c r="L33" s="199">
        <v>0</v>
      </c>
      <c r="M33" s="198"/>
      <c r="N33" s="198"/>
      <c r="O33" s="198"/>
      <c r="P33" s="198"/>
      <c r="W33" s="197">
        <f>ROUND(BD54,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03" t="s">
        <v>51</v>
      </c>
      <c r="Y35" s="201"/>
      <c r="Z35" s="201"/>
      <c r="AA35" s="201"/>
      <c r="AB35" s="201"/>
      <c r="AC35" s="39"/>
      <c r="AD35" s="39"/>
      <c r="AE35" s="39"/>
      <c r="AF35" s="39"/>
      <c r="AG35" s="39"/>
      <c r="AH35" s="39"/>
      <c r="AI35" s="39"/>
      <c r="AJ35" s="39"/>
      <c r="AK35" s="200">
        <f>SUM(AK26:AK33)</f>
        <v>0</v>
      </c>
      <c r="AL35" s="201"/>
      <c r="AM35" s="201"/>
      <c r="AN35" s="201"/>
      <c r="AO35" s="20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>
      <c r="A42" s="31"/>
      <c r="B42" s="32"/>
      <c r="C42" s="20" t="s">
        <v>52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2019-102</v>
      </c>
      <c r="AR44" s="45"/>
    </row>
    <row r="45" spans="1:57" s="5" customFormat="1" ht="36.950000000000003" customHeight="1">
      <c r="B45" s="46"/>
      <c r="C45" s="47" t="s">
        <v>17</v>
      </c>
      <c r="L45" s="217" t="str">
        <f>K6</f>
        <v>EVL V Lisovech II. fáze</v>
      </c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R45" s="46"/>
    </row>
    <row r="46" spans="1:57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19" t="str">
        <f>IF(AN8= "","",AN8)</f>
        <v>19. 7. 2019</v>
      </c>
      <c r="AN47" s="219"/>
      <c r="AO47" s="31"/>
      <c r="AP47" s="31"/>
      <c r="AQ47" s="31"/>
      <c r="AR47" s="32"/>
      <c r="BE47" s="31"/>
    </row>
    <row r="48" spans="1:57" s="2" customFormat="1" ht="6.95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2" customHeight="1">
      <c r="A49" s="31"/>
      <c r="B49" s="32"/>
      <c r="C49" s="26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Kraj Vysočina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31</v>
      </c>
      <c r="AJ49" s="31"/>
      <c r="AK49" s="31"/>
      <c r="AL49" s="31"/>
      <c r="AM49" s="220" t="str">
        <f>IF(E17="","",E17)</f>
        <v>Ing. Miroslav Červenka</v>
      </c>
      <c r="AN49" s="221"/>
      <c r="AO49" s="221"/>
      <c r="AP49" s="221"/>
      <c r="AQ49" s="31"/>
      <c r="AR49" s="32"/>
      <c r="AS49" s="225" t="s">
        <v>53</v>
      </c>
      <c r="AT49" s="226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2" customHeight="1">
      <c r="A50" s="31"/>
      <c r="B50" s="32"/>
      <c r="C50" s="26" t="s">
        <v>29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34</v>
      </c>
      <c r="AJ50" s="31"/>
      <c r="AK50" s="31"/>
      <c r="AL50" s="31"/>
      <c r="AM50" s="220" t="str">
        <f>IF(E20="","",E20)</f>
        <v>Ing. Miroslav Červenka</v>
      </c>
      <c r="AN50" s="221"/>
      <c r="AO50" s="221"/>
      <c r="AP50" s="221"/>
      <c r="AQ50" s="31"/>
      <c r="AR50" s="32"/>
      <c r="AS50" s="227"/>
      <c r="AT50" s="228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27"/>
      <c r="AT51" s="228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>
      <c r="A52" s="31"/>
      <c r="B52" s="32"/>
      <c r="C52" s="229" t="s">
        <v>54</v>
      </c>
      <c r="D52" s="230"/>
      <c r="E52" s="230"/>
      <c r="F52" s="230"/>
      <c r="G52" s="230"/>
      <c r="H52" s="54"/>
      <c r="I52" s="232" t="s">
        <v>55</v>
      </c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1" t="s">
        <v>56</v>
      </c>
      <c r="AH52" s="230"/>
      <c r="AI52" s="230"/>
      <c r="AJ52" s="230"/>
      <c r="AK52" s="230"/>
      <c r="AL52" s="230"/>
      <c r="AM52" s="230"/>
      <c r="AN52" s="232" t="s">
        <v>57</v>
      </c>
      <c r="AO52" s="230"/>
      <c r="AP52" s="230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  <c r="BE52" s="31"/>
    </row>
    <row r="53" spans="1:91" s="2" customFormat="1" ht="10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>
      <c r="B54" s="62"/>
      <c r="C54" s="63" t="s">
        <v>71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23">
        <f>ROUND(SUM(AG55:AG62),2)</f>
        <v>0</v>
      </c>
      <c r="AH54" s="223"/>
      <c r="AI54" s="223"/>
      <c r="AJ54" s="223"/>
      <c r="AK54" s="223"/>
      <c r="AL54" s="223"/>
      <c r="AM54" s="223"/>
      <c r="AN54" s="224">
        <f t="shared" ref="AN54:AN62" si="0">SUM(AG54,AT54)</f>
        <v>0</v>
      </c>
      <c r="AO54" s="224"/>
      <c r="AP54" s="224"/>
      <c r="AQ54" s="66" t="s">
        <v>3</v>
      </c>
      <c r="AR54" s="62"/>
      <c r="AS54" s="67">
        <f>ROUND(SUM(AS55:AS62),2)</f>
        <v>0</v>
      </c>
      <c r="AT54" s="68">
        <f t="shared" ref="AT54:AT62" si="1">ROUND(SUM(AV54:AW54),2)</f>
        <v>0</v>
      </c>
      <c r="AU54" s="69">
        <f>ROUND(SUM(AU55:AU62),5)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ROUND(SUM(AZ55:AZ62),2)</f>
        <v>0</v>
      </c>
      <c r="BA54" s="68">
        <f>ROUND(SUM(BA55:BA62),2)</f>
        <v>0</v>
      </c>
      <c r="BB54" s="68">
        <f>ROUND(SUM(BB55:BB62),2)</f>
        <v>0</v>
      </c>
      <c r="BC54" s="68">
        <f>ROUND(SUM(BC55:BC62),2)</f>
        <v>0</v>
      </c>
      <c r="BD54" s="70">
        <f>ROUND(SUM(BD55:BD62),2)</f>
        <v>0</v>
      </c>
      <c r="BS54" s="71" t="s">
        <v>72</v>
      </c>
      <c r="BT54" s="71" t="s">
        <v>73</v>
      </c>
      <c r="BU54" s="72" t="s">
        <v>74</v>
      </c>
      <c r="BV54" s="71" t="s">
        <v>75</v>
      </c>
      <c r="BW54" s="71" t="s">
        <v>5</v>
      </c>
      <c r="BX54" s="71" t="s">
        <v>76</v>
      </c>
      <c r="CL54" s="71" t="s">
        <v>3</v>
      </c>
    </row>
    <row r="55" spans="1:91" s="7" customFormat="1" ht="16.5" customHeight="1">
      <c r="A55" s="73" t="s">
        <v>77</v>
      </c>
      <c r="B55" s="74"/>
      <c r="C55" s="75"/>
      <c r="D55" s="222" t="s">
        <v>78</v>
      </c>
      <c r="E55" s="222"/>
      <c r="F55" s="222"/>
      <c r="G55" s="222"/>
      <c r="H55" s="222"/>
      <c r="I55" s="76"/>
      <c r="J55" s="222" t="s">
        <v>79</v>
      </c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15">
        <f>'1 - Asanační kosení'!J30</f>
        <v>0</v>
      </c>
      <c r="AH55" s="216"/>
      <c r="AI55" s="216"/>
      <c r="AJ55" s="216"/>
      <c r="AK55" s="216"/>
      <c r="AL55" s="216"/>
      <c r="AM55" s="216"/>
      <c r="AN55" s="215">
        <f t="shared" si="0"/>
        <v>0</v>
      </c>
      <c r="AO55" s="216"/>
      <c r="AP55" s="216"/>
      <c r="AQ55" s="77" t="s">
        <v>80</v>
      </c>
      <c r="AR55" s="74"/>
      <c r="AS55" s="78">
        <v>0</v>
      </c>
      <c r="AT55" s="79">
        <f t="shared" si="1"/>
        <v>0</v>
      </c>
      <c r="AU55" s="80">
        <f>'1 - Asanační kosení'!P81</f>
        <v>0</v>
      </c>
      <c r="AV55" s="79">
        <f>'1 - Asanační kosení'!J33</f>
        <v>0</v>
      </c>
      <c r="AW55" s="79">
        <f>'1 - Asanační kosení'!J34</f>
        <v>0</v>
      </c>
      <c r="AX55" s="79">
        <f>'1 - Asanační kosení'!J35</f>
        <v>0</v>
      </c>
      <c r="AY55" s="79">
        <f>'1 - Asanační kosení'!J36</f>
        <v>0</v>
      </c>
      <c r="AZ55" s="79">
        <f>'1 - Asanační kosení'!F33</f>
        <v>0</v>
      </c>
      <c r="BA55" s="79">
        <f>'1 - Asanační kosení'!F34</f>
        <v>0</v>
      </c>
      <c r="BB55" s="79">
        <f>'1 - Asanační kosení'!F35</f>
        <v>0</v>
      </c>
      <c r="BC55" s="79">
        <f>'1 - Asanační kosení'!F36</f>
        <v>0</v>
      </c>
      <c r="BD55" s="81">
        <f>'1 - Asanační kosení'!F37</f>
        <v>0</v>
      </c>
      <c r="BT55" s="82" t="s">
        <v>78</v>
      </c>
      <c r="BV55" s="82" t="s">
        <v>75</v>
      </c>
      <c r="BW55" s="82" t="s">
        <v>81</v>
      </c>
      <c r="BX55" s="82" t="s">
        <v>5</v>
      </c>
      <c r="CL55" s="82" t="s">
        <v>3</v>
      </c>
      <c r="CM55" s="82" t="s">
        <v>82</v>
      </c>
    </row>
    <row r="56" spans="1:91" s="7" customFormat="1" ht="16.5" customHeight="1">
      <c r="A56" s="73" t="s">
        <v>77</v>
      </c>
      <c r="B56" s="74"/>
      <c r="C56" s="75"/>
      <c r="D56" s="222" t="s">
        <v>82</v>
      </c>
      <c r="E56" s="222"/>
      <c r="F56" s="222"/>
      <c r="G56" s="222"/>
      <c r="H56" s="222"/>
      <c r="I56" s="76"/>
      <c r="J56" s="222" t="s">
        <v>83</v>
      </c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15">
        <f>'2 - Stržení drnu a urovná...'!J30</f>
        <v>0</v>
      </c>
      <c r="AH56" s="216"/>
      <c r="AI56" s="216"/>
      <c r="AJ56" s="216"/>
      <c r="AK56" s="216"/>
      <c r="AL56" s="216"/>
      <c r="AM56" s="216"/>
      <c r="AN56" s="215">
        <f t="shared" si="0"/>
        <v>0</v>
      </c>
      <c r="AO56" s="216"/>
      <c r="AP56" s="216"/>
      <c r="AQ56" s="77" t="s">
        <v>80</v>
      </c>
      <c r="AR56" s="74"/>
      <c r="AS56" s="78">
        <v>0</v>
      </c>
      <c r="AT56" s="79">
        <f t="shared" si="1"/>
        <v>0</v>
      </c>
      <c r="AU56" s="80">
        <f>'2 - Stržení drnu a urovná...'!P81</f>
        <v>0</v>
      </c>
      <c r="AV56" s="79">
        <f>'2 - Stržení drnu a urovná...'!J33</f>
        <v>0</v>
      </c>
      <c r="AW56" s="79">
        <f>'2 - Stržení drnu a urovná...'!J34</f>
        <v>0</v>
      </c>
      <c r="AX56" s="79">
        <f>'2 - Stržení drnu a urovná...'!J35</f>
        <v>0</v>
      </c>
      <c r="AY56" s="79">
        <f>'2 - Stržení drnu a urovná...'!J36</f>
        <v>0</v>
      </c>
      <c r="AZ56" s="79">
        <f>'2 - Stržení drnu a urovná...'!F33</f>
        <v>0</v>
      </c>
      <c r="BA56" s="79">
        <f>'2 - Stržení drnu a urovná...'!F34</f>
        <v>0</v>
      </c>
      <c r="BB56" s="79">
        <f>'2 - Stržení drnu a urovná...'!F35</f>
        <v>0</v>
      </c>
      <c r="BC56" s="79">
        <f>'2 - Stržení drnu a urovná...'!F36</f>
        <v>0</v>
      </c>
      <c r="BD56" s="81">
        <f>'2 - Stržení drnu a urovná...'!F37</f>
        <v>0</v>
      </c>
      <c r="BT56" s="82" t="s">
        <v>78</v>
      </c>
      <c r="BV56" s="82" t="s">
        <v>75</v>
      </c>
      <c r="BW56" s="82" t="s">
        <v>84</v>
      </c>
      <c r="BX56" s="82" t="s">
        <v>5</v>
      </c>
      <c r="CL56" s="82" t="s">
        <v>3</v>
      </c>
      <c r="CM56" s="82" t="s">
        <v>82</v>
      </c>
    </row>
    <row r="57" spans="1:91" s="7" customFormat="1" ht="16.5" customHeight="1">
      <c r="A57" s="73" t="s">
        <v>77</v>
      </c>
      <c r="B57" s="74"/>
      <c r="C57" s="75"/>
      <c r="D57" s="222" t="s">
        <v>85</v>
      </c>
      <c r="E57" s="222"/>
      <c r="F57" s="222"/>
      <c r="G57" s="222"/>
      <c r="H57" s="222"/>
      <c r="I57" s="76"/>
      <c r="J57" s="222" t="s">
        <v>86</v>
      </c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15">
        <f>'3 - Odstranění dřevin'!J30</f>
        <v>0</v>
      </c>
      <c r="AH57" s="216"/>
      <c r="AI57" s="216"/>
      <c r="AJ57" s="216"/>
      <c r="AK57" s="216"/>
      <c r="AL57" s="216"/>
      <c r="AM57" s="216"/>
      <c r="AN57" s="215">
        <f t="shared" si="0"/>
        <v>0</v>
      </c>
      <c r="AO57" s="216"/>
      <c r="AP57" s="216"/>
      <c r="AQ57" s="77" t="s">
        <v>80</v>
      </c>
      <c r="AR57" s="74"/>
      <c r="AS57" s="78">
        <v>0</v>
      </c>
      <c r="AT57" s="79">
        <f t="shared" si="1"/>
        <v>0</v>
      </c>
      <c r="AU57" s="80">
        <f>'3 - Odstranění dřevin'!P81</f>
        <v>0</v>
      </c>
      <c r="AV57" s="79">
        <f>'3 - Odstranění dřevin'!J33</f>
        <v>0</v>
      </c>
      <c r="AW57" s="79">
        <f>'3 - Odstranění dřevin'!J34</f>
        <v>0</v>
      </c>
      <c r="AX57" s="79">
        <f>'3 - Odstranění dřevin'!J35</f>
        <v>0</v>
      </c>
      <c r="AY57" s="79">
        <f>'3 - Odstranění dřevin'!J36</f>
        <v>0</v>
      </c>
      <c r="AZ57" s="79">
        <f>'3 - Odstranění dřevin'!F33</f>
        <v>0</v>
      </c>
      <c r="BA57" s="79">
        <f>'3 - Odstranění dřevin'!F34</f>
        <v>0</v>
      </c>
      <c r="BB57" s="79">
        <f>'3 - Odstranění dřevin'!F35</f>
        <v>0</v>
      </c>
      <c r="BC57" s="79">
        <f>'3 - Odstranění dřevin'!F36</f>
        <v>0</v>
      </c>
      <c r="BD57" s="81">
        <f>'3 - Odstranění dřevin'!F37</f>
        <v>0</v>
      </c>
      <c r="BT57" s="82" t="s">
        <v>78</v>
      </c>
      <c r="BV57" s="82" t="s">
        <v>75</v>
      </c>
      <c r="BW57" s="82" t="s">
        <v>87</v>
      </c>
      <c r="BX57" s="82" t="s">
        <v>5</v>
      </c>
      <c r="CL57" s="82" t="s">
        <v>3</v>
      </c>
      <c r="CM57" s="82" t="s">
        <v>82</v>
      </c>
    </row>
    <row r="58" spans="1:91" s="7" customFormat="1" ht="24.75" customHeight="1">
      <c r="A58" s="73" t="s">
        <v>77</v>
      </c>
      <c r="B58" s="74"/>
      <c r="C58" s="75"/>
      <c r="D58" s="222" t="s">
        <v>88</v>
      </c>
      <c r="E58" s="222"/>
      <c r="F58" s="222"/>
      <c r="G58" s="222"/>
      <c r="H58" s="222"/>
      <c r="I58" s="76"/>
      <c r="J58" s="222" t="s">
        <v>89</v>
      </c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15">
        <f>'4 - Obnova zvodnělých ter...'!J30</f>
        <v>0</v>
      </c>
      <c r="AH58" s="216"/>
      <c r="AI58" s="216"/>
      <c r="AJ58" s="216"/>
      <c r="AK58" s="216"/>
      <c r="AL58" s="216"/>
      <c r="AM58" s="216"/>
      <c r="AN58" s="215">
        <f t="shared" si="0"/>
        <v>0</v>
      </c>
      <c r="AO58" s="216"/>
      <c r="AP58" s="216"/>
      <c r="AQ58" s="77" t="s">
        <v>80</v>
      </c>
      <c r="AR58" s="74"/>
      <c r="AS58" s="78">
        <v>0</v>
      </c>
      <c r="AT58" s="79">
        <f t="shared" si="1"/>
        <v>0</v>
      </c>
      <c r="AU58" s="80">
        <f>'4 - Obnova zvodnělých ter...'!P81</f>
        <v>0</v>
      </c>
      <c r="AV58" s="79">
        <f>'4 - Obnova zvodnělých ter...'!J33</f>
        <v>0</v>
      </c>
      <c r="AW58" s="79">
        <f>'4 - Obnova zvodnělých ter...'!J34</f>
        <v>0</v>
      </c>
      <c r="AX58" s="79">
        <f>'4 - Obnova zvodnělých ter...'!J35</f>
        <v>0</v>
      </c>
      <c r="AY58" s="79">
        <f>'4 - Obnova zvodnělých ter...'!J36</f>
        <v>0</v>
      </c>
      <c r="AZ58" s="79">
        <f>'4 - Obnova zvodnělých ter...'!F33</f>
        <v>0</v>
      </c>
      <c r="BA58" s="79">
        <f>'4 - Obnova zvodnělých ter...'!F34</f>
        <v>0</v>
      </c>
      <c r="BB58" s="79">
        <f>'4 - Obnova zvodnělých ter...'!F35</f>
        <v>0</v>
      </c>
      <c r="BC58" s="79">
        <f>'4 - Obnova zvodnělých ter...'!F36</f>
        <v>0</v>
      </c>
      <c r="BD58" s="81">
        <f>'4 - Obnova zvodnělých ter...'!F37</f>
        <v>0</v>
      </c>
      <c r="BT58" s="82" t="s">
        <v>78</v>
      </c>
      <c r="BV58" s="82" t="s">
        <v>75</v>
      </c>
      <c r="BW58" s="82" t="s">
        <v>90</v>
      </c>
      <c r="BX58" s="82" t="s">
        <v>5</v>
      </c>
      <c r="CL58" s="82" t="s">
        <v>3</v>
      </c>
      <c r="CM58" s="82" t="s">
        <v>82</v>
      </c>
    </row>
    <row r="59" spans="1:91" s="7" customFormat="1" ht="24.75" customHeight="1">
      <c r="A59" s="73" t="s">
        <v>77</v>
      </c>
      <c r="B59" s="74"/>
      <c r="C59" s="75"/>
      <c r="D59" s="222" t="s">
        <v>91</v>
      </c>
      <c r="E59" s="222"/>
      <c r="F59" s="222"/>
      <c r="G59" s="222"/>
      <c r="H59" s="222"/>
      <c r="I59" s="76"/>
      <c r="J59" s="222" t="s">
        <v>92</v>
      </c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15">
        <f>'5 - Údržbové práce na dro...'!J30</f>
        <v>0</v>
      </c>
      <c r="AH59" s="216"/>
      <c r="AI59" s="216"/>
      <c r="AJ59" s="216"/>
      <c r="AK59" s="216"/>
      <c r="AL59" s="216"/>
      <c r="AM59" s="216"/>
      <c r="AN59" s="215">
        <f t="shared" si="0"/>
        <v>0</v>
      </c>
      <c r="AO59" s="216"/>
      <c r="AP59" s="216"/>
      <c r="AQ59" s="77" t="s">
        <v>80</v>
      </c>
      <c r="AR59" s="74"/>
      <c r="AS59" s="78">
        <v>0</v>
      </c>
      <c r="AT59" s="79">
        <f t="shared" si="1"/>
        <v>0</v>
      </c>
      <c r="AU59" s="80">
        <f>'5 - Údržbové práce na dro...'!P81</f>
        <v>0</v>
      </c>
      <c r="AV59" s="79">
        <f>'5 - Údržbové práce na dro...'!J33</f>
        <v>0</v>
      </c>
      <c r="AW59" s="79">
        <f>'5 - Údržbové práce na dro...'!J34</f>
        <v>0</v>
      </c>
      <c r="AX59" s="79">
        <f>'5 - Údržbové práce na dro...'!J35</f>
        <v>0</v>
      </c>
      <c r="AY59" s="79">
        <f>'5 - Údržbové práce na dro...'!J36</f>
        <v>0</v>
      </c>
      <c r="AZ59" s="79">
        <f>'5 - Údržbové práce na dro...'!F33</f>
        <v>0</v>
      </c>
      <c r="BA59" s="79">
        <f>'5 - Údržbové práce na dro...'!F34</f>
        <v>0</v>
      </c>
      <c r="BB59" s="79">
        <f>'5 - Údržbové práce na dro...'!F35</f>
        <v>0</v>
      </c>
      <c r="BC59" s="79">
        <f>'5 - Údržbové práce na dro...'!F36</f>
        <v>0</v>
      </c>
      <c r="BD59" s="81">
        <f>'5 - Údržbové práce na dro...'!F37</f>
        <v>0</v>
      </c>
      <c r="BT59" s="82" t="s">
        <v>78</v>
      </c>
      <c r="BV59" s="82" t="s">
        <v>75</v>
      </c>
      <c r="BW59" s="82" t="s">
        <v>93</v>
      </c>
      <c r="BX59" s="82" t="s">
        <v>5</v>
      </c>
      <c r="CL59" s="82" t="s">
        <v>3</v>
      </c>
      <c r="CM59" s="82" t="s">
        <v>82</v>
      </c>
    </row>
    <row r="60" spans="1:91" s="7" customFormat="1" ht="16.5" customHeight="1">
      <c r="A60" s="73" t="s">
        <v>77</v>
      </c>
      <c r="B60" s="74"/>
      <c r="C60" s="75"/>
      <c r="D60" s="222" t="s">
        <v>94</v>
      </c>
      <c r="E60" s="222"/>
      <c r="F60" s="222"/>
      <c r="G60" s="222"/>
      <c r="H60" s="222"/>
      <c r="I60" s="76"/>
      <c r="J60" s="222" t="s">
        <v>95</v>
      </c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15">
        <f>'6 - Odstranění deponií ze...'!J30</f>
        <v>0</v>
      </c>
      <c r="AH60" s="216"/>
      <c r="AI60" s="216"/>
      <c r="AJ60" s="216"/>
      <c r="AK60" s="216"/>
      <c r="AL60" s="216"/>
      <c r="AM60" s="216"/>
      <c r="AN60" s="215">
        <f t="shared" si="0"/>
        <v>0</v>
      </c>
      <c r="AO60" s="216"/>
      <c r="AP60" s="216"/>
      <c r="AQ60" s="77" t="s">
        <v>80</v>
      </c>
      <c r="AR60" s="74"/>
      <c r="AS60" s="78">
        <v>0</v>
      </c>
      <c r="AT60" s="79">
        <f t="shared" si="1"/>
        <v>0</v>
      </c>
      <c r="AU60" s="80">
        <f>'6 - Odstranění deponií ze...'!P81</f>
        <v>0</v>
      </c>
      <c r="AV60" s="79">
        <f>'6 - Odstranění deponií ze...'!J33</f>
        <v>0</v>
      </c>
      <c r="AW60" s="79">
        <f>'6 - Odstranění deponií ze...'!J34</f>
        <v>0</v>
      </c>
      <c r="AX60" s="79">
        <f>'6 - Odstranění deponií ze...'!J35</f>
        <v>0</v>
      </c>
      <c r="AY60" s="79">
        <f>'6 - Odstranění deponií ze...'!J36</f>
        <v>0</v>
      </c>
      <c r="AZ60" s="79">
        <f>'6 - Odstranění deponií ze...'!F33</f>
        <v>0</v>
      </c>
      <c r="BA60" s="79">
        <f>'6 - Odstranění deponií ze...'!F34</f>
        <v>0</v>
      </c>
      <c r="BB60" s="79">
        <f>'6 - Odstranění deponií ze...'!F35</f>
        <v>0</v>
      </c>
      <c r="BC60" s="79">
        <f>'6 - Odstranění deponií ze...'!F36</f>
        <v>0</v>
      </c>
      <c r="BD60" s="81">
        <f>'6 - Odstranění deponií ze...'!F37</f>
        <v>0</v>
      </c>
      <c r="BT60" s="82" t="s">
        <v>78</v>
      </c>
      <c r="BV60" s="82" t="s">
        <v>75</v>
      </c>
      <c r="BW60" s="82" t="s">
        <v>96</v>
      </c>
      <c r="BX60" s="82" t="s">
        <v>5</v>
      </c>
      <c r="CL60" s="82" t="s">
        <v>3</v>
      </c>
      <c r="CM60" s="82" t="s">
        <v>82</v>
      </c>
    </row>
    <row r="61" spans="1:91" s="7" customFormat="1" ht="24.75" customHeight="1">
      <c r="A61" s="73" t="s">
        <v>77</v>
      </c>
      <c r="B61" s="74"/>
      <c r="C61" s="75"/>
      <c r="D61" s="222" t="s">
        <v>97</v>
      </c>
      <c r="E61" s="222"/>
      <c r="F61" s="222"/>
      <c r="G61" s="222"/>
      <c r="H61" s="222"/>
      <c r="I61" s="76"/>
      <c r="J61" s="222" t="s">
        <v>98</v>
      </c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15">
        <f>'7 - Podpora mechorostů om...'!J30</f>
        <v>0</v>
      </c>
      <c r="AH61" s="216"/>
      <c r="AI61" s="216"/>
      <c r="AJ61" s="216"/>
      <c r="AK61" s="216"/>
      <c r="AL61" s="216"/>
      <c r="AM61" s="216"/>
      <c r="AN61" s="215">
        <f t="shared" si="0"/>
        <v>0</v>
      </c>
      <c r="AO61" s="216"/>
      <c r="AP61" s="216"/>
      <c r="AQ61" s="77" t="s">
        <v>80</v>
      </c>
      <c r="AR61" s="74"/>
      <c r="AS61" s="78">
        <v>0</v>
      </c>
      <c r="AT61" s="79">
        <f t="shared" si="1"/>
        <v>0</v>
      </c>
      <c r="AU61" s="80">
        <f>'7 - Podpora mechorostů om...'!P81</f>
        <v>0</v>
      </c>
      <c r="AV61" s="79">
        <f>'7 - Podpora mechorostů om...'!J33</f>
        <v>0</v>
      </c>
      <c r="AW61" s="79">
        <f>'7 - Podpora mechorostů om...'!J34</f>
        <v>0</v>
      </c>
      <c r="AX61" s="79">
        <f>'7 - Podpora mechorostů om...'!J35</f>
        <v>0</v>
      </c>
      <c r="AY61" s="79">
        <f>'7 - Podpora mechorostů om...'!J36</f>
        <v>0</v>
      </c>
      <c r="AZ61" s="79">
        <f>'7 - Podpora mechorostů om...'!F33</f>
        <v>0</v>
      </c>
      <c r="BA61" s="79">
        <f>'7 - Podpora mechorostů om...'!F34</f>
        <v>0</v>
      </c>
      <c r="BB61" s="79">
        <f>'7 - Podpora mechorostů om...'!F35</f>
        <v>0</v>
      </c>
      <c r="BC61" s="79">
        <f>'7 - Podpora mechorostů om...'!F36</f>
        <v>0</v>
      </c>
      <c r="BD61" s="81">
        <f>'7 - Podpora mechorostů om...'!F37</f>
        <v>0</v>
      </c>
      <c r="BT61" s="82" t="s">
        <v>78</v>
      </c>
      <c r="BV61" s="82" t="s">
        <v>75</v>
      </c>
      <c r="BW61" s="82" t="s">
        <v>99</v>
      </c>
      <c r="BX61" s="82" t="s">
        <v>5</v>
      </c>
      <c r="CL61" s="82" t="s">
        <v>3</v>
      </c>
      <c r="CM61" s="82" t="s">
        <v>82</v>
      </c>
    </row>
    <row r="62" spans="1:91" s="7" customFormat="1" ht="16.5" customHeight="1">
      <c r="A62" s="73" t="s">
        <v>77</v>
      </c>
      <c r="B62" s="74"/>
      <c r="C62" s="75"/>
      <c r="D62" s="222" t="s">
        <v>100</v>
      </c>
      <c r="E62" s="222"/>
      <c r="F62" s="222"/>
      <c r="G62" s="222"/>
      <c r="H62" s="222"/>
      <c r="I62" s="76"/>
      <c r="J62" s="222" t="s">
        <v>101</v>
      </c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15">
        <f>'8 - VRN'!J30</f>
        <v>0</v>
      </c>
      <c r="AH62" s="216"/>
      <c r="AI62" s="216"/>
      <c r="AJ62" s="216"/>
      <c r="AK62" s="216"/>
      <c r="AL62" s="216"/>
      <c r="AM62" s="216"/>
      <c r="AN62" s="215">
        <f t="shared" si="0"/>
        <v>0</v>
      </c>
      <c r="AO62" s="216"/>
      <c r="AP62" s="216"/>
      <c r="AQ62" s="77" t="s">
        <v>80</v>
      </c>
      <c r="AR62" s="74"/>
      <c r="AS62" s="83">
        <v>0</v>
      </c>
      <c r="AT62" s="84">
        <f t="shared" si="1"/>
        <v>0</v>
      </c>
      <c r="AU62" s="85">
        <f>'8 - VRN'!P82</f>
        <v>0</v>
      </c>
      <c r="AV62" s="84">
        <f>'8 - VRN'!J33</f>
        <v>0</v>
      </c>
      <c r="AW62" s="84">
        <f>'8 - VRN'!J34</f>
        <v>0</v>
      </c>
      <c r="AX62" s="84">
        <f>'8 - VRN'!J35</f>
        <v>0</v>
      </c>
      <c r="AY62" s="84">
        <f>'8 - VRN'!J36</f>
        <v>0</v>
      </c>
      <c r="AZ62" s="84">
        <f>'8 - VRN'!F33</f>
        <v>0</v>
      </c>
      <c r="BA62" s="84">
        <f>'8 - VRN'!F34</f>
        <v>0</v>
      </c>
      <c r="BB62" s="84">
        <f>'8 - VRN'!F35</f>
        <v>0</v>
      </c>
      <c r="BC62" s="84">
        <f>'8 - VRN'!F36</f>
        <v>0</v>
      </c>
      <c r="BD62" s="86">
        <f>'8 - VRN'!F37</f>
        <v>0</v>
      </c>
      <c r="BT62" s="82" t="s">
        <v>78</v>
      </c>
      <c r="BV62" s="82" t="s">
        <v>75</v>
      </c>
      <c r="BW62" s="82" t="s">
        <v>102</v>
      </c>
      <c r="BX62" s="82" t="s">
        <v>5</v>
      </c>
      <c r="CL62" s="82" t="s">
        <v>3</v>
      </c>
      <c r="CM62" s="82" t="s">
        <v>82</v>
      </c>
    </row>
    <row r="63" spans="1:91" s="2" customFormat="1" ht="30" customHeight="1">
      <c r="A63" s="31"/>
      <c r="B63" s="32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2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</row>
    <row r="64" spans="1:91" s="2" customFormat="1" ht="6.95" customHeight="1">
      <c r="A64" s="31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</row>
  </sheetData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1 - Asanační kosení'!C2" display="/" xr:uid="{00000000-0004-0000-0000-000000000000}"/>
    <hyperlink ref="A56" location="'2 - Stržení drnu a urovná...'!C2" display="/" xr:uid="{00000000-0004-0000-0000-000001000000}"/>
    <hyperlink ref="A57" location="'3 - Odstranění dřevin'!C2" display="/" xr:uid="{00000000-0004-0000-0000-000002000000}"/>
    <hyperlink ref="A58" location="'4 - Obnova zvodnělých ter...'!C2" display="/" xr:uid="{00000000-0004-0000-0000-000003000000}"/>
    <hyperlink ref="A59" location="'5 - Údržbové práce na dro...'!C2" display="/" xr:uid="{00000000-0004-0000-0000-000004000000}"/>
    <hyperlink ref="A60" location="'6 - Odstranění deponií ze...'!C2" display="/" xr:uid="{00000000-0004-0000-0000-000005000000}"/>
    <hyperlink ref="A61" location="'7 - Podpora mechorostů om...'!C2" display="/" xr:uid="{00000000-0004-0000-0000-000006000000}"/>
    <hyperlink ref="A62" location="'8 - VRN'!C2" display="/" xr:uid="{00000000-0004-0000-0000-000007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105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ROUND((SUM(BE81:BE128)),  2)</f>
        <v>0</v>
      </c>
      <c r="G33" s="31"/>
      <c r="H33" s="31"/>
      <c r="I33" s="102">
        <v>0.21</v>
      </c>
      <c r="J33" s="101">
        <f>ROUND(((SUM(BE81:BE128))*I33),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ROUND((SUM(BF81:BF128)),  2)</f>
        <v>0</v>
      </c>
      <c r="G34" s="31"/>
      <c r="H34" s="31"/>
      <c r="I34" s="102">
        <v>0.15</v>
      </c>
      <c r="J34" s="101">
        <f>ROUND(((SUM(BF81:BF128))*I34),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ROUND((SUM(BG81:BG128)),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ROUND((SUM(BH81:BH128)),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ROUND((SUM(BI81:BI128)),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1 - Asanační kosení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110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111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1 - Asanační kosení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125</v>
      </c>
      <c r="F82" s="139" t="s">
        <v>126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88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128</v>
      </c>
      <c r="F83" s="148" t="s">
        <v>79</v>
      </c>
      <c r="I83" s="140"/>
      <c r="J83" s="149">
        <f>BK83</f>
        <v>0</v>
      </c>
      <c r="L83" s="137"/>
      <c r="M83" s="142"/>
      <c r="N83" s="143"/>
      <c r="O83" s="143"/>
      <c r="P83" s="144">
        <f>SUM(P84:P128)</f>
        <v>0</v>
      </c>
      <c r="Q83" s="143"/>
      <c r="R83" s="144">
        <f>SUM(R84:R128)</f>
        <v>0</v>
      </c>
      <c r="S83" s="143"/>
      <c r="T83" s="145">
        <f>SUM(T84:T128)</f>
        <v>0</v>
      </c>
      <c r="AR83" s="138" t="s">
        <v>88</v>
      </c>
      <c r="AT83" s="146" t="s">
        <v>72</v>
      </c>
      <c r="AU83" s="146" t="s">
        <v>78</v>
      </c>
      <c r="AY83" s="138" t="s">
        <v>127</v>
      </c>
      <c r="BK83" s="147">
        <f>SUM(BK84:BK128)</f>
        <v>0</v>
      </c>
    </row>
    <row r="84" spans="1:65" s="2" customFormat="1" ht="21.75" customHeight="1">
      <c r="A84" s="31"/>
      <c r="B84" s="150"/>
      <c r="C84" s="151" t="s">
        <v>78</v>
      </c>
      <c r="D84" s="151" t="s">
        <v>129</v>
      </c>
      <c r="E84" s="152" t="s">
        <v>130</v>
      </c>
      <c r="F84" s="153" t="s">
        <v>131</v>
      </c>
      <c r="G84" s="154" t="s">
        <v>132</v>
      </c>
      <c r="H84" s="155">
        <v>0.89900000000000002</v>
      </c>
      <c r="I84" s="156"/>
      <c r="J84" s="157">
        <f>ROUND(I84*H84,2)</f>
        <v>0</v>
      </c>
      <c r="K84" s="153" t="s">
        <v>3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133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133</v>
      </c>
      <c r="BM84" s="162" t="s">
        <v>134</v>
      </c>
    </row>
    <row r="85" spans="1:65" s="13" customFormat="1">
      <c r="B85" s="164"/>
      <c r="D85" s="165" t="s">
        <v>135</v>
      </c>
      <c r="E85" s="166" t="s">
        <v>3</v>
      </c>
      <c r="F85" s="167" t="s">
        <v>136</v>
      </c>
      <c r="H85" s="168">
        <v>7.1999999999999995E-2</v>
      </c>
      <c r="I85" s="169"/>
      <c r="L85" s="164"/>
      <c r="M85" s="170"/>
      <c r="N85" s="171"/>
      <c r="O85" s="171"/>
      <c r="P85" s="171"/>
      <c r="Q85" s="171"/>
      <c r="R85" s="171"/>
      <c r="S85" s="171"/>
      <c r="T85" s="172"/>
      <c r="AT85" s="166" t="s">
        <v>135</v>
      </c>
      <c r="AU85" s="166" t="s">
        <v>82</v>
      </c>
      <c r="AV85" s="13" t="s">
        <v>82</v>
      </c>
      <c r="AW85" s="13" t="s">
        <v>33</v>
      </c>
      <c r="AX85" s="13" t="s">
        <v>73</v>
      </c>
      <c r="AY85" s="166" t="s">
        <v>127</v>
      </c>
    </row>
    <row r="86" spans="1:65" s="13" customFormat="1">
      <c r="B86" s="164"/>
      <c r="D86" s="165" t="s">
        <v>135</v>
      </c>
      <c r="E86" s="166" t="s">
        <v>3</v>
      </c>
      <c r="F86" s="167" t="s">
        <v>137</v>
      </c>
      <c r="H86" s="168">
        <v>0.186</v>
      </c>
      <c r="I86" s="169"/>
      <c r="L86" s="164"/>
      <c r="M86" s="170"/>
      <c r="N86" s="171"/>
      <c r="O86" s="171"/>
      <c r="P86" s="171"/>
      <c r="Q86" s="171"/>
      <c r="R86" s="171"/>
      <c r="S86" s="171"/>
      <c r="T86" s="172"/>
      <c r="AT86" s="166" t="s">
        <v>135</v>
      </c>
      <c r="AU86" s="166" t="s">
        <v>82</v>
      </c>
      <c r="AV86" s="13" t="s">
        <v>82</v>
      </c>
      <c r="AW86" s="13" t="s">
        <v>33</v>
      </c>
      <c r="AX86" s="13" t="s">
        <v>73</v>
      </c>
      <c r="AY86" s="166" t="s">
        <v>127</v>
      </c>
    </row>
    <row r="87" spans="1:65" s="13" customFormat="1">
      <c r="B87" s="164"/>
      <c r="D87" s="165" t="s">
        <v>135</v>
      </c>
      <c r="E87" s="166" t="s">
        <v>3</v>
      </c>
      <c r="F87" s="167" t="s">
        <v>138</v>
      </c>
      <c r="H87" s="168">
        <v>0.64100000000000001</v>
      </c>
      <c r="I87" s="169"/>
      <c r="L87" s="164"/>
      <c r="M87" s="170"/>
      <c r="N87" s="171"/>
      <c r="O87" s="171"/>
      <c r="P87" s="171"/>
      <c r="Q87" s="171"/>
      <c r="R87" s="171"/>
      <c r="S87" s="171"/>
      <c r="T87" s="172"/>
      <c r="AT87" s="166" t="s">
        <v>135</v>
      </c>
      <c r="AU87" s="166" t="s">
        <v>82</v>
      </c>
      <c r="AV87" s="13" t="s">
        <v>82</v>
      </c>
      <c r="AW87" s="13" t="s">
        <v>33</v>
      </c>
      <c r="AX87" s="13" t="s">
        <v>73</v>
      </c>
      <c r="AY87" s="166" t="s">
        <v>127</v>
      </c>
    </row>
    <row r="88" spans="1:65" s="14" customFormat="1">
      <c r="B88" s="173"/>
      <c r="D88" s="165" t="s">
        <v>135</v>
      </c>
      <c r="E88" s="174" t="s">
        <v>3</v>
      </c>
      <c r="F88" s="175" t="s">
        <v>139</v>
      </c>
      <c r="H88" s="176">
        <v>0.89900000000000002</v>
      </c>
      <c r="I88" s="177"/>
      <c r="L88" s="173"/>
      <c r="M88" s="178"/>
      <c r="N88" s="179"/>
      <c r="O88" s="179"/>
      <c r="P88" s="179"/>
      <c r="Q88" s="179"/>
      <c r="R88" s="179"/>
      <c r="S88" s="179"/>
      <c r="T88" s="180"/>
      <c r="AT88" s="174" t="s">
        <v>135</v>
      </c>
      <c r="AU88" s="174" t="s">
        <v>82</v>
      </c>
      <c r="AV88" s="14" t="s">
        <v>88</v>
      </c>
      <c r="AW88" s="14" t="s">
        <v>33</v>
      </c>
      <c r="AX88" s="14" t="s">
        <v>78</v>
      </c>
      <c r="AY88" s="174" t="s">
        <v>127</v>
      </c>
    </row>
    <row r="89" spans="1:65" s="2" customFormat="1" ht="21.75" customHeight="1">
      <c r="A89" s="31"/>
      <c r="B89" s="150"/>
      <c r="C89" s="151" t="s">
        <v>82</v>
      </c>
      <c r="D89" s="151" t="s">
        <v>129</v>
      </c>
      <c r="E89" s="152" t="s">
        <v>140</v>
      </c>
      <c r="F89" s="153" t="s">
        <v>141</v>
      </c>
      <c r="G89" s="154" t="s">
        <v>132</v>
      </c>
      <c r="H89" s="155">
        <v>0.89900000000000002</v>
      </c>
      <c r="I89" s="156"/>
      <c r="J89" s="157">
        <f>ROUND(I89*H89,2)</f>
        <v>0</v>
      </c>
      <c r="K89" s="153" t="s">
        <v>3</v>
      </c>
      <c r="L89" s="32"/>
      <c r="M89" s="158" t="s">
        <v>3</v>
      </c>
      <c r="N89" s="159" t="s">
        <v>44</v>
      </c>
      <c r="O89" s="52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2" t="s">
        <v>133</v>
      </c>
      <c r="AT89" s="162" t="s">
        <v>129</v>
      </c>
      <c r="AU89" s="162" t="s">
        <v>82</v>
      </c>
      <c r="AY89" s="16" t="s">
        <v>127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78</v>
      </c>
      <c r="BK89" s="163">
        <f>ROUND(I89*H89,2)</f>
        <v>0</v>
      </c>
      <c r="BL89" s="16" t="s">
        <v>133</v>
      </c>
      <c r="BM89" s="162" t="s">
        <v>142</v>
      </c>
    </row>
    <row r="90" spans="1:65" s="13" customFormat="1">
      <c r="B90" s="164"/>
      <c r="D90" s="165" t="s">
        <v>135</v>
      </c>
      <c r="E90" s="166" t="s">
        <v>3</v>
      </c>
      <c r="F90" s="167" t="s">
        <v>136</v>
      </c>
      <c r="H90" s="168">
        <v>7.1999999999999995E-2</v>
      </c>
      <c r="I90" s="169"/>
      <c r="L90" s="164"/>
      <c r="M90" s="170"/>
      <c r="N90" s="171"/>
      <c r="O90" s="171"/>
      <c r="P90" s="171"/>
      <c r="Q90" s="171"/>
      <c r="R90" s="171"/>
      <c r="S90" s="171"/>
      <c r="T90" s="172"/>
      <c r="AT90" s="166" t="s">
        <v>135</v>
      </c>
      <c r="AU90" s="166" t="s">
        <v>82</v>
      </c>
      <c r="AV90" s="13" t="s">
        <v>82</v>
      </c>
      <c r="AW90" s="13" t="s">
        <v>33</v>
      </c>
      <c r="AX90" s="13" t="s">
        <v>73</v>
      </c>
      <c r="AY90" s="166" t="s">
        <v>127</v>
      </c>
    </row>
    <row r="91" spans="1:65" s="13" customFormat="1">
      <c r="B91" s="164"/>
      <c r="D91" s="165" t="s">
        <v>135</v>
      </c>
      <c r="E91" s="166" t="s">
        <v>3</v>
      </c>
      <c r="F91" s="167" t="s">
        <v>137</v>
      </c>
      <c r="H91" s="168">
        <v>0.186</v>
      </c>
      <c r="I91" s="169"/>
      <c r="L91" s="164"/>
      <c r="M91" s="170"/>
      <c r="N91" s="171"/>
      <c r="O91" s="171"/>
      <c r="P91" s="171"/>
      <c r="Q91" s="171"/>
      <c r="R91" s="171"/>
      <c r="S91" s="171"/>
      <c r="T91" s="172"/>
      <c r="AT91" s="166" t="s">
        <v>135</v>
      </c>
      <c r="AU91" s="166" t="s">
        <v>82</v>
      </c>
      <c r="AV91" s="13" t="s">
        <v>82</v>
      </c>
      <c r="AW91" s="13" t="s">
        <v>33</v>
      </c>
      <c r="AX91" s="13" t="s">
        <v>73</v>
      </c>
      <c r="AY91" s="166" t="s">
        <v>127</v>
      </c>
    </row>
    <row r="92" spans="1:65" s="13" customFormat="1">
      <c r="B92" s="164"/>
      <c r="D92" s="165" t="s">
        <v>135</v>
      </c>
      <c r="E92" s="166" t="s">
        <v>3</v>
      </c>
      <c r="F92" s="167" t="s">
        <v>138</v>
      </c>
      <c r="H92" s="168">
        <v>0.64100000000000001</v>
      </c>
      <c r="I92" s="169"/>
      <c r="L92" s="164"/>
      <c r="M92" s="170"/>
      <c r="N92" s="171"/>
      <c r="O92" s="171"/>
      <c r="P92" s="171"/>
      <c r="Q92" s="171"/>
      <c r="R92" s="171"/>
      <c r="S92" s="171"/>
      <c r="T92" s="172"/>
      <c r="AT92" s="166" t="s">
        <v>135</v>
      </c>
      <c r="AU92" s="166" t="s">
        <v>82</v>
      </c>
      <c r="AV92" s="13" t="s">
        <v>82</v>
      </c>
      <c r="AW92" s="13" t="s">
        <v>33</v>
      </c>
      <c r="AX92" s="13" t="s">
        <v>73</v>
      </c>
      <c r="AY92" s="166" t="s">
        <v>127</v>
      </c>
    </row>
    <row r="93" spans="1:65" s="14" customFormat="1">
      <c r="B93" s="173"/>
      <c r="D93" s="165" t="s">
        <v>135</v>
      </c>
      <c r="E93" s="174" t="s">
        <v>3</v>
      </c>
      <c r="F93" s="175" t="s">
        <v>139</v>
      </c>
      <c r="H93" s="176">
        <v>0.89900000000000002</v>
      </c>
      <c r="I93" s="177"/>
      <c r="L93" s="173"/>
      <c r="M93" s="178"/>
      <c r="N93" s="179"/>
      <c r="O93" s="179"/>
      <c r="P93" s="179"/>
      <c r="Q93" s="179"/>
      <c r="R93" s="179"/>
      <c r="S93" s="179"/>
      <c r="T93" s="180"/>
      <c r="AT93" s="174" t="s">
        <v>135</v>
      </c>
      <c r="AU93" s="174" t="s">
        <v>82</v>
      </c>
      <c r="AV93" s="14" t="s">
        <v>88</v>
      </c>
      <c r="AW93" s="14" t="s">
        <v>33</v>
      </c>
      <c r="AX93" s="14" t="s">
        <v>78</v>
      </c>
      <c r="AY93" s="174" t="s">
        <v>127</v>
      </c>
    </row>
    <row r="94" spans="1:65" s="2" customFormat="1" ht="33" customHeight="1">
      <c r="A94" s="31"/>
      <c r="B94" s="150"/>
      <c r="C94" s="151" t="s">
        <v>85</v>
      </c>
      <c r="D94" s="151" t="s">
        <v>129</v>
      </c>
      <c r="E94" s="152" t="s">
        <v>143</v>
      </c>
      <c r="F94" s="153" t="s">
        <v>144</v>
      </c>
      <c r="G94" s="154" t="s">
        <v>132</v>
      </c>
      <c r="H94" s="155">
        <v>0.89900000000000002</v>
      </c>
      <c r="I94" s="156"/>
      <c r="J94" s="157">
        <f>ROUND(I94*H94,2)</f>
        <v>0</v>
      </c>
      <c r="K94" s="153" t="s">
        <v>3</v>
      </c>
      <c r="L94" s="32"/>
      <c r="M94" s="158" t="s">
        <v>3</v>
      </c>
      <c r="N94" s="159" t="s">
        <v>44</v>
      </c>
      <c r="O94" s="52"/>
      <c r="P94" s="160">
        <f>O94*H94</f>
        <v>0</v>
      </c>
      <c r="Q94" s="160">
        <v>0</v>
      </c>
      <c r="R94" s="160">
        <f>Q94*H94</f>
        <v>0</v>
      </c>
      <c r="S94" s="160">
        <v>0</v>
      </c>
      <c r="T94" s="161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62" t="s">
        <v>133</v>
      </c>
      <c r="AT94" s="162" t="s">
        <v>129</v>
      </c>
      <c r="AU94" s="162" t="s">
        <v>82</v>
      </c>
      <c r="AY94" s="16" t="s">
        <v>127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78</v>
      </c>
      <c r="BK94" s="163">
        <f>ROUND(I94*H94,2)</f>
        <v>0</v>
      </c>
      <c r="BL94" s="16" t="s">
        <v>133</v>
      </c>
      <c r="BM94" s="162" t="s">
        <v>145</v>
      </c>
    </row>
    <row r="95" spans="1:65" s="13" customFormat="1">
      <c r="B95" s="164"/>
      <c r="D95" s="165" t="s">
        <v>135</v>
      </c>
      <c r="E95" s="166" t="s">
        <v>3</v>
      </c>
      <c r="F95" s="167" t="s">
        <v>136</v>
      </c>
      <c r="H95" s="168">
        <v>7.1999999999999995E-2</v>
      </c>
      <c r="I95" s="169"/>
      <c r="L95" s="164"/>
      <c r="M95" s="170"/>
      <c r="N95" s="171"/>
      <c r="O95" s="171"/>
      <c r="P95" s="171"/>
      <c r="Q95" s="171"/>
      <c r="R95" s="171"/>
      <c r="S95" s="171"/>
      <c r="T95" s="172"/>
      <c r="AT95" s="166" t="s">
        <v>135</v>
      </c>
      <c r="AU95" s="166" t="s">
        <v>82</v>
      </c>
      <c r="AV95" s="13" t="s">
        <v>82</v>
      </c>
      <c r="AW95" s="13" t="s">
        <v>33</v>
      </c>
      <c r="AX95" s="13" t="s">
        <v>73</v>
      </c>
      <c r="AY95" s="166" t="s">
        <v>127</v>
      </c>
    </row>
    <row r="96" spans="1:65" s="13" customFormat="1">
      <c r="B96" s="164"/>
      <c r="D96" s="165" t="s">
        <v>135</v>
      </c>
      <c r="E96" s="166" t="s">
        <v>3</v>
      </c>
      <c r="F96" s="167" t="s">
        <v>137</v>
      </c>
      <c r="H96" s="168">
        <v>0.186</v>
      </c>
      <c r="I96" s="169"/>
      <c r="L96" s="164"/>
      <c r="M96" s="170"/>
      <c r="N96" s="171"/>
      <c r="O96" s="171"/>
      <c r="P96" s="171"/>
      <c r="Q96" s="171"/>
      <c r="R96" s="171"/>
      <c r="S96" s="171"/>
      <c r="T96" s="172"/>
      <c r="AT96" s="166" t="s">
        <v>135</v>
      </c>
      <c r="AU96" s="166" t="s">
        <v>82</v>
      </c>
      <c r="AV96" s="13" t="s">
        <v>82</v>
      </c>
      <c r="AW96" s="13" t="s">
        <v>33</v>
      </c>
      <c r="AX96" s="13" t="s">
        <v>73</v>
      </c>
      <c r="AY96" s="166" t="s">
        <v>127</v>
      </c>
    </row>
    <row r="97" spans="1:65" s="13" customFormat="1">
      <c r="B97" s="164"/>
      <c r="D97" s="165" t="s">
        <v>135</v>
      </c>
      <c r="E97" s="166" t="s">
        <v>3</v>
      </c>
      <c r="F97" s="167" t="s">
        <v>138</v>
      </c>
      <c r="H97" s="168">
        <v>0.64100000000000001</v>
      </c>
      <c r="I97" s="169"/>
      <c r="L97" s="164"/>
      <c r="M97" s="170"/>
      <c r="N97" s="171"/>
      <c r="O97" s="171"/>
      <c r="P97" s="171"/>
      <c r="Q97" s="171"/>
      <c r="R97" s="171"/>
      <c r="S97" s="171"/>
      <c r="T97" s="172"/>
      <c r="AT97" s="166" t="s">
        <v>135</v>
      </c>
      <c r="AU97" s="166" t="s">
        <v>82</v>
      </c>
      <c r="AV97" s="13" t="s">
        <v>82</v>
      </c>
      <c r="AW97" s="13" t="s">
        <v>33</v>
      </c>
      <c r="AX97" s="13" t="s">
        <v>73</v>
      </c>
      <c r="AY97" s="166" t="s">
        <v>127</v>
      </c>
    </row>
    <row r="98" spans="1:65" s="14" customFormat="1">
      <c r="B98" s="173"/>
      <c r="D98" s="165" t="s">
        <v>135</v>
      </c>
      <c r="E98" s="174" t="s">
        <v>3</v>
      </c>
      <c r="F98" s="175" t="s">
        <v>139</v>
      </c>
      <c r="H98" s="176">
        <v>0.89900000000000002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135</v>
      </c>
      <c r="AU98" s="174" t="s">
        <v>82</v>
      </c>
      <c r="AV98" s="14" t="s">
        <v>88</v>
      </c>
      <c r="AW98" s="14" t="s">
        <v>33</v>
      </c>
      <c r="AX98" s="14" t="s">
        <v>78</v>
      </c>
      <c r="AY98" s="174" t="s">
        <v>127</v>
      </c>
    </row>
    <row r="99" spans="1:65" s="2" customFormat="1" ht="21.75" customHeight="1">
      <c r="A99" s="31"/>
      <c r="B99" s="150"/>
      <c r="C99" s="151" t="s">
        <v>88</v>
      </c>
      <c r="D99" s="151" t="s">
        <v>129</v>
      </c>
      <c r="E99" s="152" t="s">
        <v>146</v>
      </c>
      <c r="F99" s="153" t="s">
        <v>147</v>
      </c>
      <c r="G99" s="154" t="s">
        <v>132</v>
      </c>
      <c r="H99" s="155">
        <v>0.89900000000000002</v>
      </c>
      <c r="I99" s="156"/>
      <c r="J99" s="157">
        <f>ROUND(I99*H99,2)</f>
        <v>0</v>
      </c>
      <c r="K99" s="153" t="s">
        <v>3</v>
      </c>
      <c r="L99" s="32"/>
      <c r="M99" s="158" t="s">
        <v>3</v>
      </c>
      <c r="N99" s="159" t="s">
        <v>44</v>
      </c>
      <c r="O99" s="52"/>
      <c r="P99" s="160">
        <f>O99*H99</f>
        <v>0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62" t="s">
        <v>133</v>
      </c>
      <c r="AT99" s="162" t="s">
        <v>129</v>
      </c>
      <c r="AU99" s="162" t="s">
        <v>82</v>
      </c>
      <c r="AY99" s="16" t="s">
        <v>127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6" t="s">
        <v>78</v>
      </c>
      <c r="BK99" s="163">
        <f>ROUND(I99*H99,2)</f>
        <v>0</v>
      </c>
      <c r="BL99" s="16" t="s">
        <v>133</v>
      </c>
      <c r="BM99" s="162" t="s">
        <v>148</v>
      </c>
    </row>
    <row r="100" spans="1:65" s="13" customFormat="1">
      <c r="B100" s="164"/>
      <c r="D100" s="165" t="s">
        <v>135</v>
      </c>
      <c r="E100" s="166" t="s">
        <v>3</v>
      </c>
      <c r="F100" s="167" t="s">
        <v>136</v>
      </c>
      <c r="H100" s="168">
        <v>7.1999999999999995E-2</v>
      </c>
      <c r="I100" s="169"/>
      <c r="L100" s="164"/>
      <c r="M100" s="170"/>
      <c r="N100" s="171"/>
      <c r="O100" s="171"/>
      <c r="P100" s="171"/>
      <c r="Q100" s="171"/>
      <c r="R100" s="171"/>
      <c r="S100" s="171"/>
      <c r="T100" s="172"/>
      <c r="AT100" s="166" t="s">
        <v>135</v>
      </c>
      <c r="AU100" s="166" t="s">
        <v>82</v>
      </c>
      <c r="AV100" s="13" t="s">
        <v>82</v>
      </c>
      <c r="AW100" s="13" t="s">
        <v>33</v>
      </c>
      <c r="AX100" s="13" t="s">
        <v>73</v>
      </c>
      <c r="AY100" s="166" t="s">
        <v>127</v>
      </c>
    </row>
    <row r="101" spans="1:65" s="13" customFormat="1">
      <c r="B101" s="164"/>
      <c r="D101" s="165" t="s">
        <v>135</v>
      </c>
      <c r="E101" s="166" t="s">
        <v>3</v>
      </c>
      <c r="F101" s="167" t="s">
        <v>137</v>
      </c>
      <c r="H101" s="168">
        <v>0.186</v>
      </c>
      <c r="I101" s="169"/>
      <c r="L101" s="164"/>
      <c r="M101" s="170"/>
      <c r="N101" s="171"/>
      <c r="O101" s="171"/>
      <c r="P101" s="171"/>
      <c r="Q101" s="171"/>
      <c r="R101" s="171"/>
      <c r="S101" s="171"/>
      <c r="T101" s="172"/>
      <c r="AT101" s="166" t="s">
        <v>135</v>
      </c>
      <c r="AU101" s="166" t="s">
        <v>82</v>
      </c>
      <c r="AV101" s="13" t="s">
        <v>82</v>
      </c>
      <c r="AW101" s="13" t="s">
        <v>33</v>
      </c>
      <c r="AX101" s="13" t="s">
        <v>73</v>
      </c>
      <c r="AY101" s="166" t="s">
        <v>127</v>
      </c>
    </row>
    <row r="102" spans="1:65" s="13" customFormat="1">
      <c r="B102" s="164"/>
      <c r="D102" s="165" t="s">
        <v>135</v>
      </c>
      <c r="E102" s="166" t="s">
        <v>3</v>
      </c>
      <c r="F102" s="167" t="s">
        <v>138</v>
      </c>
      <c r="H102" s="168">
        <v>0.64100000000000001</v>
      </c>
      <c r="I102" s="169"/>
      <c r="L102" s="164"/>
      <c r="M102" s="170"/>
      <c r="N102" s="171"/>
      <c r="O102" s="171"/>
      <c r="P102" s="171"/>
      <c r="Q102" s="171"/>
      <c r="R102" s="171"/>
      <c r="S102" s="171"/>
      <c r="T102" s="172"/>
      <c r="AT102" s="166" t="s">
        <v>135</v>
      </c>
      <c r="AU102" s="166" t="s">
        <v>82</v>
      </c>
      <c r="AV102" s="13" t="s">
        <v>82</v>
      </c>
      <c r="AW102" s="13" t="s">
        <v>33</v>
      </c>
      <c r="AX102" s="13" t="s">
        <v>73</v>
      </c>
      <c r="AY102" s="166" t="s">
        <v>127</v>
      </c>
    </row>
    <row r="103" spans="1:65" s="14" customFormat="1">
      <c r="B103" s="173"/>
      <c r="D103" s="165" t="s">
        <v>135</v>
      </c>
      <c r="E103" s="174" t="s">
        <v>3</v>
      </c>
      <c r="F103" s="175" t="s">
        <v>139</v>
      </c>
      <c r="H103" s="176">
        <v>0.89900000000000002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135</v>
      </c>
      <c r="AU103" s="174" t="s">
        <v>82</v>
      </c>
      <c r="AV103" s="14" t="s">
        <v>88</v>
      </c>
      <c r="AW103" s="14" t="s">
        <v>33</v>
      </c>
      <c r="AX103" s="14" t="s">
        <v>78</v>
      </c>
      <c r="AY103" s="174" t="s">
        <v>127</v>
      </c>
    </row>
    <row r="104" spans="1:65" s="2" customFormat="1" ht="44.25" customHeight="1">
      <c r="A104" s="31"/>
      <c r="B104" s="150"/>
      <c r="C104" s="151" t="s">
        <v>91</v>
      </c>
      <c r="D104" s="151" t="s">
        <v>129</v>
      </c>
      <c r="E104" s="152" t="s">
        <v>149</v>
      </c>
      <c r="F104" s="153" t="s">
        <v>150</v>
      </c>
      <c r="G104" s="154" t="s">
        <v>132</v>
      </c>
      <c r="H104" s="155">
        <v>0.89900000000000002</v>
      </c>
      <c r="I104" s="156"/>
      <c r="J104" s="157">
        <f>ROUND(I104*H104,2)</f>
        <v>0</v>
      </c>
      <c r="K104" s="153" t="s">
        <v>3</v>
      </c>
      <c r="L104" s="32"/>
      <c r="M104" s="158" t="s">
        <v>3</v>
      </c>
      <c r="N104" s="159" t="s">
        <v>44</v>
      </c>
      <c r="O104" s="52"/>
      <c r="P104" s="160">
        <f>O104*H104</f>
        <v>0</v>
      </c>
      <c r="Q104" s="160">
        <v>0</v>
      </c>
      <c r="R104" s="160">
        <f>Q104*H104</f>
        <v>0</v>
      </c>
      <c r="S104" s="160">
        <v>0</v>
      </c>
      <c r="T104" s="161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62" t="s">
        <v>133</v>
      </c>
      <c r="AT104" s="162" t="s">
        <v>129</v>
      </c>
      <c r="AU104" s="162" t="s">
        <v>82</v>
      </c>
      <c r="AY104" s="16" t="s">
        <v>127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6" t="s">
        <v>78</v>
      </c>
      <c r="BK104" s="163">
        <f>ROUND(I104*H104,2)</f>
        <v>0</v>
      </c>
      <c r="BL104" s="16" t="s">
        <v>133</v>
      </c>
      <c r="BM104" s="162" t="s">
        <v>151</v>
      </c>
    </row>
    <row r="105" spans="1:65" s="13" customFormat="1">
      <c r="B105" s="164"/>
      <c r="D105" s="165" t="s">
        <v>135</v>
      </c>
      <c r="E105" s="166" t="s">
        <v>3</v>
      </c>
      <c r="F105" s="167" t="s">
        <v>136</v>
      </c>
      <c r="H105" s="168">
        <v>7.1999999999999995E-2</v>
      </c>
      <c r="I105" s="169"/>
      <c r="L105" s="164"/>
      <c r="M105" s="170"/>
      <c r="N105" s="171"/>
      <c r="O105" s="171"/>
      <c r="P105" s="171"/>
      <c r="Q105" s="171"/>
      <c r="R105" s="171"/>
      <c r="S105" s="171"/>
      <c r="T105" s="172"/>
      <c r="AT105" s="166" t="s">
        <v>135</v>
      </c>
      <c r="AU105" s="166" t="s">
        <v>82</v>
      </c>
      <c r="AV105" s="13" t="s">
        <v>82</v>
      </c>
      <c r="AW105" s="13" t="s">
        <v>33</v>
      </c>
      <c r="AX105" s="13" t="s">
        <v>73</v>
      </c>
      <c r="AY105" s="166" t="s">
        <v>127</v>
      </c>
    </row>
    <row r="106" spans="1:65" s="13" customFormat="1">
      <c r="B106" s="164"/>
      <c r="D106" s="165" t="s">
        <v>135</v>
      </c>
      <c r="E106" s="166" t="s">
        <v>3</v>
      </c>
      <c r="F106" s="167" t="s">
        <v>137</v>
      </c>
      <c r="H106" s="168">
        <v>0.186</v>
      </c>
      <c r="I106" s="169"/>
      <c r="L106" s="164"/>
      <c r="M106" s="170"/>
      <c r="N106" s="171"/>
      <c r="O106" s="171"/>
      <c r="P106" s="171"/>
      <c r="Q106" s="171"/>
      <c r="R106" s="171"/>
      <c r="S106" s="171"/>
      <c r="T106" s="172"/>
      <c r="AT106" s="166" t="s">
        <v>135</v>
      </c>
      <c r="AU106" s="166" t="s">
        <v>82</v>
      </c>
      <c r="AV106" s="13" t="s">
        <v>82</v>
      </c>
      <c r="AW106" s="13" t="s">
        <v>33</v>
      </c>
      <c r="AX106" s="13" t="s">
        <v>73</v>
      </c>
      <c r="AY106" s="166" t="s">
        <v>127</v>
      </c>
    </row>
    <row r="107" spans="1:65" s="13" customFormat="1">
      <c r="B107" s="164"/>
      <c r="D107" s="165" t="s">
        <v>135</v>
      </c>
      <c r="E107" s="166" t="s">
        <v>3</v>
      </c>
      <c r="F107" s="167" t="s">
        <v>138</v>
      </c>
      <c r="H107" s="168">
        <v>0.64100000000000001</v>
      </c>
      <c r="I107" s="169"/>
      <c r="L107" s="164"/>
      <c r="M107" s="170"/>
      <c r="N107" s="171"/>
      <c r="O107" s="171"/>
      <c r="P107" s="171"/>
      <c r="Q107" s="171"/>
      <c r="R107" s="171"/>
      <c r="S107" s="171"/>
      <c r="T107" s="172"/>
      <c r="AT107" s="166" t="s">
        <v>135</v>
      </c>
      <c r="AU107" s="166" t="s">
        <v>82</v>
      </c>
      <c r="AV107" s="13" t="s">
        <v>82</v>
      </c>
      <c r="AW107" s="13" t="s">
        <v>33</v>
      </c>
      <c r="AX107" s="13" t="s">
        <v>73</v>
      </c>
      <c r="AY107" s="166" t="s">
        <v>127</v>
      </c>
    </row>
    <row r="108" spans="1:65" s="14" customFormat="1">
      <c r="B108" s="173"/>
      <c r="D108" s="165" t="s">
        <v>135</v>
      </c>
      <c r="E108" s="174" t="s">
        <v>3</v>
      </c>
      <c r="F108" s="175" t="s">
        <v>139</v>
      </c>
      <c r="H108" s="176">
        <v>0.89900000000000002</v>
      </c>
      <c r="I108" s="177"/>
      <c r="L108" s="173"/>
      <c r="M108" s="178"/>
      <c r="N108" s="179"/>
      <c r="O108" s="179"/>
      <c r="P108" s="179"/>
      <c r="Q108" s="179"/>
      <c r="R108" s="179"/>
      <c r="S108" s="179"/>
      <c r="T108" s="180"/>
      <c r="AT108" s="174" t="s">
        <v>135</v>
      </c>
      <c r="AU108" s="174" t="s">
        <v>82</v>
      </c>
      <c r="AV108" s="14" t="s">
        <v>88</v>
      </c>
      <c r="AW108" s="14" t="s">
        <v>33</v>
      </c>
      <c r="AX108" s="14" t="s">
        <v>78</v>
      </c>
      <c r="AY108" s="174" t="s">
        <v>127</v>
      </c>
    </row>
    <row r="109" spans="1:65" s="2" customFormat="1" ht="21.75" customHeight="1">
      <c r="A109" s="31"/>
      <c r="B109" s="150"/>
      <c r="C109" s="151" t="s">
        <v>94</v>
      </c>
      <c r="D109" s="151" t="s">
        <v>129</v>
      </c>
      <c r="E109" s="152" t="s">
        <v>152</v>
      </c>
      <c r="F109" s="153" t="s">
        <v>153</v>
      </c>
      <c r="G109" s="154" t="s">
        <v>132</v>
      </c>
      <c r="H109" s="155">
        <v>0.89900000000000002</v>
      </c>
      <c r="I109" s="156"/>
      <c r="J109" s="157">
        <f>ROUND(I109*H109,2)</f>
        <v>0</v>
      </c>
      <c r="K109" s="153" t="s">
        <v>3</v>
      </c>
      <c r="L109" s="32"/>
      <c r="M109" s="158" t="s">
        <v>3</v>
      </c>
      <c r="N109" s="159" t="s">
        <v>44</v>
      </c>
      <c r="O109" s="52"/>
      <c r="P109" s="160">
        <f>O109*H109</f>
        <v>0</v>
      </c>
      <c r="Q109" s="160">
        <v>0</v>
      </c>
      <c r="R109" s="160">
        <f>Q109*H109</f>
        <v>0</v>
      </c>
      <c r="S109" s="160">
        <v>0</v>
      </c>
      <c r="T109" s="161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62" t="s">
        <v>133</v>
      </c>
      <c r="AT109" s="162" t="s">
        <v>129</v>
      </c>
      <c r="AU109" s="162" t="s">
        <v>82</v>
      </c>
      <c r="AY109" s="16" t="s">
        <v>127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6" t="s">
        <v>78</v>
      </c>
      <c r="BK109" s="163">
        <f>ROUND(I109*H109,2)</f>
        <v>0</v>
      </c>
      <c r="BL109" s="16" t="s">
        <v>133</v>
      </c>
      <c r="BM109" s="162" t="s">
        <v>154</v>
      </c>
    </row>
    <row r="110" spans="1:65" s="13" customFormat="1">
      <c r="B110" s="164"/>
      <c r="D110" s="165" t="s">
        <v>135</v>
      </c>
      <c r="E110" s="166" t="s">
        <v>3</v>
      </c>
      <c r="F110" s="167" t="s">
        <v>136</v>
      </c>
      <c r="H110" s="168">
        <v>7.1999999999999995E-2</v>
      </c>
      <c r="I110" s="169"/>
      <c r="L110" s="164"/>
      <c r="M110" s="170"/>
      <c r="N110" s="171"/>
      <c r="O110" s="171"/>
      <c r="P110" s="171"/>
      <c r="Q110" s="171"/>
      <c r="R110" s="171"/>
      <c r="S110" s="171"/>
      <c r="T110" s="172"/>
      <c r="AT110" s="166" t="s">
        <v>135</v>
      </c>
      <c r="AU110" s="166" t="s">
        <v>82</v>
      </c>
      <c r="AV110" s="13" t="s">
        <v>82</v>
      </c>
      <c r="AW110" s="13" t="s">
        <v>33</v>
      </c>
      <c r="AX110" s="13" t="s">
        <v>73</v>
      </c>
      <c r="AY110" s="166" t="s">
        <v>127</v>
      </c>
    </row>
    <row r="111" spans="1:65" s="13" customFormat="1">
      <c r="B111" s="164"/>
      <c r="D111" s="165" t="s">
        <v>135</v>
      </c>
      <c r="E111" s="166" t="s">
        <v>3</v>
      </c>
      <c r="F111" s="167" t="s">
        <v>137</v>
      </c>
      <c r="H111" s="168">
        <v>0.186</v>
      </c>
      <c r="I111" s="169"/>
      <c r="L111" s="164"/>
      <c r="M111" s="170"/>
      <c r="N111" s="171"/>
      <c r="O111" s="171"/>
      <c r="P111" s="171"/>
      <c r="Q111" s="171"/>
      <c r="R111" s="171"/>
      <c r="S111" s="171"/>
      <c r="T111" s="172"/>
      <c r="AT111" s="166" t="s">
        <v>135</v>
      </c>
      <c r="AU111" s="166" t="s">
        <v>82</v>
      </c>
      <c r="AV111" s="13" t="s">
        <v>82</v>
      </c>
      <c r="AW111" s="13" t="s">
        <v>33</v>
      </c>
      <c r="AX111" s="13" t="s">
        <v>73</v>
      </c>
      <c r="AY111" s="166" t="s">
        <v>127</v>
      </c>
    </row>
    <row r="112" spans="1:65" s="13" customFormat="1">
      <c r="B112" s="164"/>
      <c r="D112" s="165" t="s">
        <v>135</v>
      </c>
      <c r="E112" s="166" t="s">
        <v>3</v>
      </c>
      <c r="F112" s="167" t="s">
        <v>138</v>
      </c>
      <c r="H112" s="168">
        <v>0.64100000000000001</v>
      </c>
      <c r="I112" s="169"/>
      <c r="L112" s="164"/>
      <c r="M112" s="170"/>
      <c r="N112" s="171"/>
      <c r="O112" s="171"/>
      <c r="P112" s="171"/>
      <c r="Q112" s="171"/>
      <c r="R112" s="171"/>
      <c r="S112" s="171"/>
      <c r="T112" s="172"/>
      <c r="AT112" s="166" t="s">
        <v>135</v>
      </c>
      <c r="AU112" s="166" t="s">
        <v>82</v>
      </c>
      <c r="AV112" s="13" t="s">
        <v>82</v>
      </c>
      <c r="AW112" s="13" t="s">
        <v>33</v>
      </c>
      <c r="AX112" s="13" t="s">
        <v>73</v>
      </c>
      <c r="AY112" s="166" t="s">
        <v>127</v>
      </c>
    </row>
    <row r="113" spans="1:65" s="14" customFormat="1">
      <c r="B113" s="173"/>
      <c r="D113" s="165" t="s">
        <v>135</v>
      </c>
      <c r="E113" s="174" t="s">
        <v>3</v>
      </c>
      <c r="F113" s="175" t="s">
        <v>139</v>
      </c>
      <c r="H113" s="176">
        <v>0.89900000000000002</v>
      </c>
      <c r="I113" s="177"/>
      <c r="L113" s="173"/>
      <c r="M113" s="178"/>
      <c r="N113" s="179"/>
      <c r="O113" s="179"/>
      <c r="P113" s="179"/>
      <c r="Q113" s="179"/>
      <c r="R113" s="179"/>
      <c r="S113" s="179"/>
      <c r="T113" s="180"/>
      <c r="AT113" s="174" t="s">
        <v>135</v>
      </c>
      <c r="AU113" s="174" t="s">
        <v>82</v>
      </c>
      <c r="AV113" s="14" t="s">
        <v>88</v>
      </c>
      <c r="AW113" s="14" t="s">
        <v>33</v>
      </c>
      <c r="AX113" s="14" t="s">
        <v>78</v>
      </c>
      <c r="AY113" s="174" t="s">
        <v>127</v>
      </c>
    </row>
    <row r="114" spans="1:65" s="2" customFormat="1" ht="21.75" customHeight="1">
      <c r="A114" s="31"/>
      <c r="B114" s="150"/>
      <c r="C114" s="151" t="s">
        <v>97</v>
      </c>
      <c r="D114" s="151" t="s">
        <v>129</v>
      </c>
      <c r="E114" s="152" t="s">
        <v>155</v>
      </c>
      <c r="F114" s="153" t="s">
        <v>156</v>
      </c>
      <c r="G114" s="154" t="s">
        <v>132</v>
      </c>
      <c r="H114" s="155">
        <v>0.89900000000000002</v>
      </c>
      <c r="I114" s="156"/>
      <c r="J114" s="157">
        <f>ROUND(I114*H114,2)</f>
        <v>0</v>
      </c>
      <c r="K114" s="153" t="s">
        <v>3</v>
      </c>
      <c r="L114" s="32"/>
      <c r="M114" s="158" t="s">
        <v>3</v>
      </c>
      <c r="N114" s="159" t="s">
        <v>44</v>
      </c>
      <c r="O114" s="52"/>
      <c r="P114" s="160">
        <f>O114*H114</f>
        <v>0</v>
      </c>
      <c r="Q114" s="160">
        <v>0</v>
      </c>
      <c r="R114" s="160">
        <f>Q114*H114</f>
        <v>0</v>
      </c>
      <c r="S114" s="160">
        <v>0</v>
      </c>
      <c r="T114" s="161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62" t="s">
        <v>133</v>
      </c>
      <c r="AT114" s="162" t="s">
        <v>129</v>
      </c>
      <c r="AU114" s="162" t="s">
        <v>82</v>
      </c>
      <c r="AY114" s="16" t="s">
        <v>127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6" t="s">
        <v>78</v>
      </c>
      <c r="BK114" s="163">
        <f>ROUND(I114*H114,2)</f>
        <v>0</v>
      </c>
      <c r="BL114" s="16" t="s">
        <v>133</v>
      </c>
      <c r="BM114" s="162" t="s">
        <v>157</v>
      </c>
    </row>
    <row r="115" spans="1:65" s="13" customFormat="1">
      <c r="B115" s="164"/>
      <c r="D115" s="165" t="s">
        <v>135</v>
      </c>
      <c r="E115" s="166" t="s">
        <v>3</v>
      </c>
      <c r="F115" s="167" t="s">
        <v>136</v>
      </c>
      <c r="H115" s="168">
        <v>7.1999999999999995E-2</v>
      </c>
      <c r="I115" s="169"/>
      <c r="L115" s="164"/>
      <c r="M115" s="170"/>
      <c r="N115" s="171"/>
      <c r="O115" s="171"/>
      <c r="P115" s="171"/>
      <c r="Q115" s="171"/>
      <c r="R115" s="171"/>
      <c r="S115" s="171"/>
      <c r="T115" s="172"/>
      <c r="AT115" s="166" t="s">
        <v>135</v>
      </c>
      <c r="AU115" s="166" t="s">
        <v>82</v>
      </c>
      <c r="AV115" s="13" t="s">
        <v>82</v>
      </c>
      <c r="AW115" s="13" t="s">
        <v>33</v>
      </c>
      <c r="AX115" s="13" t="s">
        <v>73</v>
      </c>
      <c r="AY115" s="166" t="s">
        <v>127</v>
      </c>
    </row>
    <row r="116" spans="1:65" s="13" customFormat="1">
      <c r="B116" s="164"/>
      <c r="D116" s="165" t="s">
        <v>135</v>
      </c>
      <c r="E116" s="166" t="s">
        <v>3</v>
      </c>
      <c r="F116" s="167" t="s">
        <v>137</v>
      </c>
      <c r="H116" s="168">
        <v>0.186</v>
      </c>
      <c r="I116" s="169"/>
      <c r="L116" s="164"/>
      <c r="M116" s="170"/>
      <c r="N116" s="171"/>
      <c r="O116" s="171"/>
      <c r="P116" s="171"/>
      <c r="Q116" s="171"/>
      <c r="R116" s="171"/>
      <c r="S116" s="171"/>
      <c r="T116" s="172"/>
      <c r="AT116" s="166" t="s">
        <v>135</v>
      </c>
      <c r="AU116" s="166" t="s">
        <v>82</v>
      </c>
      <c r="AV116" s="13" t="s">
        <v>82</v>
      </c>
      <c r="AW116" s="13" t="s">
        <v>33</v>
      </c>
      <c r="AX116" s="13" t="s">
        <v>73</v>
      </c>
      <c r="AY116" s="166" t="s">
        <v>127</v>
      </c>
    </row>
    <row r="117" spans="1:65" s="13" customFormat="1">
      <c r="B117" s="164"/>
      <c r="D117" s="165" t="s">
        <v>135</v>
      </c>
      <c r="E117" s="166" t="s">
        <v>3</v>
      </c>
      <c r="F117" s="167" t="s">
        <v>138</v>
      </c>
      <c r="H117" s="168">
        <v>0.64100000000000001</v>
      </c>
      <c r="I117" s="169"/>
      <c r="L117" s="164"/>
      <c r="M117" s="170"/>
      <c r="N117" s="171"/>
      <c r="O117" s="171"/>
      <c r="P117" s="171"/>
      <c r="Q117" s="171"/>
      <c r="R117" s="171"/>
      <c r="S117" s="171"/>
      <c r="T117" s="172"/>
      <c r="AT117" s="166" t="s">
        <v>135</v>
      </c>
      <c r="AU117" s="166" t="s">
        <v>82</v>
      </c>
      <c r="AV117" s="13" t="s">
        <v>82</v>
      </c>
      <c r="AW117" s="13" t="s">
        <v>33</v>
      </c>
      <c r="AX117" s="13" t="s">
        <v>73</v>
      </c>
      <c r="AY117" s="166" t="s">
        <v>127</v>
      </c>
    </row>
    <row r="118" spans="1:65" s="14" customFormat="1">
      <c r="B118" s="173"/>
      <c r="D118" s="165" t="s">
        <v>135</v>
      </c>
      <c r="E118" s="174" t="s">
        <v>3</v>
      </c>
      <c r="F118" s="175" t="s">
        <v>139</v>
      </c>
      <c r="H118" s="176">
        <v>0.89900000000000002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135</v>
      </c>
      <c r="AU118" s="174" t="s">
        <v>82</v>
      </c>
      <c r="AV118" s="14" t="s">
        <v>88</v>
      </c>
      <c r="AW118" s="14" t="s">
        <v>33</v>
      </c>
      <c r="AX118" s="14" t="s">
        <v>78</v>
      </c>
      <c r="AY118" s="174" t="s">
        <v>127</v>
      </c>
    </row>
    <row r="119" spans="1:65" s="2" customFormat="1" ht="44.25" customHeight="1">
      <c r="A119" s="31"/>
      <c r="B119" s="150"/>
      <c r="C119" s="151" t="s">
        <v>158</v>
      </c>
      <c r="D119" s="151" t="s">
        <v>129</v>
      </c>
      <c r="E119" s="152" t="s">
        <v>159</v>
      </c>
      <c r="F119" s="153" t="s">
        <v>160</v>
      </c>
      <c r="G119" s="154" t="s">
        <v>132</v>
      </c>
      <c r="H119" s="155">
        <v>0.89900000000000002</v>
      </c>
      <c r="I119" s="156"/>
      <c r="J119" s="157">
        <f>ROUND(I119*H119,2)</f>
        <v>0</v>
      </c>
      <c r="K119" s="153" t="s">
        <v>3</v>
      </c>
      <c r="L119" s="32"/>
      <c r="M119" s="158" t="s">
        <v>3</v>
      </c>
      <c r="N119" s="159" t="s">
        <v>44</v>
      </c>
      <c r="O119" s="52"/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2" t="s">
        <v>133</v>
      </c>
      <c r="AT119" s="162" t="s">
        <v>129</v>
      </c>
      <c r="AU119" s="162" t="s">
        <v>82</v>
      </c>
      <c r="AY119" s="16" t="s">
        <v>127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6" t="s">
        <v>78</v>
      </c>
      <c r="BK119" s="163">
        <f>ROUND(I119*H119,2)</f>
        <v>0</v>
      </c>
      <c r="BL119" s="16" t="s">
        <v>133</v>
      </c>
      <c r="BM119" s="162" t="s">
        <v>161</v>
      </c>
    </row>
    <row r="120" spans="1:65" s="13" customFormat="1">
      <c r="B120" s="164"/>
      <c r="D120" s="165" t="s">
        <v>135</v>
      </c>
      <c r="E120" s="166" t="s">
        <v>3</v>
      </c>
      <c r="F120" s="167" t="s">
        <v>136</v>
      </c>
      <c r="H120" s="168">
        <v>7.1999999999999995E-2</v>
      </c>
      <c r="I120" s="169"/>
      <c r="L120" s="164"/>
      <c r="M120" s="170"/>
      <c r="N120" s="171"/>
      <c r="O120" s="171"/>
      <c r="P120" s="171"/>
      <c r="Q120" s="171"/>
      <c r="R120" s="171"/>
      <c r="S120" s="171"/>
      <c r="T120" s="172"/>
      <c r="AT120" s="166" t="s">
        <v>135</v>
      </c>
      <c r="AU120" s="166" t="s">
        <v>82</v>
      </c>
      <c r="AV120" s="13" t="s">
        <v>82</v>
      </c>
      <c r="AW120" s="13" t="s">
        <v>33</v>
      </c>
      <c r="AX120" s="13" t="s">
        <v>73</v>
      </c>
      <c r="AY120" s="166" t="s">
        <v>127</v>
      </c>
    </row>
    <row r="121" spans="1:65" s="13" customFormat="1">
      <c r="B121" s="164"/>
      <c r="D121" s="165" t="s">
        <v>135</v>
      </c>
      <c r="E121" s="166" t="s">
        <v>3</v>
      </c>
      <c r="F121" s="167" t="s">
        <v>137</v>
      </c>
      <c r="H121" s="168">
        <v>0.186</v>
      </c>
      <c r="I121" s="169"/>
      <c r="L121" s="164"/>
      <c r="M121" s="170"/>
      <c r="N121" s="171"/>
      <c r="O121" s="171"/>
      <c r="P121" s="171"/>
      <c r="Q121" s="171"/>
      <c r="R121" s="171"/>
      <c r="S121" s="171"/>
      <c r="T121" s="172"/>
      <c r="AT121" s="166" t="s">
        <v>135</v>
      </c>
      <c r="AU121" s="166" t="s">
        <v>82</v>
      </c>
      <c r="AV121" s="13" t="s">
        <v>82</v>
      </c>
      <c r="AW121" s="13" t="s">
        <v>33</v>
      </c>
      <c r="AX121" s="13" t="s">
        <v>73</v>
      </c>
      <c r="AY121" s="166" t="s">
        <v>127</v>
      </c>
    </row>
    <row r="122" spans="1:65" s="13" customFormat="1">
      <c r="B122" s="164"/>
      <c r="D122" s="165" t="s">
        <v>135</v>
      </c>
      <c r="E122" s="166" t="s">
        <v>3</v>
      </c>
      <c r="F122" s="167" t="s">
        <v>138</v>
      </c>
      <c r="H122" s="168">
        <v>0.64100000000000001</v>
      </c>
      <c r="I122" s="169"/>
      <c r="L122" s="164"/>
      <c r="M122" s="170"/>
      <c r="N122" s="171"/>
      <c r="O122" s="171"/>
      <c r="P122" s="171"/>
      <c r="Q122" s="171"/>
      <c r="R122" s="171"/>
      <c r="S122" s="171"/>
      <c r="T122" s="172"/>
      <c r="AT122" s="166" t="s">
        <v>135</v>
      </c>
      <c r="AU122" s="166" t="s">
        <v>82</v>
      </c>
      <c r="AV122" s="13" t="s">
        <v>82</v>
      </c>
      <c r="AW122" s="13" t="s">
        <v>33</v>
      </c>
      <c r="AX122" s="13" t="s">
        <v>73</v>
      </c>
      <c r="AY122" s="166" t="s">
        <v>127</v>
      </c>
    </row>
    <row r="123" spans="1:65" s="14" customFormat="1">
      <c r="B123" s="173"/>
      <c r="D123" s="165" t="s">
        <v>135</v>
      </c>
      <c r="E123" s="174" t="s">
        <v>3</v>
      </c>
      <c r="F123" s="175" t="s">
        <v>139</v>
      </c>
      <c r="H123" s="176">
        <v>0.89900000000000002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135</v>
      </c>
      <c r="AU123" s="174" t="s">
        <v>82</v>
      </c>
      <c r="AV123" s="14" t="s">
        <v>88</v>
      </c>
      <c r="AW123" s="14" t="s">
        <v>33</v>
      </c>
      <c r="AX123" s="14" t="s">
        <v>78</v>
      </c>
      <c r="AY123" s="174" t="s">
        <v>127</v>
      </c>
    </row>
    <row r="124" spans="1:65" s="2" customFormat="1" ht="44.25" customHeight="1">
      <c r="A124" s="31"/>
      <c r="B124" s="150"/>
      <c r="C124" s="151" t="s">
        <v>100</v>
      </c>
      <c r="D124" s="151" t="s">
        <v>129</v>
      </c>
      <c r="E124" s="152" t="s">
        <v>162</v>
      </c>
      <c r="F124" s="153" t="s">
        <v>163</v>
      </c>
      <c r="G124" s="154" t="s">
        <v>132</v>
      </c>
      <c r="H124" s="155">
        <v>0.89900000000000002</v>
      </c>
      <c r="I124" s="156"/>
      <c r="J124" s="157">
        <f>ROUND(I124*H124,2)</f>
        <v>0</v>
      </c>
      <c r="K124" s="153" t="s">
        <v>3</v>
      </c>
      <c r="L124" s="32"/>
      <c r="M124" s="158" t="s">
        <v>3</v>
      </c>
      <c r="N124" s="159" t="s">
        <v>44</v>
      </c>
      <c r="O124" s="52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2" t="s">
        <v>133</v>
      </c>
      <c r="AT124" s="162" t="s">
        <v>129</v>
      </c>
      <c r="AU124" s="162" t="s">
        <v>82</v>
      </c>
      <c r="AY124" s="16" t="s">
        <v>127</v>
      </c>
      <c r="BE124" s="163">
        <f>IF(N124="základní",J124,0)</f>
        <v>0</v>
      </c>
      <c r="BF124" s="163">
        <f>IF(N124="snížená",J124,0)</f>
        <v>0</v>
      </c>
      <c r="BG124" s="163">
        <f>IF(N124="zákl. přenesená",J124,0)</f>
        <v>0</v>
      </c>
      <c r="BH124" s="163">
        <f>IF(N124="sníž. přenesená",J124,0)</f>
        <v>0</v>
      </c>
      <c r="BI124" s="163">
        <f>IF(N124="nulová",J124,0)</f>
        <v>0</v>
      </c>
      <c r="BJ124" s="16" t="s">
        <v>78</v>
      </c>
      <c r="BK124" s="163">
        <f>ROUND(I124*H124,2)</f>
        <v>0</v>
      </c>
      <c r="BL124" s="16" t="s">
        <v>133</v>
      </c>
      <c r="BM124" s="162" t="s">
        <v>164</v>
      </c>
    </row>
    <row r="125" spans="1:65" s="13" customFormat="1">
      <c r="B125" s="164"/>
      <c r="D125" s="165" t="s">
        <v>135</v>
      </c>
      <c r="E125" s="166" t="s">
        <v>3</v>
      </c>
      <c r="F125" s="167" t="s">
        <v>136</v>
      </c>
      <c r="H125" s="168">
        <v>7.1999999999999995E-2</v>
      </c>
      <c r="I125" s="169"/>
      <c r="L125" s="164"/>
      <c r="M125" s="170"/>
      <c r="N125" s="171"/>
      <c r="O125" s="171"/>
      <c r="P125" s="171"/>
      <c r="Q125" s="171"/>
      <c r="R125" s="171"/>
      <c r="S125" s="171"/>
      <c r="T125" s="172"/>
      <c r="AT125" s="166" t="s">
        <v>135</v>
      </c>
      <c r="AU125" s="166" t="s">
        <v>82</v>
      </c>
      <c r="AV125" s="13" t="s">
        <v>82</v>
      </c>
      <c r="AW125" s="13" t="s">
        <v>33</v>
      </c>
      <c r="AX125" s="13" t="s">
        <v>73</v>
      </c>
      <c r="AY125" s="166" t="s">
        <v>127</v>
      </c>
    </row>
    <row r="126" spans="1:65" s="13" customFormat="1">
      <c r="B126" s="164"/>
      <c r="D126" s="165" t="s">
        <v>135</v>
      </c>
      <c r="E126" s="166" t="s">
        <v>3</v>
      </c>
      <c r="F126" s="167" t="s">
        <v>137</v>
      </c>
      <c r="H126" s="168">
        <v>0.186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135</v>
      </c>
      <c r="AU126" s="166" t="s">
        <v>82</v>
      </c>
      <c r="AV126" s="13" t="s">
        <v>82</v>
      </c>
      <c r="AW126" s="13" t="s">
        <v>33</v>
      </c>
      <c r="AX126" s="13" t="s">
        <v>73</v>
      </c>
      <c r="AY126" s="166" t="s">
        <v>127</v>
      </c>
    </row>
    <row r="127" spans="1:65" s="13" customFormat="1">
      <c r="B127" s="164"/>
      <c r="D127" s="165" t="s">
        <v>135</v>
      </c>
      <c r="E127" s="166" t="s">
        <v>3</v>
      </c>
      <c r="F127" s="167" t="s">
        <v>138</v>
      </c>
      <c r="H127" s="168">
        <v>0.64100000000000001</v>
      </c>
      <c r="I127" s="169"/>
      <c r="L127" s="164"/>
      <c r="M127" s="170"/>
      <c r="N127" s="171"/>
      <c r="O127" s="171"/>
      <c r="P127" s="171"/>
      <c r="Q127" s="171"/>
      <c r="R127" s="171"/>
      <c r="S127" s="171"/>
      <c r="T127" s="172"/>
      <c r="AT127" s="166" t="s">
        <v>135</v>
      </c>
      <c r="AU127" s="166" t="s">
        <v>82</v>
      </c>
      <c r="AV127" s="13" t="s">
        <v>82</v>
      </c>
      <c r="AW127" s="13" t="s">
        <v>33</v>
      </c>
      <c r="AX127" s="13" t="s">
        <v>73</v>
      </c>
      <c r="AY127" s="166" t="s">
        <v>127</v>
      </c>
    </row>
    <row r="128" spans="1:65" s="14" customFormat="1">
      <c r="B128" s="173"/>
      <c r="D128" s="165" t="s">
        <v>135</v>
      </c>
      <c r="E128" s="174" t="s">
        <v>3</v>
      </c>
      <c r="F128" s="175" t="s">
        <v>139</v>
      </c>
      <c r="H128" s="176">
        <v>0.89900000000000002</v>
      </c>
      <c r="I128" s="177"/>
      <c r="L128" s="173"/>
      <c r="M128" s="181"/>
      <c r="N128" s="182"/>
      <c r="O128" s="182"/>
      <c r="P128" s="182"/>
      <c r="Q128" s="182"/>
      <c r="R128" s="182"/>
      <c r="S128" s="182"/>
      <c r="T128" s="183"/>
      <c r="AT128" s="174" t="s">
        <v>135</v>
      </c>
      <c r="AU128" s="174" t="s">
        <v>82</v>
      </c>
      <c r="AV128" s="14" t="s">
        <v>88</v>
      </c>
      <c r="AW128" s="14" t="s">
        <v>33</v>
      </c>
      <c r="AX128" s="14" t="s">
        <v>78</v>
      </c>
      <c r="AY128" s="174" t="s">
        <v>127</v>
      </c>
    </row>
    <row r="129" spans="1:31" s="2" customFormat="1" ht="6.95" customHeight="1">
      <c r="A129" s="31"/>
      <c r="B129" s="41"/>
      <c r="C129" s="42"/>
      <c r="D129" s="42"/>
      <c r="E129" s="42"/>
      <c r="F129" s="42"/>
      <c r="G129" s="42"/>
      <c r="H129" s="42"/>
      <c r="I129" s="110"/>
      <c r="J129" s="42"/>
      <c r="K129" s="42"/>
      <c r="L129" s="32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autoFilter ref="C80:K128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M102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165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ROUND((SUM(BE81:BE101)),  2)</f>
        <v>0</v>
      </c>
      <c r="G33" s="31"/>
      <c r="H33" s="31"/>
      <c r="I33" s="102">
        <v>0.21</v>
      </c>
      <c r="J33" s="101">
        <f>ROUND(((SUM(BE81:BE101))*I33),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ROUND((SUM(BF81:BF101)),  2)</f>
        <v>0</v>
      </c>
      <c r="G34" s="31"/>
      <c r="H34" s="31"/>
      <c r="I34" s="102">
        <v>0.15</v>
      </c>
      <c r="J34" s="101">
        <f>ROUND(((SUM(BF81:BF101))*I34),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ROUND((SUM(BG81:BG101)),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ROUND((SUM(BH81:BH101)),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ROUND((SUM(BI81:BI101)),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2 - Stržení drnu a urovnání terénu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166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167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2 - Stržení drnu a urovnání terénu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168</v>
      </c>
      <c r="F82" s="139" t="s">
        <v>169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78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78</v>
      </c>
      <c r="F83" s="148" t="s">
        <v>170</v>
      </c>
      <c r="I83" s="140"/>
      <c r="J83" s="149">
        <f>BK83</f>
        <v>0</v>
      </c>
      <c r="L83" s="137"/>
      <c r="M83" s="142"/>
      <c r="N83" s="143"/>
      <c r="O83" s="143"/>
      <c r="P83" s="144">
        <f>SUM(P84:P101)</f>
        <v>0</v>
      </c>
      <c r="Q83" s="143"/>
      <c r="R83" s="144">
        <f>SUM(R84:R101)</f>
        <v>0</v>
      </c>
      <c r="S83" s="143"/>
      <c r="T83" s="145">
        <f>SUM(T84:T101)</f>
        <v>0</v>
      </c>
      <c r="AR83" s="138" t="s">
        <v>78</v>
      </c>
      <c r="AT83" s="146" t="s">
        <v>72</v>
      </c>
      <c r="AU83" s="146" t="s">
        <v>78</v>
      </c>
      <c r="AY83" s="138" t="s">
        <v>127</v>
      </c>
      <c r="BK83" s="147">
        <f>SUM(BK84:BK101)</f>
        <v>0</v>
      </c>
    </row>
    <row r="84" spans="1:65" s="2" customFormat="1" ht="55.5" customHeight="1">
      <c r="A84" s="31"/>
      <c r="B84" s="150"/>
      <c r="C84" s="151" t="s">
        <v>97</v>
      </c>
      <c r="D84" s="151" t="s">
        <v>129</v>
      </c>
      <c r="E84" s="152" t="s">
        <v>171</v>
      </c>
      <c r="F84" s="153" t="s">
        <v>172</v>
      </c>
      <c r="G84" s="154" t="s">
        <v>173</v>
      </c>
      <c r="H84" s="155">
        <v>1156</v>
      </c>
      <c r="I84" s="156"/>
      <c r="J84" s="157">
        <f>ROUND(I84*H84,2)</f>
        <v>0</v>
      </c>
      <c r="K84" s="153" t="s">
        <v>3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88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88</v>
      </c>
      <c r="BM84" s="162" t="s">
        <v>174</v>
      </c>
    </row>
    <row r="85" spans="1:65" s="2" customFormat="1" ht="146.25">
      <c r="A85" s="31"/>
      <c r="B85" s="32"/>
      <c r="C85" s="31"/>
      <c r="D85" s="165" t="s">
        <v>175</v>
      </c>
      <c r="E85" s="31"/>
      <c r="F85" s="184" t="s">
        <v>176</v>
      </c>
      <c r="G85" s="31"/>
      <c r="H85" s="31"/>
      <c r="I85" s="90"/>
      <c r="J85" s="31"/>
      <c r="K85" s="31"/>
      <c r="L85" s="32"/>
      <c r="M85" s="185"/>
      <c r="N85" s="186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175</v>
      </c>
      <c r="AU85" s="16" t="s">
        <v>82</v>
      </c>
    </row>
    <row r="86" spans="1:65" s="13" customFormat="1">
      <c r="B86" s="164"/>
      <c r="D86" s="165" t="s">
        <v>135</v>
      </c>
      <c r="E86" s="166" t="s">
        <v>3</v>
      </c>
      <c r="F86" s="167" t="s">
        <v>177</v>
      </c>
      <c r="H86" s="168">
        <v>1156</v>
      </c>
      <c r="I86" s="169"/>
      <c r="L86" s="164"/>
      <c r="M86" s="170"/>
      <c r="N86" s="171"/>
      <c r="O86" s="171"/>
      <c r="P86" s="171"/>
      <c r="Q86" s="171"/>
      <c r="R86" s="171"/>
      <c r="S86" s="171"/>
      <c r="T86" s="172"/>
      <c r="AT86" s="166" t="s">
        <v>135</v>
      </c>
      <c r="AU86" s="166" t="s">
        <v>82</v>
      </c>
      <c r="AV86" s="13" t="s">
        <v>82</v>
      </c>
      <c r="AW86" s="13" t="s">
        <v>33</v>
      </c>
      <c r="AX86" s="13" t="s">
        <v>78</v>
      </c>
      <c r="AY86" s="166" t="s">
        <v>127</v>
      </c>
    </row>
    <row r="87" spans="1:65" s="2" customFormat="1" ht="33" customHeight="1">
      <c r="A87" s="31"/>
      <c r="B87" s="150"/>
      <c r="C87" s="151" t="s">
        <v>178</v>
      </c>
      <c r="D87" s="151" t="s">
        <v>129</v>
      </c>
      <c r="E87" s="152" t="s">
        <v>179</v>
      </c>
      <c r="F87" s="153" t="s">
        <v>180</v>
      </c>
      <c r="G87" s="154" t="s">
        <v>181</v>
      </c>
      <c r="H87" s="155">
        <v>115.6</v>
      </c>
      <c r="I87" s="156"/>
      <c r="J87" s="157">
        <f>ROUND(I87*H87,2)</f>
        <v>0</v>
      </c>
      <c r="K87" s="153" t="s">
        <v>182</v>
      </c>
      <c r="L87" s="32"/>
      <c r="M87" s="158" t="s">
        <v>3</v>
      </c>
      <c r="N87" s="159" t="s">
        <v>44</v>
      </c>
      <c r="O87" s="52"/>
      <c r="P87" s="160">
        <f>O87*H87</f>
        <v>0</v>
      </c>
      <c r="Q87" s="160">
        <v>0</v>
      </c>
      <c r="R87" s="160">
        <f>Q87*H87</f>
        <v>0</v>
      </c>
      <c r="S87" s="160">
        <v>0</v>
      </c>
      <c r="T87" s="161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62" t="s">
        <v>88</v>
      </c>
      <c r="AT87" s="162" t="s">
        <v>129</v>
      </c>
      <c r="AU87" s="162" t="s">
        <v>82</v>
      </c>
      <c r="AY87" s="16" t="s">
        <v>127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6" t="s">
        <v>78</v>
      </c>
      <c r="BK87" s="163">
        <f>ROUND(I87*H87,2)</f>
        <v>0</v>
      </c>
      <c r="BL87" s="16" t="s">
        <v>88</v>
      </c>
      <c r="BM87" s="162" t="s">
        <v>183</v>
      </c>
    </row>
    <row r="88" spans="1:65" s="2" customFormat="1" ht="175.5">
      <c r="A88" s="31"/>
      <c r="B88" s="32"/>
      <c r="C88" s="31"/>
      <c r="D88" s="165" t="s">
        <v>175</v>
      </c>
      <c r="E88" s="31"/>
      <c r="F88" s="184" t="s">
        <v>184</v>
      </c>
      <c r="G88" s="31"/>
      <c r="H88" s="31"/>
      <c r="I88" s="90"/>
      <c r="J88" s="31"/>
      <c r="K88" s="31"/>
      <c r="L88" s="32"/>
      <c r="M88" s="185"/>
      <c r="N88" s="186"/>
      <c r="O88" s="52"/>
      <c r="P88" s="52"/>
      <c r="Q88" s="52"/>
      <c r="R88" s="52"/>
      <c r="S88" s="52"/>
      <c r="T88" s="5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6" t="s">
        <v>175</v>
      </c>
      <c r="AU88" s="16" t="s">
        <v>82</v>
      </c>
    </row>
    <row r="89" spans="1:65" s="13" customFormat="1">
      <c r="B89" s="164"/>
      <c r="D89" s="165" t="s">
        <v>135</v>
      </c>
      <c r="E89" s="166" t="s">
        <v>3</v>
      </c>
      <c r="F89" s="167" t="s">
        <v>185</v>
      </c>
      <c r="H89" s="168">
        <v>115.6</v>
      </c>
      <c r="I89" s="169"/>
      <c r="L89" s="164"/>
      <c r="M89" s="170"/>
      <c r="N89" s="171"/>
      <c r="O89" s="171"/>
      <c r="P89" s="171"/>
      <c r="Q89" s="171"/>
      <c r="R89" s="171"/>
      <c r="S89" s="171"/>
      <c r="T89" s="172"/>
      <c r="AT89" s="166" t="s">
        <v>135</v>
      </c>
      <c r="AU89" s="166" t="s">
        <v>82</v>
      </c>
      <c r="AV89" s="13" t="s">
        <v>82</v>
      </c>
      <c r="AW89" s="13" t="s">
        <v>33</v>
      </c>
      <c r="AX89" s="13" t="s">
        <v>78</v>
      </c>
      <c r="AY89" s="166" t="s">
        <v>127</v>
      </c>
    </row>
    <row r="90" spans="1:65" s="2" customFormat="1" ht="16.5" customHeight="1">
      <c r="A90" s="31"/>
      <c r="B90" s="150"/>
      <c r="C90" s="151" t="s">
        <v>186</v>
      </c>
      <c r="D90" s="151" t="s">
        <v>129</v>
      </c>
      <c r="E90" s="152" t="s">
        <v>187</v>
      </c>
      <c r="F90" s="153" t="s">
        <v>188</v>
      </c>
      <c r="G90" s="154" t="s">
        <v>189</v>
      </c>
      <c r="H90" s="155">
        <v>24</v>
      </c>
      <c r="I90" s="156"/>
      <c r="J90" s="157">
        <f>ROUND(I90*H90,2)</f>
        <v>0</v>
      </c>
      <c r="K90" s="153" t="s">
        <v>3</v>
      </c>
      <c r="L90" s="32"/>
      <c r="M90" s="158" t="s">
        <v>3</v>
      </c>
      <c r="N90" s="159" t="s">
        <v>44</v>
      </c>
      <c r="O90" s="52"/>
      <c r="P90" s="160">
        <f>O90*H90</f>
        <v>0</v>
      </c>
      <c r="Q90" s="160">
        <v>0</v>
      </c>
      <c r="R90" s="160">
        <f>Q90*H90</f>
        <v>0</v>
      </c>
      <c r="S90" s="160">
        <v>0</v>
      </c>
      <c r="T90" s="161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62" t="s">
        <v>88</v>
      </c>
      <c r="AT90" s="162" t="s">
        <v>129</v>
      </c>
      <c r="AU90" s="162" t="s">
        <v>82</v>
      </c>
      <c r="AY90" s="16" t="s">
        <v>127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6" t="s">
        <v>78</v>
      </c>
      <c r="BK90" s="163">
        <f>ROUND(I90*H90,2)</f>
        <v>0</v>
      </c>
      <c r="BL90" s="16" t="s">
        <v>88</v>
      </c>
      <c r="BM90" s="162" t="s">
        <v>190</v>
      </c>
    </row>
    <row r="91" spans="1:65" s="2" customFormat="1" ht="29.25">
      <c r="A91" s="31"/>
      <c r="B91" s="32"/>
      <c r="C91" s="31"/>
      <c r="D91" s="165" t="s">
        <v>191</v>
      </c>
      <c r="E91" s="31"/>
      <c r="F91" s="184" t="s">
        <v>192</v>
      </c>
      <c r="G91" s="31"/>
      <c r="H91" s="31"/>
      <c r="I91" s="90"/>
      <c r="J91" s="31"/>
      <c r="K91" s="31"/>
      <c r="L91" s="32"/>
      <c r="M91" s="185"/>
      <c r="N91" s="186"/>
      <c r="O91" s="52"/>
      <c r="P91" s="52"/>
      <c r="Q91" s="52"/>
      <c r="R91" s="52"/>
      <c r="S91" s="52"/>
      <c r="T91" s="5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6" t="s">
        <v>191</v>
      </c>
      <c r="AU91" s="16" t="s">
        <v>82</v>
      </c>
    </row>
    <row r="92" spans="1:65" s="2" customFormat="1" ht="21.75" customHeight="1">
      <c r="A92" s="31"/>
      <c r="B92" s="150"/>
      <c r="C92" s="151" t="s">
        <v>193</v>
      </c>
      <c r="D92" s="151" t="s">
        <v>129</v>
      </c>
      <c r="E92" s="152" t="s">
        <v>194</v>
      </c>
      <c r="F92" s="153" t="s">
        <v>195</v>
      </c>
      <c r="G92" s="154" t="s">
        <v>173</v>
      </c>
      <c r="H92" s="155">
        <v>1156</v>
      </c>
      <c r="I92" s="156"/>
      <c r="J92" s="157">
        <f>ROUND(I92*H92,2)</f>
        <v>0</v>
      </c>
      <c r="K92" s="153" t="s">
        <v>182</v>
      </c>
      <c r="L92" s="32"/>
      <c r="M92" s="158" t="s">
        <v>3</v>
      </c>
      <c r="N92" s="159" t="s">
        <v>44</v>
      </c>
      <c r="O92" s="52"/>
      <c r="P92" s="160">
        <f>O92*H92</f>
        <v>0</v>
      </c>
      <c r="Q92" s="160">
        <v>0</v>
      </c>
      <c r="R92" s="160">
        <f>Q92*H92</f>
        <v>0</v>
      </c>
      <c r="S92" s="160">
        <v>0</v>
      </c>
      <c r="T92" s="161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62" t="s">
        <v>88</v>
      </c>
      <c r="AT92" s="162" t="s">
        <v>129</v>
      </c>
      <c r="AU92" s="162" t="s">
        <v>82</v>
      </c>
      <c r="AY92" s="16" t="s">
        <v>127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6" t="s">
        <v>78</v>
      </c>
      <c r="BK92" s="163">
        <f>ROUND(I92*H92,2)</f>
        <v>0</v>
      </c>
      <c r="BL92" s="16" t="s">
        <v>88</v>
      </c>
      <c r="BM92" s="162" t="s">
        <v>196</v>
      </c>
    </row>
    <row r="93" spans="1:65" s="2" customFormat="1" ht="97.5">
      <c r="A93" s="31"/>
      <c r="B93" s="32"/>
      <c r="C93" s="31"/>
      <c r="D93" s="165" t="s">
        <v>175</v>
      </c>
      <c r="E93" s="31"/>
      <c r="F93" s="184" t="s">
        <v>197</v>
      </c>
      <c r="G93" s="31"/>
      <c r="H93" s="31"/>
      <c r="I93" s="90"/>
      <c r="J93" s="31"/>
      <c r="K93" s="31"/>
      <c r="L93" s="32"/>
      <c r="M93" s="185"/>
      <c r="N93" s="186"/>
      <c r="O93" s="52"/>
      <c r="P93" s="52"/>
      <c r="Q93" s="52"/>
      <c r="R93" s="52"/>
      <c r="S93" s="52"/>
      <c r="T93" s="5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175</v>
      </c>
      <c r="AU93" s="16" t="s">
        <v>82</v>
      </c>
    </row>
    <row r="94" spans="1:65" s="13" customFormat="1">
      <c r="B94" s="164"/>
      <c r="D94" s="165" t="s">
        <v>135</v>
      </c>
      <c r="E94" s="166" t="s">
        <v>3</v>
      </c>
      <c r="F94" s="167" t="s">
        <v>177</v>
      </c>
      <c r="H94" s="168">
        <v>1156</v>
      </c>
      <c r="I94" s="169"/>
      <c r="L94" s="164"/>
      <c r="M94" s="170"/>
      <c r="N94" s="171"/>
      <c r="O94" s="171"/>
      <c r="P94" s="171"/>
      <c r="Q94" s="171"/>
      <c r="R94" s="171"/>
      <c r="S94" s="171"/>
      <c r="T94" s="172"/>
      <c r="AT94" s="166" t="s">
        <v>135</v>
      </c>
      <c r="AU94" s="166" t="s">
        <v>82</v>
      </c>
      <c r="AV94" s="13" t="s">
        <v>82</v>
      </c>
      <c r="AW94" s="13" t="s">
        <v>33</v>
      </c>
      <c r="AX94" s="13" t="s">
        <v>78</v>
      </c>
      <c r="AY94" s="166" t="s">
        <v>127</v>
      </c>
    </row>
    <row r="95" spans="1:65" s="2" customFormat="1" ht="21.75" customHeight="1">
      <c r="A95" s="31"/>
      <c r="B95" s="150"/>
      <c r="C95" s="151" t="s">
        <v>198</v>
      </c>
      <c r="D95" s="151" t="s">
        <v>129</v>
      </c>
      <c r="E95" s="152" t="s">
        <v>199</v>
      </c>
      <c r="F95" s="153" t="s">
        <v>200</v>
      </c>
      <c r="G95" s="154" t="s">
        <v>173</v>
      </c>
      <c r="H95" s="155">
        <v>4624</v>
      </c>
      <c r="I95" s="156"/>
      <c r="J95" s="157">
        <f>ROUND(I95*H95,2)</f>
        <v>0</v>
      </c>
      <c r="K95" s="153" t="s">
        <v>182</v>
      </c>
      <c r="L95" s="32"/>
      <c r="M95" s="158" t="s">
        <v>3</v>
      </c>
      <c r="N95" s="159" t="s">
        <v>44</v>
      </c>
      <c r="O95" s="52"/>
      <c r="P95" s="160">
        <f>O95*H95</f>
        <v>0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62" t="s">
        <v>88</v>
      </c>
      <c r="AT95" s="162" t="s">
        <v>129</v>
      </c>
      <c r="AU95" s="162" t="s">
        <v>82</v>
      </c>
      <c r="AY95" s="16" t="s">
        <v>127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6" t="s">
        <v>78</v>
      </c>
      <c r="BK95" s="163">
        <f>ROUND(I95*H95,2)</f>
        <v>0</v>
      </c>
      <c r="BL95" s="16" t="s">
        <v>88</v>
      </c>
      <c r="BM95" s="162" t="s">
        <v>201</v>
      </c>
    </row>
    <row r="96" spans="1:65" s="2" customFormat="1" ht="97.5">
      <c r="A96" s="31"/>
      <c r="B96" s="32"/>
      <c r="C96" s="31"/>
      <c r="D96" s="165" t="s">
        <v>175</v>
      </c>
      <c r="E96" s="31"/>
      <c r="F96" s="184" t="s">
        <v>197</v>
      </c>
      <c r="G96" s="31"/>
      <c r="H96" s="31"/>
      <c r="I96" s="90"/>
      <c r="J96" s="31"/>
      <c r="K96" s="31"/>
      <c r="L96" s="32"/>
      <c r="M96" s="185"/>
      <c r="N96" s="186"/>
      <c r="O96" s="52"/>
      <c r="P96" s="52"/>
      <c r="Q96" s="52"/>
      <c r="R96" s="52"/>
      <c r="S96" s="52"/>
      <c r="T96" s="5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6" t="s">
        <v>175</v>
      </c>
      <c r="AU96" s="16" t="s">
        <v>82</v>
      </c>
    </row>
    <row r="97" spans="1:65" s="13" customFormat="1">
      <c r="B97" s="164"/>
      <c r="D97" s="165" t="s">
        <v>135</v>
      </c>
      <c r="E97" s="166" t="s">
        <v>3</v>
      </c>
      <c r="F97" s="167" t="s">
        <v>202</v>
      </c>
      <c r="H97" s="168">
        <v>4624</v>
      </c>
      <c r="I97" s="169"/>
      <c r="L97" s="164"/>
      <c r="M97" s="170"/>
      <c r="N97" s="171"/>
      <c r="O97" s="171"/>
      <c r="P97" s="171"/>
      <c r="Q97" s="171"/>
      <c r="R97" s="171"/>
      <c r="S97" s="171"/>
      <c r="T97" s="172"/>
      <c r="AT97" s="166" t="s">
        <v>135</v>
      </c>
      <c r="AU97" s="166" t="s">
        <v>82</v>
      </c>
      <c r="AV97" s="13" t="s">
        <v>82</v>
      </c>
      <c r="AW97" s="13" t="s">
        <v>33</v>
      </c>
      <c r="AX97" s="13" t="s">
        <v>78</v>
      </c>
      <c r="AY97" s="166" t="s">
        <v>127</v>
      </c>
    </row>
    <row r="98" spans="1:65" s="2" customFormat="1" ht="16.5" customHeight="1">
      <c r="A98" s="31"/>
      <c r="B98" s="150"/>
      <c r="C98" s="151" t="s">
        <v>94</v>
      </c>
      <c r="D98" s="151" t="s">
        <v>129</v>
      </c>
      <c r="E98" s="152" t="s">
        <v>203</v>
      </c>
      <c r="F98" s="153" t="s">
        <v>204</v>
      </c>
      <c r="G98" s="154" t="s">
        <v>181</v>
      </c>
      <c r="H98" s="155">
        <v>115.6</v>
      </c>
      <c r="I98" s="156"/>
      <c r="J98" s="157">
        <f>ROUND(I98*H98,2)</f>
        <v>0</v>
      </c>
      <c r="K98" s="153" t="s">
        <v>182</v>
      </c>
      <c r="L98" s="32"/>
      <c r="M98" s="158" t="s">
        <v>3</v>
      </c>
      <c r="N98" s="159" t="s">
        <v>44</v>
      </c>
      <c r="O98" s="52"/>
      <c r="P98" s="160">
        <f>O98*H98</f>
        <v>0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62" t="s">
        <v>88</v>
      </c>
      <c r="AT98" s="162" t="s">
        <v>129</v>
      </c>
      <c r="AU98" s="162" t="s">
        <v>82</v>
      </c>
      <c r="AY98" s="16" t="s">
        <v>127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6" t="s">
        <v>78</v>
      </c>
      <c r="BK98" s="163">
        <f>ROUND(I98*H98,2)</f>
        <v>0</v>
      </c>
      <c r="BL98" s="16" t="s">
        <v>88</v>
      </c>
      <c r="BM98" s="162" t="s">
        <v>205</v>
      </c>
    </row>
    <row r="99" spans="1:65" s="2" customFormat="1" ht="360.75">
      <c r="A99" s="31"/>
      <c r="B99" s="32"/>
      <c r="C99" s="31"/>
      <c r="D99" s="165" t="s">
        <v>175</v>
      </c>
      <c r="E99" s="31"/>
      <c r="F99" s="184" t="s">
        <v>206</v>
      </c>
      <c r="G99" s="31"/>
      <c r="H99" s="31"/>
      <c r="I99" s="90"/>
      <c r="J99" s="31"/>
      <c r="K99" s="31"/>
      <c r="L99" s="32"/>
      <c r="M99" s="185"/>
      <c r="N99" s="186"/>
      <c r="O99" s="52"/>
      <c r="P99" s="52"/>
      <c r="Q99" s="52"/>
      <c r="R99" s="52"/>
      <c r="S99" s="52"/>
      <c r="T99" s="5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175</v>
      </c>
      <c r="AU99" s="16" t="s">
        <v>82</v>
      </c>
    </row>
    <row r="100" spans="1:65" s="13" customFormat="1">
      <c r="B100" s="164"/>
      <c r="D100" s="165" t="s">
        <v>135</v>
      </c>
      <c r="E100" s="166" t="s">
        <v>3</v>
      </c>
      <c r="F100" s="167" t="s">
        <v>185</v>
      </c>
      <c r="H100" s="168">
        <v>115.6</v>
      </c>
      <c r="I100" s="169"/>
      <c r="L100" s="164"/>
      <c r="M100" s="170"/>
      <c r="N100" s="171"/>
      <c r="O100" s="171"/>
      <c r="P100" s="171"/>
      <c r="Q100" s="171"/>
      <c r="R100" s="171"/>
      <c r="S100" s="171"/>
      <c r="T100" s="172"/>
      <c r="AT100" s="166" t="s">
        <v>135</v>
      </c>
      <c r="AU100" s="166" t="s">
        <v>82</v>
      </c>
      <c r="AV100" s="13" t="s">
        <v>82</v>
      </c>
      <c r="AW100" s="13" t="s">
        <v>33</v>
      </c>
      <c r="AX100" s="13" t="s">
        <v>78</v>
      </c>
      <c r="AY100" s="166" t="s">
        <v>127</v>
      </c>
    </row>
    <row r="101" spans="1:65" s="2" customFormat="1" ht="21.75" customHeight="1">
      <c r="A101" s="31"/>
      <c r="B101" s="150"/>
      <c r="C101" s="151" t="s">
        <v>207</v>
      </c>
      <c r="D101" s="151" t="s">
        <v>129</v>
      </c>
      <c r="E101" s="152" t="s">
        <v>208</v>
      </c>
      <c r="F101" s="153" t="s">
        <v>209</v>
      </c>
      <c r="G101" s="154" t="s">
        <v>181</v>
      </c>
      <c r="H101" s="155">
        <v>115.6</v>
      </c>
      <c r="I101" s="156"/>
      <c r="J101" s="157">
        <f>ROUND(I101*H101,2)</f>
        <v>0</v>
      </c>
      <c r="K101" s="153" t="s">
        <v>3</v>
      </c>
      <c r="L101" s="32"/>
      <c r="M101" s="187" t="s">
        <v>3</v>
      </c>
      <c r="N101" s="188" t="s">
        <v>44</v>
      </c>
      <c r="O101" s="189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62" t="s">
        <v>88</v>
      </c>
      <c r="AT101" s="162" t="s">
        <v>129</v>
      </c>
      <c r="AU101" s="162" t="s">
        <v>82</v>
      </c>
      <c r="AY101" s="16" t="s">
        <v>127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6" t="s">
        <v>78</v>
      </c>
      <c r="BK101" s="163">
        <f>ROUND(I101*H101,2)</f>
        <v>0</v>
      </c>
      <c r="BL101" s="16" t="s">
        <v>88</v>
      </c>
      <c r="BM101" s="162" t="s">
        <v>210</v>
      </c>
    </row>
    <row r="102" spans="1:65" s="2" customFormat="1" ht="6.95" customHeight="1">
      <c r="A102" s="31"/>
      <c r="B102" s="41"/>
      <c r="C102" s="42"/>
      <c r="D102" s="42"/>
      <c r="E102" s="42"/>
      <c r="F102" s="42"/>
      <c r="G102" s="42"/>
      <c r="H102" s="42"/>
      <c r="I102" s="110"/>
      <c r="J102" s="42"/>
      <c r="K102" s="42"/>
      <c r="L102" s="32"/>
      <c r="M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</sheetData>
  <autoFilter ref="C80:K10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rowBreaks count="1" manualBreakCount="1">
    <brk id="97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M229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211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ROUND((SUM(BE81:BE228)),  2)</f>
        <v>0</v>
      </c>
      <c r="G33" s="31"/>
      <c r="H33" s="31"/>
      <c r="I33" s="102">
        <v>0.21</v>
      </c>
      <c r="J33" s="101">
        <f>ROUND(((SUM(BE81:BE228))*I33),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ROUND((SUM(BF81:BF228)),  2)</f>
        <v>0</v>
      </c>
      <c r="G34" s="31"/>
      <c r="H34" s="31"/>
      <c r="I34" s="102">
        <v>0.15</v>
      </c>
      <c r="J34" s="101">
        <f>ROUND(((SUM(BF81:BF228))*I34),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ROUND((SUM(BG81:BG228)),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ROUND((SUM(BH81:BH228)),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ROUND((SUM(BI81:BI228)),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3 - Odstranění dřevin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166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212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3 - Odstranění dřevin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6.0099999999999997E-3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168</v>
      </c>
      <c r="F82" s="139" t="s">
        <v>169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6.0099999999999997E-3</v>
      </c>
      <c r="S82" s="143"/>
      <c r="T82" s="145">
        <f>T83</f>
        <v>0</v>
      </c>
      <c r="AR82" s="138" t="s">
        <v>78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78</v>
      </c>
      <c r="F83" s="148" t="s">
        <v>213</v>
      </c>
      <c r="I83" s="140"/>
      <c r="J83" s="149">
        <f>BK83</f>
        <v>0</v>
      </c>
      <c r="L83" s="137"/>
      <c r="M83" s="142"/>
      <c r="N83" s="143"/>
      <c r="O83" s="143"/>
      <c r="P83" s="144">
        <f>SUM(P84:P228)</f>
        <v>0</v>
      </c>
      <c r="Q83" s="143"/>
      <c r="R83" s="144">
        <f>SUM(R84:R228)</f>
        <v>6.0099999999999997E-3</v>
      </c>
      <c r="S83" s="143"/>
      <c r="T83" s="145">
        <f>SUM(T84:T228)</f>
        <v>0</v>
      </c>
      <c r="AR83" s="138" t="s">
        <v>78</v>
      </c>
      <c r="AT83" s="146" t="s">
        <v>72</v>
      </c>
      <c r="AU83" s="146" t="s">
        <v>78</v>
      </c>
      <c r="AY83" s="138" t="s">
        <v>127</v>
      </c>
      <c r="BK83" s="147">
        <f>SUM(BK84:BK228)</f>
        <v>0</v>
      </c>
    </row>
    <row r="84" spans="1:65" s="2" customFormat="1" ht="44.25" customHeight="1">
      <c r="A84" s="31"/>
      <c r="B84" s="150"/>
      <c r="C84" s="151" t="s">
        <v>9</v>
      </c>
      <c r="D84" s="151" t="s">
        <v>129</v>
      </c>
      <c r="E84" s="152" t="s">
        <v>530</v>
      </c>
      <c r="F84" s="153" t="s">
        <v>214</v>
      </c>
      <c r="G84" s="154" t="s">
        <v>173</v>
      </c>
      <c r="H84" s="155">
        <v>8268.2000000000007</v>
      </c>
      <c r="I84" s="156"/>
      <c r="J84" s="157">
        <f>ROUND(I84*H84,2)</f>
        <v>0</v>
      </c>
      <c r="K84" s="153" t="s">
        <v>182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88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88</v>
      </c>
      <c r="BM84" s="162" t="s">
        <v>215</v>
      </c>
    </row>
    <row r="85" spans="1:65" s="2" customFormat="1" ht="195">
      <c r="A85" s="31"/>
      <c r="B85" s="32"/>
      <c r="C85" s="31"/>
      <c r="D85" s="165" t="s">
        <v>175</v>
      </c>
      <c r="E85" s="31"/>
      <c r="F85" s="184" t="s">
        <v>216</v>
      </c>
      <c r="G85" s="31"/>
      <c r="H85" s="31"/>
      <c r="I85" s="90"/>
      <c r="J85" s="31"/>
      <c r="K85" s="31"/>
      <c r="L85" s="32"/>
      <c r="M85" s="185"/>
      <c r="N85" s="186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175</v>
      </c>
      <c r="AU85" s="16" t="s">
        <v>82</v>
      </c>
    </row>
    <row r="86" spans="1:65" s="13" customFormat="1">
      <c r="B86" s="164"/>
      <c r="D86" s="165" t="s">
        <v>135</v>
      </c>
      <c r="E86" s="166" t="s">
        <v>3</v>
      </c>
      <c r="F86" s="167" t="s">
        <v>217</v>
      </c>
      <c r="H86" s="168">
        <v>1861.2</v>
      </c>
      <c r="I86" s="169"/>
      <c r="L86" s="164"/>
      <c r="M86" s="170"/>
      <c r="N86" s="171"/>
      <c r="O86" s="171"/>
      <c r="P86" s="171"/>
      <c r="Q86" s="171"/>
      <c r="R86" s="171"/>
      <c r="S86" s="171"/>
      <c r="T86" s="172"/>
      <c r="AT86" s="166" t="s">
        <v>135</v>
      </c>
      <c r="AU86" s="166" t="s">
        <v>82</v>
      </c>
      <c r="AV86" s="13" t="s">
        <v>82</v>
      </c>
      <c r="AW86" s="13" t="s">
        <v>33</v>
      </c>
      <c r="AX86" s="13" t="s">
        <v>73</v>
      </c>
      <c r="AY86" s="166" t="s">
        <v>127</v>
      </c>
    </row>
    <row r="87" spans="1:65" s="13" customFormat="1">
      <c r="B87" s="164"/>
      <c r="D87" s="165" t="s">
        <v>135</v>
      </c>
      <c r="E87" s="166" t="s">
        <v>3</v>
      </c>
      <c r="F87" s="167" t="s">
        <v>218</v>
      </c>
      <c r="H87" s="168">
        <v>6407</v>
      </c>
      <c r="I87" s="169"/>
      <c r="L87" s="164"/>
      <c r="M87" s="170"/>
      <c r="N87" s="171"/>
      <c r="O87" s="171"/>
      <c r="P87" s="171"/>
      <c r="Q87" s="171"/>
      <c r="R87" s="171"/>
      <c r="S87" s="171"/>
      <c r="T87" s="172"/>
      <c r="AT87" s="166" t="s">
        <v>135</v>
      </c>
      <c r="AU87" s="166" t="s">
        <v>82</v>
      </c>
      <c r="AV87" s="13" t="s">
        <v>82</v>
      </c>
      <c r="AW87" s="13" t="s">
        <v>33</v>
      </c>
      <c r="AX87" s="13" t="s">
        <v>73</v>
      </c>
      <c r="AY87" s="166" t="s">
        <v>127</v>
      </c>
    </row>
    <row r="88" spans="1:65" s="14" customFormat="1">
      <c r="B88" s="173"/>
      <c r="D88" s="165" t="s">
        <v>135</v>
      </c>
      <c r="E88" s="174" t="s">
        <v>3</v>
      </c>
      <c r="F88" s="175" t="s">
        <v>139</v>
      </c>
      <c r="H88" s="176">
        <v>8268.2000000000007</v>
      </c>
      <c r="I88" s="177"/>
      <c r="L88" s="173"/>
      <c r="M88" s="178"/>
      <c r="N88" s="179"/>
      <c r="O88" s="179"/>
      <c r="P88" s="179"/>
      <c r="Q88" s="179"/>
      <c r="R88" s="179"/>
      <c r="S88" s="179"/>
      <c r="T88" s="180"/>
      <c r="AT88" s="174" t="s">
        <v>135</v>
      </c>
      <c r="AU88" s="174" t="s">
        <v>82</v>
      </c>
      <c r="AV88" s="14" t="s">
        <v>88</v>
      </c>
      <c r="AW88" s="14" t="s">
        <v>33</v>
      </c>
      <c r="AX88" s="14" t="s">
        <v>78</v>
      </c>
      <c r="AY88" s="174" t="s">
        <v>127</v>
      </c>
    </row>
    <row r="89" spans="1:65" s="2" customFormat="1" ht="21.75" customHeight="1">
      <c r="A89" s="31"/>
      <c r="B89" s="150"/>
      <c r="C89" s="151" t="s">
        <v>78</v>
      </c>
      <c r="D89" s="151" t="s">
        <v>129</v>
      </c>
      <c r="E89" s="152" t="s">
        <v>219</v>
      </c>
      <c r="F89" s="153" t="s">
        <v>220</v>
      </c>
      <c r="G89" s="154" t="s">
        <v>221</v>
      </c>
      <c r="H89" s="155">
        <v>51</v>
      </c>
      <c r="I89" s="156"/>
      <c r="J89" s="157">
        <f>ROUND(I89*H89,2)</f>
        <v>0</v>
      </c>
      <c r="K89" s="153" t="s">
        <v>182</v>
      </c>
      <c r="L89" s="32"/>
      <c r="M89" s="158" t="s">
        <v>3</v>
      </c>
      <c r="N89" s="159" t="s">
        <v>44</v>
      </c>
      <c r="O89" s="52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2" t="s">
        <v>88</v>
      </c>
      <c r="AT89" s="162" t="s">
        <v>129</v>
      </c>
      <c r="AU89" s="162" t="s">
        <v>82</v>
      </c>
      <c r="AY89" s="16" t="s">
        <v>127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78</v>
      </c>
      <c r="BK89" s="163">
        <f>ROUND(I89*H89,2)</f>
        <v>0</v>
      </c>
      <c r="BL89" s="16" t="s">
        <v>88</v>
      </c>
      <c r="BM89" s="162" t="s">
        <v>222</v>
      </c>
    </row>
    <row r="90" spans="1:65" s="2" customFormat="1" ht="165.75">
      <c r="A90" s="31"/>
      <c r="B90" s="32"/>
      <c r="C90" s="31"/>
      <c r="D90" s="165" t="s">
        <v>175</v>
      </c>
      <c r="E90" s="31"/>
      <c r="F90" s="184" t="s">
        <v>223</v>
      </c>
      <c r="G90" s="31"/>
      <c r="H90" s="31"/>
      <c r="I90" s="90"/>
      <c r="J90" s="31"/>
      <c r="K90" s="31"/>
      <c r="L90" s="32"/>
      <c r="M90" s="185"/>
      <c r="N90" s="186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175</v>
      </c>
      <c r="AU90" s="16" t="s">
        <v>82</v>
      </c>
    </row>
    <row r="91" spans="1:65" s="13" customFormat="1">
      <c r="B91" s="164"/>
      <c r="D91" s="165" t="s">
        <v>135</v>
      </c>
      <c r="E91" s="166" t="s">
        <v>3</v>
      </c>
      <c r="F91" s="167" t="s">
        <v>224</v>
      </c>
      <c r="H91" s="168">
        <v>49</v>
      </c>
      <c r="I91" s="169"/>
      <c r="L91" s="164"/>
      <c r="M91" s="170"/>
      <c r="N91" s="171"/>
      <c r="O91" s="171"/>
      <c r="P91" s="171"/>
      <c r="Q91" s="171"/>
      <c r="R91" s="171"/>
      <c r="S91" s="171"/>
      <c r="T91" s="172"/>
      <c r="AT91" s="166" t="s">
        <v>135</v>
      </c>
      <c r="AU91" s="166" t="s">
        <v>82</v>
      </c>
      <c r="AV91" s="13" t="s">
        <v>82</v>
      </c>
      <c r="AW91" s="13" t="s">
        <v>33</v>
      </c>
      <c r="AX91" s="13" t="s">
        <v>73</v>
      </c>
      <c r="AY91" s="166" t="s">
        <v>127</v>
      </c>
    </row>
    <row r="92" spans="1:65" s="13" customFormat="1">
      <c r="B92" s="164"/>
      <c r="D92" s="165" t="s">
        <v>135</v>
      </c>
      <c r="E92" s="166" t="s">
        <v>3</v>
      </c>
      <c r="F92" s="167" t="s">
        <v>225</v>
      </c>
      <c r="H92" s="168">
        <v>2</v>
      </c>
      <c r="I92" s="169"/>
      <c r="L92" s="164"/>
      <c r="M92" s="170"/>
      <c r="N92" s="171"/>
      <c r="O92" s="171"/>
      <c r="P92" s="171"/>
      <c r="Q92" s="171"/>
      <c r="R92" s="171"/>
      <c r="S92" s="171"/>
      <c r="T92" s="172"/>
      <c r="AT92" s="166" t="s">
        <v>135</v>
      </c>
      <c r="AU92" s="166" t="s">
        <v>82</v>
      </c>
      <c r="AV92" s="13" t="s">
        <v>82</v>
      </c>
      <c r="AW92" s="13" t="s">
        <v>33</v>
      </c>
      <c r="AX92" s="13" t="s">
        <v>73</v>
      </c>
      <c r="AY92" s="166" t="s">
        <v>127</v>
      </c>
    </row>
    <row r="93" spans="1:65" s="14" customFormat="1">
      <c r="B93" s="173"/>
      <c r="D93" s="165" t="s">
        <v>135</v>
      </c>
      <c r="E93" s="174" t="s">
        <v>3</v>
      </c>
      <c r="F93" s="175" t="s">
        <v>139</v>
      </c>
      <c r="H93" s="176">
        <v>51</v>
      </c>
      <c r="I93" s="177"/>
      <c r="L93" s="173"/>
      <c r="M93" s="178"/>
      <c r="N93" s="179"/>
      <c r="O93" s="179"/>
      <c r="P93" s="179"/>
      <c r="Q93" s="179"/>
      <c r="R93" s="179"/>
      <c r="S93" s="179"/>
      <c r="T93" s="180"/>
      <c r="AT93" s="174" t="s">
        <v>135</v>
      </c>
      <c r="AU93" s="174" t="s">
        <v>82</v>
      </c>
      <c r="AV93" s="14" t="s">
        <v>88</v>
      </c>
      <c r="AW93" s="14" t="s">
        <v>33</v>
      </c>
      <c r="AX93" s="14" t="s">
        <v>78</v>
      </c>
      <c r="AY93" s="174" t="s">
        <v>127</v>
      </c>
    </row>
    <row r="94" spans="1:65" s="2" customFormat="1" ht="21.75" customHeight="1">
      <c r="A94" s="31"/>
      <c r="B94" s="150"/>
      <c r="C94" s="151" t="s">
        <v>82</v>
      </c>
      <c r="D94" s="151" t="s">
        <v>129</v>
      </c>
      <c r="E94" s="152" t="s">
        <v>226</v>
      </c>
      <c r="F94" s="153" t="s">
        <v>227</v>
      </c>
      <c r="G94" s="154" t="s">
        <v>221</v>
      </c>
      <c r="H94" s="155">
        <v>10</v>
      </c>
      <c r="I94" s="156"/>
      <c r="J94" s="157">
        <f>ROUND(I94*H94,2)</f>
        <v>0</v>
      </c>
      <c r="K94" s="153" t="s">
        <v>182</v>
      </c>
      <c r="L94" s="32"/>
      <c r="M94" s="158" t="s">
        <v>3</v>
      </c>
      <c r="N94" s="159" t="s">
        <v>44</v>
      </c>
      <c r="O94" s="52"/>
      <c r="P94" s="160">
        <f>O94*H94</f>
        <v>0</v>
      </c>
      <c r="Q94" s="160">
        <v>0</v>
      </c>
      <c r="R94" s="160">
        <f>Q94*H94</f>
        <v>0</v>
      </c>
      <c r="S94" s="160">
        <v>0</v>
      </c>
      <c r="T94" s="161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62" t="s">
        <v>88</v>
      </c>
      <c r="AT94" s="162" t="s">
        <v>129</v>
      </c>
      <c r="AU94" s="162" t="s">
        <v>82</v>
      </c>
      <c r="AY94" s="16" t="s">
        <v>127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78</v>
      </c>
      <c r="BK94" s="163">
        <f>ROUND(I94*H94,2)</f>
        <v>0</v>
      </c>
      <c r="BL94" s="16" t="s">
        <v>88</v>
      </c>
      <c r="BM94" s="162" t="s">
        <v>228</v>
      </c>
    </row>
    <row r="95" spans="1:65" s="2" customFormat="1" ht="165.75">
      <c r="A95" s="31"/>
      <c r="B95" s="32"/>
      <c r="C95" s="31"/>
      <c r="D95" s="165" t="s">
        <v>175</v>
      </c>
      <c r="E95" s="31"/>
      <c r="F95" s="184" t="s">
        <v>223</v>
      </c>
      <c r="G95" s="31"/>
      <c r="H95" s="31"/>
      <c r="I95" s="90"/>
      <c r="J95" s="31"/>
      <c r="K95" s="31"/>
      <c r="L95" s="32"/>
      <c r="M95" s="185"/>
      <c r="N95" s="186"/>
      <c r="O95" s="52"/>
      <c r="P95" s="52"/>
      <c r="Q95" s="52"/>
      <c r="R95" s="52"/>
      <c r="S95" s="52"/>
      <c r="T95" s="5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175</v>
      </c>
      <c r="AU95" s="16" t="s">
        <v>82</v>
      </c>
    </row>
    <row r="96" spans="1:65" s="13" customFormat="1">
      <c r="B96" s="164"/>
      <c r="D96" s="165" t="s">
        <v>135</v>
      </c>
      <c r="E96" s="166" t="s">
        <v>3</v>
      </c>
      <c r="F96" s="167" t="s">
        <v>229</v>
      </c>
      <c r="H96" s="168">
        <v>8</v>
      </c>
      <c r="I96" s="169"/>
      <c r="L96" s="164"/>
      <c r="M96" s="170"/>
      <c r="N96" s="171"/>
      <c r="O96" s="171"/>
      <c r="P96" s="171"/>
      <c r="Q96" s="171"/>
      <c r="R96" s="171"/>
      <c r="S96" s="171"/>
      <c r="T96" s="172"/>
      <c r="AT96" s="166" t="s">
        <v>135</v>
      </c>
      <c r="AU96" s="166" t="s">
        <v>82</v>
      </c>
      <c r="AV96" s="13" t="s">
        <v>82</v>
      </c>
      <c r="AW96" s="13" t="s">
        <v>33</v>
      </c>
      <c r="AX96" s="13" t="s">
        <v>73</v>
      </c>
      <c r="AY96" s="166" t="s">
        <v>127</v>
      </c>
    </row>
    <row r="97" spans="1:65" s="13" customFormat="1">
      <c r="B97" s="164"/>
      <c r="D97" s="165" t="s">
        <v>135</v>
      </c>
      <c r="E97" s="166" t="s">
        <v>3</v>
      </c>
      <c r="F97" s="167" t="s">
        <v>225</v>
      </c>
      <c r="H97" s="168">
        <v>2</v>
      </c>
      <c r="I97" s="169"/>
      <c r="L97" s="164"/>
      <c r="M97" s="170"/>
      <c r="N97" s="171"/>
      <c r="O97" s="171"/>
      <c r="P97" s="171"/>
      <c r="Q97" s="171"/>
      <c r="R97" s="171"/>
      <c r="S97" s="171"/>
      <c r="T97" s="172"/>
      <c r="AT97" s="166" t="s">
        <v>135</v>
      </c>
      <c r="AU97" s="166" t="s">
        <v>82</v>
      </c>
      <c r="AV97" s="13" t="s">
        <v>82</v>
      </c>
      <c r="AW97" s="13" t="s">
        <v>33</v>
      </c>
      <c r="AX97" s="13" t="s">
        <v>73</v>
      </c>
      <c r="AY97" s="166" t="s">
        <v>127</v>
      </c>
    </row>
    <row r="98" spans="1:65" s="14" customFormat="1">
      <c r="B98" s="173"/>
      <c r="D98" s="165" t="s">
        <v>135</v>
      </c>
      <c r="E98" s="174" t="s">
        <v>3</v>
      </c>
      <c r="F98" s="175" t="s">
        <v>139</v>
      </c>
      <c r="H98" s="176">
        <v>10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135</v>
      </c>
      <c r="AU98" s="174" t="s">
        <v>82</v>
      </c>
      <c r="AV98" s="14" t="s">
        <v>88</v>
      </c>
      <c r="AW98" s="14" t="s">
        <v>33</v>
      </c>
      <c r="AX98" s="14" t="s">
        <v>78</v>
      </c>
      <c r="AY98" s="174" t="s">
        <v>127</v>
      </c>
    </row>
    <row r="99" spans="1:65" s="2" customFormat="1" ht="21.75" customHeight="1">
      <c r="A99" s="31"/>
      <c r="B99" s="150"/>
      <c r="C99" s="151" t="s">
        <v>85</v>
      </c>
      <c r="D99" s="151" t="s">
        <v>129</v>
      </c>
      <c r="E99" s="152" t="s">
        <v>230</v>
      </c>
      <c r="F99" s="153" t="s">
        <v>231</v>
      </c>
      <c r="G99" s="154" t="s">
        <v>221</v>
      </c>
      <c r="H99" s="155">
        <v>1</v>
      </c>
      <c r="I99" s="156"/>
      <c r="J99" s="157">
        <f>ROUND(I99*H99,2)</f>
        <v>0</v>
      </c>
      <c r="K99" s="153" t="s">
        <v>182</v>
      </c>
      <c r="L99" s="32"/>
      <c r="M99" s="158" t="s">
        <v>3</v>
      </c>
      <c r="N99" s="159" t="s">
        <v>44</v>
      </c>
      <c r="O99" s="52"/>
      <c r="P99" s="160">
        <f>O99*H99</f>
        <v>0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62" t="s">
        <v>88</v>
      </c>
      <c r="AT99" s="162" t="s">
        <v>129</v>
      </c>
      <c r="AU99" s="162" t="s">
        <v>82</v>
      </c>
      <c r="AY99" s="16" t="s">
        <v>127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6" t="s">
        <v>78</v>
      </c>
      <c r="BK99" s="163">
        <f>ROUND(I99*H99,2)</f>
        <v>0</v>
      </c>
      <c r="BL99" s="16" t="s">
        <v>88</v>
      </c>
      <c r="BM99" s="162" t="s">
        <v>232</v>
      </c>
    </row>
    <row r="100" spans="1:65" s="2" customFormat="1" ht="165.75">
      <c r="A100" s="31"/>
      <c r="B100" s="32"/>
      <c r="C100" s="31"/>
      <c r="D100" s="165" t="s">
        <v>175</v>
      </c>
      <c r="E100" s="31"/>
      <c r="F100" s="184" t="s">
        <v>223</v>
      </c>
      <c r="G100" s="31"/>
      <c r="H100" s="31"/>
      <c r="I100" s="90"/>
      <c r="J100" s="31"/>
      <c r="K100" s="31"/>
      <c r="L100" s="32"/>
      <c r="M100" s="185"/>
      <c r="N100" s="186"/>
      <c r="O100" s="52"/>
      <c r="P100" s="52"/>
      <c r="Q100" s="52"/>
      <c r="R100" s="52"/>
      <c r="S100" s="52"/>
      <c r="T100" s="53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6" t="s">
        <v>175</v>
      </c>
      <c r="AU100" s="16" t="s">
        <v>82</v>
      </c>
    </row>
    <row r="101" spans="1:65" s="13" customFormat="1">
      <c r="B101" s="164"/>
      <c r="D101" s="165" t="s">
        <v>135</v>
      </c>
      <c r="E101" s="166" t="s">
        <v>3</v>
      </c>
      <c r="F101" s="167" t="s">
        <v>78</v>
      </c>
      <c r="H101" s="168">
        <v>1</v>
      </c>
      <c r="I101" s="169"/>
      <c r="L101" s="164"/>
      <c r="M101" s="170"/>
      <c r="N101" s="171"/>
      <c r="O101" s="171"/>
      <c r="P101" s="171"/>
      <c r="Q101" s="171"/>
      <c r="R101" s="171"/>
      <c r="S101" s="171"/>
      <c r="T101" s="172"/>
      <c r="AT101" s="166" t="s">
        <v>135</v>
      </c>
      <c r="AU101" s="166" t="s">
        <v>82</v>
      </c>
      <c r="AV101" s="13" t="s">
        <v>82</v>
      </c>
      <c r="AW101" s="13" t="s">
        <v>33</v>
      </c>
      <c r="AX101" s="13" t="s">
        <v>78</v>
      </c>
      <c r="AY101" s="166" t="s">
        <v>127</v>
      </c>
    </row>
    <row r="102" spans="1:65" s="2" customFormat="1" ht="33" customHeight="1">
      <c r="A102" s="31"/>
      <c r="B102" s="150"/>
      <c r="C102" s="151" t="s">
        <v>88</v>
      </c>
      <c r="D102" s="151" t="s">
        <v>129</v>
      </c>
      <c r="E102" s="152" t="s">
        <v>233</v>
      </c>
      <c r="F102" s="153" t="s">
        <v>234</v>
      </c>
      <c r="G102" s="154" t="s">
        <v>221</v>
      </c>
      <c r="H102" s="155">
        <v>40</v>
      </c>
      <c r="I102" s="156"/>
      <c r="J102" s="157">
        <f>ROUND(I102*H102,2)</f>
        <v>0</v>
      </c>
      <c r="K102" s="153" t="s">
        <v>182</v>
      </c>
      <c r="L102" s="32"/>
      <c r="M102" s="158" t="s">
        <v>3</v>
      </c>
      <c r="N102" s="159" t="s">
        <v>44</v>
      </c>
      <c r="O102" s="52"/>
      <c r="P102" s="160">
        <f>O102*H102</f>
        <v>0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62" t="s">
        <v>88</v>
      </c>
      <c r="AT102" s="162" t="s">
        <v>129</v>
      </c>
      <c r="AU102" s="162" t="s">
        <v>82</v>
      </c>
      <c r="AY102" s="16" t="s">
        <v>127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6" t="s">
        <v>78</v>
      </c>
      <c r="BK102" s="163">
        <f>ROUND(I102*H102,2)</f>
        <v>0</v>
      </c>
      <c r="BL102" s="16" t="s">
        <v>88</v>
      </c>
      <c r="BM102" s="162" t="s">
        <v>235</v>
      </c>
    </row>
    <row r="103" spans="1:65" s="2" customFormat="1" ht="165.75">
      <c r="A103" s="31"/>
      <c r="B103" s="32"/>
      <c r="C103" s="31"/>
      <c r="D103" s="165" t="s">
        <v>175</v>
      </c>
      <c r="E103" s="31"/>
      <c r="F103" s="184" t="s">
        <v>223</v>
      </c>
      <c r="G103" s="31"/>
      <c r="H103" s="31"/>
      <c r="I103" s="90"/>
      <c r="J103" s="31"/>
      <c r="K103" s="31"/>
      <c r="L103" s="32"/>
      <c r="M103" s="185"/>
      <c r="N103" s="186"/>
      <c r="O103" s="52"/>
      <c r="P103" s="52"/>
      <c r="Q103" s="52"/>
      <c r="R103" s="52"/>
      <c r="S103" s="52"/>
      <c r="T103" s="5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6" t="s">
        <v>175</v>
      </c>
      <c r="AU103" s="16" t="s">
        <v>82</v>
      </c>
    </row>
    <row r="104" spans="1:65" s="13" customFormat="1">
      <c r="B104" s="164"/>
      <c r="D104" s="165" t="s">
        <v>135</v>
      </c>
      <c r="E104" s="166" t="s">
        <v>3</v>
      </c>
      <c r="F104" s="167" t="s">
        <v>236</v>
      </c>
      <c r="H104" s="168">
        <v>34</v>
      </c>
      <c r="I104" s="169"/>
      <c r="L104" s="164"/>
      <c r="M104" s="170"/>
      <c r="N104" s="171"/>
      <c r="O104" s="171"/>
      <c r="P104" s="171"/>
      <c r="Q104" s="171"/>
      <c r="R104" s="171"/>
      <c r="S104" s="171"/>
      <c r="T104" s="172"/>
      <c r="AT104" s="166" t="s">
        <v>135</v>
      </c>
      <c r="AU104" s="166" t="s">
        <v>82</v>
      </c>
      <c r="AV104" s="13" t="s">
        <v>82</v>
      </c>
      <c r="AW104" s="13" t="s">
        <v>33</v>
      </c>
      <c r="AX104" s="13" t="s">
        <v>73</v>
      </c>
      <c r="AY104" s="166" t="s">
        <v>127</v>
      </c>
    </row>
    <row r="105" spans="1:65" s="13" customFormat="1">
      <c r="B105" s="164"/>
      <c r="D105" s="165" t="s">
        <v>135</v>
      </c>
      <c r="E105" s="166" t="s">
        <v>3</v>
      </c>
      <c r="F105" s="167" t="s">
        <v>237</v>
      </c>
      <c r="H105" s="168">
        <v>6</v>
      </c>
      <c r="I105" s="169"/>
      <c r="L105" s="164"/>
      <c r="M105" s="170"/>
      <c r="N105" s="171"/>
      <c r="O105" s="171"/>
      <c r="P105" s="171"/>
      <c r="Q105" s="171"/>
      <c r="R105" s="171"/>
      <c r="S105" s="171"/>
      <c r="T105" s="172"/>
      <c r="AT105" s="166" t="s">
        <v>135</v>
      </c>
      <c r="AU105" s="166" t="s">
        <v>82</v>
      </c>
      <c r="AV105" s="13" t="s">
        <v>82</v>
      </c>
      <c r="AW105" s="13" t="s">
        <v>33</v>
      </c>
      <c r="AX105" s="13" t="s">
        <v>73</v>
      </c>
      <c r="AY105" s="166" t="s">
        <v>127</v>
      </c>
    </row>
    <row r="106" spans="1:65" s="14" customFormat="1">
      <c r="B106" s="173"/>
      <c r="D106" s="165" t="s">
        <v>135</v>
      </c>
      <c r="E106" s="174" t="s">
        <v>3</v>
      </c>
      <c r="F106" s="175" t="s">
        <v>139</v>
      </c>
      <c r="H106" s="176">
        <v>40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135</v>
      </c>
      <c r="AU106" s="174" t="s">
        <v>82</v>
      </c>
      <c r="AV106" s="14" t="s">
        <v>88</v>
      </c>
      <c r="AW106" s="14" t="s">
        <v>33</v>
      </c>
      <c r="AX106" s="14" t="s">
        <v>78</v>
      </c>
      <c r="AY106" s="174" t="s">
        <v>127</v>
      </c>
    </row>
    <row r="107" spans="1:65" s="2" customFormat="1" ht="33" customHeight="1">
      <c r="A107" s="31"/>
      <c r="B107" s="150"/>
      <c r="C107" s="151" t="s">
        <v>91</v>
      </c>
      <c r="D107" s="151" t="s">
        <v>129</v>
      </c>
      <c r="E107" s="152" t="s">
        <v>238</v>
      </c>
      <c r="F107" s="153" t="s">
        <v>239</v>
      </c>
      <c r="G107" s="154" t="s">
        <v>221</v>
      </c>
      <c r="H107" s="155">
        <v>17</v>
      </c>
      <c r="I107" s="156"/>
      <c r="J107" s="157">
        <f>ROUND(I107*H107,2)</f>
        <v>0</v>
      </c>
      <c r="K107" s="153" t="s">
        <v>182</v>
      </c>
      <c r="L107" s="32"/>
      <c r="M107" s="158" t="s">
        <v>3</v>
      </c>
      <c r="N107" s="159" t="s">
        <v>44</v>
      </c>
      <c r="O107" s="52"/>
      <c r="P107" s="160">
        <f>O107*H107</f>
        <v>0</v>
      </c>
      <c r="Q107" s="160">
        <v>0</v>
      </c>
      <c r="R107" s="160">
        <f>Q107*H107</f>
        <v>0</v>
      </c>
      <c r="S107" s="160">
        <v>0</v>
      </c>
      <c r="T107" s="161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62" t="s">
        <v>88</v>
      </c>
      <c r="AT107" s="162" t="s">
        <v>129</v>
      </c>
      <c r="AU107" s="162" t="s">
        <v>82</v>
      </c>
      <c r="AY107" s="16" t="s">
        <v>127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6" t="s">
        <v>78</v>
      </c>
      <c r="BK107" s="163">
        <f>ROUND(I107*H107,2)</f>
        <v>0</v>
      </c>
      <c r="BL107" s="16" t="s">
        <v>88</v>
      </c>
      <c r="BM107" s="162" t="s">
        <v>240</v>
      </c>
    </row>
    <row r="108" spans="1:65" s="2" customFormat="1" ht="165.75">
      <c r="A108" s="31"/>
      <c r="B108" s="32"/>
      <c r="C108" s="31"/>
      <c r="D108" s="165" t="s">
        <v>175</v>
      </c>
      <c r="E108" s="31"/>
      <c r="F108" s="184" t="s">
        <v>223</v>
      </c>
      <c r="G108" s="31"/>
      <c r="H108" s="31"/>
      <c r="I108" s="90"/>
      <c r="J108" s="31"/>
      <c r="K108" s="31"/>
      <c r="L108" s="32"/>
      <c r="M108" s="185"/>
      <c r="N108" s="186"/>
      <c r="O108" s="52"/>
      <c r="P108" s="52"/>
      <c r="Q108" s="52"/>
      <c r="R108" s="52"/>
      <c r="S108" s="52"/>
      <c r="T108" s="5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T108" s="16" t="s">
        <v>175</v>
      </c>
      <c r="AU108" s="16" t="s">
        <v>82</v>
      </c>
    </row>
    <row r="109" spans="1:65" s="13" customFormat="1">
      <c r="B109" s="164"/>
      <c r="D109" s="165" t="s">
        <v>135</v>
      </c>
      <c r="E109" s="166" t="s">
        <v>3</v>
      </c>
      <c r="F109" s="167" t="s">
        <v>241</v>
      </c>
      <c r="H109" s="168">
        <v>13</v>
      </c>
      <c r="I109" s="169"/>
      <c r="L109" s="164"/>
      <c r="M109" s="170"/>
      <c r="N109" s="171"/>
      <c r="O109" s="171"/>
      <c r="P109" s="171"/>
      <c r="Q109" s="171"/>
      <c r="R109" s="171"/>
      <c r="S109" s="171"/>
      <c r="T109" s="172"/>
      <c r="AT109" s="166" t="s">
        <v>135</v>
      </c>
      <c r="AU109" s="166" t="s">
        <v>82</v>
      </c>
      <c r="AV109" s="13" t="s">
        <v>82</v>
      </c>
      <c r="AW109" s="13" t="s">
        <v>33</v>
      </c>
      <c r="AX109" s="13" t="s">
        <v>73</v>
      </c>
      <c r="AY109" s="166" t="s">
        <v>127</v>
      </c>
    </row>
    <row r="110" spans="1:65" s="13" customFormat="1">
      <c r="B110" s="164"/>
      <c r="D110" s="165" t="s">
        <v>135</v>
      </c>
      <c r="E110" s="166" t="s">
        <v>3</v>
      </c>
      <c r="F110" s="167" t="s">
        <v>88</v>
      </c>
      <c r="H110" s="168">
        <v>4</v>
      </c>
      <c r="I110" s="169"/>
      <c r="L110" s="164"/>
      <c r="M110" s="170"/>
      <c r="N110" s="171"/>
      <c r="O110" s="171"/>
      <c r="P110" s="171"/>
      <c r="Q110" s="171"/>
      <c r="R110" s="171"/>
      <c r="S110" s="171"/>
      <c r="T110" s="172"/>
      <c r="AT110" s="166" t="s">
        <v>135</v>
      </c>
      <c r="AU110" s="166" t="s">
        <v>82</v>
      </c>
      <c r="AV110" s="13" t="s">
        <v>82</v>
      </c>
      <c r="AW110" s="13" t="s">
        <v>33</v>
      </c>
      <c r="AX110" s="13" t="s">
        <v>73</v>
      </c>
      <c r="AY110" s="166" t="s">
        <v>127</v>
      </c>
    </row>
    <row r="111" spans="1:65" s="14" customFormat="1">
      <c r="B111" s="173"/>
      <c r="D111" s="165" t="s">
        <v>135</v>
      </c>
      <c r="E111" s="174" t="s">
        <v>3</v>
      </c>
      <c r="F111" s="175" t="s">
        <v>139</v>
      </c>
      <c r="H111" s="176">
        <v>17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135</v>
      </c>
      <c r="AU111" s="174" t="s">
        <v>82</v>
      </c>
      <c r="AV111" s="14" t="s">
        <v>88</v>
      </c>
      <c r="AW111" s="14" t="s">
        <v>33</v>
      </c>
      <c r="AX111" s="14" t="s">
        <v>78</v>
      </c>
      <c r="AY111" s="174" t="s">
        <v>127</v>
      </c>
    </row>
    <row r="112" spans="1:65" s="2" customFormat="1" ht="33" customHeight="1">
      <c r="A112" s="31"/>
      <c r="B112" s="150"/>
      <c r="C112" s="151" t="s">
        <v>94</v>
      </c>
      <c r="D112" s="151" t="s">
        <v>129</v>
      </c>
      <c r="E112" s="152" t="s">
        <v>242</v>
      </c>
      <c r="F112" s="153" t="s">
        <v>243</v>
      </c>
      <c r="G112" s="154" t="s">
        <v>221</v>
      </c>
      <c r="H112" s="155">
        <v>11</v>
      </c>
      <c r="I112" s="156"/>
      <c r="J112" s="157">
        <f>ROUND(I112*H112,2)</f>
        <v>0</v>
      </c>
      <c r="K112" s="153" t="s">
        <v>182</v>
      </c>
      <c r="L112" s="32"/>
      <c r="M112" s="158" t="s">
        <v>3</v>
      </c>
      <c r="N112" s="159" t="s">
        <v>44</v>
      </c>
      <c r="O112" s="52"/>
      <c r="P112" s="160">
        <f>O112*H112</f>
        <v>0</v>
      </c>
      <c r="Q112" s="160">
        <v>0</v>
      </c>
      <c r="R112" s="160">
        <f>Q112*H112</f>
        <v>0</v>
      </c>
      <c r="S112" s="160">
        <v>0</v>
      </c>
      <c r="T112" s="161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62" t="s">
        <v>88</v>
      </c>
      <c r="AT112" s="162" t="s">
        <v>129</v>
      </c>
      <c r="AU112" s="162" t="s">
        <v>82</v>
      </c>
      <c r="AY112" s="16" t="s">
        <v>127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6" t="s">
        <v>78</v>
      </c>
      <c r="BK112" s="163">
        <f>ROUND(I112*H112,2)</f>
        <v>0</v>
      </c>
      <c r="BL112" s="16" t="s">
        <v>88</v>
      </c>
      <c r="BM112" s="162" t="s">
        <v>244</v>
      </c>
    </row>
    <row r="113" spans="1:65" s="2" customFormat="1" ht="165.75">
      <c r="A113" s="31"/>
      <c r="B113" s="32"/>
      <c r="C113" s="31"/>
      <c r="D113" s="165" t="s">
        <v>175</v>
      </c>
      <c r="E113" s="31"/>
      <c r="F113" s="184" t="s">
        <v>223</v>
      </c>
      <c r="G113" s="31"/>
      <c r="H113" s="31"/>
      <c r="I113" s="90"/>
      <c r="J113" s="31"/>
      <c r="K113" s="31"/>
      <c r="L113" s="32"/>
      <c r="M113" s="185"/>
      <c r="N113" s="186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175</v>
      </c>
      <c r="AU113" s="16" t="s">
        <v>82</v>
      </c>
    </row>
    <row r="114" spans="1:65" s="13" customFormat="1">
      <c r="B114" s="164"/>
      <c r="D114" s="165" t="s">
        <v>135</v>
      </c>
      <c r="E114" s="166" t="s">
        <v>3</v>
      </c>
      <c r="F114" s="167" t="s">
        <v>82</v>
      </c>
      <c r="H114" s="168">
        <v>2</v>
      </c>
      <c r="I114" s="169"/>
      <c r="L114" s="164"/>
      <c r="M114" s="170"/>
      <c r="N114" s="171"/>
      <c r="O114" s="171"/>
      <c r="P114" s="171"/>
      <c r="Q114" s="171"/>
      <c r="R114" s="171"/>
      <c r="S114" s="171"/>
      <c r="T114" s="172"/>
      <c r="AT114" s="166" t="s">
        <v>135</v>
      </c>
      <c r="AU114" s="166" t="s">
        <v>82</v>
      </c>
      <c r="AV114" s="13" t="s">
        <v>82</v>
      </c>
      <c r="AW114" s="13" t="s">
        <v>33</v>
      </c>
      <c r="AX114" s="13" t="s">
        <v>73</v>
      </c>
      <c r="AY114" s="166" t="s">
        <v>127</v>
      </c>
    </row>
    <row r="115" spans="1:65" s="13" customFormat="1">
      <c r="B115" s="164"/>
      <c r="D115" s="165" t="s">
        <v>135</v>
      </c>
      <c r="E115" s="166" t="s">
        <v>3</v>
      </c>
      <c r="F115" s="167" t="s">
        <v>245</v>
      </c>
      <c r="H115" s="168">
        <v>9</v>
      </c>
      <c r="I115" s="169"/>
      <c r="L115" s="164"/>
      <c r="M115" s="170"/>
      <c r="N115" s="171"/>
      <c r="O115" s="171"/>
      <c r="P115" s="171"/>
      <c r="Q115" s="171"/>
      <c r="R115" s="171"/>
      <c r="S115" s="171"/>
      <c r="T115" s="172"/>
      <c r="AT115" s="166" t="s">
        <v>135</v>
      </c>
      <c r="AU115" s="166" t="s">
        <v>82</v>
      </c>
      <c r="AV115" s="13" t="s">
        <v>82</v>
      </c>
      <c r="AW115" s="13" t="s">
        <v>33</v>
      </c>
      <c r="AX115" s="13" t="s">
        <v>73</v>
      </c>
      <c r="AY115" s="166" t="s">
        <v>127</v>
      </c>
    </row>
    <row r="116" spans="1:65" s="14" customFormat="1">
      <c r="B116" s="173"/>
      <c r="D116" s="165" t="s">
        <v>135</v>
      </c>
      <c r="E116" s="174" t="s">
        <v>3</v>
      </c>
      <c r="F116" s="175" t="s">
        <v>139</v>
      </c>
      <c r="H116" s="176">
        <v>11</v>
      </c>
      <c r="I116" s="177"/>
      <c r="L116" s="173"/>
      <c r="M116" s="178"/>
      <c r="N116" s="179"/>
      <c r="O116" s="179"/>
      <c r="P116" s="179"/>
      <c r="Q116" s="179"/>
      <c r="R116" s="179"/>
      <c r="S116" s="179"/>
      <c r="T116" s="180"/>
      <c r="AT116" s="174" t="s">
        <v>135</v>
      </c>
      <c r="AU116" s="174" t="s">
        <v>82</v>
      </c>
      <c r="AV116" s="14" t="s">
        <v>88</v>
      </c>
      <c r="AW116" s="14" t="s">
        <v>33</v>
      </c>
      <c r="AX116" s="14" t="s">
        <v>78</v>
      </c>
      <c r="AY116" s="174" t="s">
        <v>127</v>
      </c>
    </row>
    <row r="117" spans="1:65" s="2" customFormat="1" ht="33" customHeight="1">
      <c r="A117" s="31"/>
      <c r="B117" s="150"/>
      <c r="C117" s="151" t="s">
        <v>97</v>
      </c>
      <c r="D117" s="151" t="s">
        <v>129</v>
      </c>
      <c r="E117" s="152" t="s">
        <v>246</v>
      </c>
      <c r="F117" s="153" t="s">
        <v>247</v>
      </c>
      <c r="G117" s="154" t="s">
        <v>221</v>
      </c>
      <c r="H117" s="155">
        <v>9</v>
      </c>
      <c r="I117" s="156"/>
      <c r="J117" s="157">
        <f>ROUND(I117*H117,2)</f>
        <v>0</v>
      </c>
      <c r="K117" s="153" t="s">
        <v>182</v>
      </c>
      <c r="L117" s="32"/>
      <c r="M117" s="158" t="s">
        <v>3</v>
      </c>
      <c r="N117" s="159" t="s">
        <v>44</v>
      </c>
      <c r="O117" s="52"/>
      <c r="P117" s="160">
        <f>O117*H117</f>
        <v>0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2" t="s">
        <v>88</v>
      </c>
      <c r="AT117" s="162" t="s">
        <v>129</v>
      </c>
      <c r="AU117" s="162" t="s">
        <v>82</v>
      </c>
      <c r="AY117" s="16" t="s">
        <v>127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6" t="s">
        <v>78</v>
      </c>
      <c r="BK117" s="163">
        <f>ROUND(I117*H117,2)</f>
        <v>0</v>
      </c>
      <c r="BL117" s="16" t="s">
        <v>88</v>
      </c>
      <c r="BM117" s="162" t="s">
        <v>248</v>
      </c>
    </row>
    <row r="118" spans="1:65" s="2" customFormat="1" ht="165.75">
      <c r="A118" s="31"/>
      <c r="B118" s="32"/>
      <c r="C118" s="31"/>
      <c r="D118" s="165" t="s">
        <v>175</v>
      </c>
      <c r="E118" s="31"/>
      <c r="F118" s="184" t="s">
        <v>223</v>
      </c>
      <c r="G118" s="31"/>
      <c r="H118" s="31"/>
      <c r="I118" s="90"/>
      <c r="J118" s="31"/>
      <c r="K118" s="31"/>
      <c r="L118" s="32"/>
      <c r="M118" s="185"/>
      <c r="N118" s="186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175</v>
      </c>
      <c r="AU118" s="16" t="s">
        <v>82</v>
      </c>
    </row>
    <row r="119" spans="1:65" s="13" customFormat="1">
      <c r="B119" s="164"/>
      <c r="D119" s="165" t="s">
        <v>135</v>
      </c>
      <c r="E119" s="166" t="s">
        <v>3</v>
      </c>
      <c r="F119" s="167" t="s">
        <v>249</v>
      </c>
      <c r="H119" s="168">
        <v>5</v>
      </c>
      <c r="I119" s="169"/>
      <c r="L119" s="164"/>
      <c r="M119" s="170"/>
      <c r="N119" s="171"/>
      <c r="O119" s="171"/>
      <c r="P119" s="171"/>
      <c r="Q119" s="171"/>
      <c r="R119" s="171"/>
      <c r="S119" s="171"/>
      <c r="T119" s="172"/>
      <c r="AT119" s="166" t="s">
        <v>135</v>
      </c>
      <c r="AU119" s="166" t="s">
        <v>82</v>
      </c>
      <c r="AV119" s="13" t="s">
        <v>82</v>
      </c>
      <c r="AW119" s="13" t="s">
        <v>33</v>
      </c>
      <c r="AX119" s="13" t="s">
        <v>73</v>
      </c>
      <c r="AY119" s="166" t="s">
        <v>127</v>
      </c>
    </row>
    <row r="120" spans="1:65" s="13" customFormat="1">
      <c r="B120" s="164"/>
      <c r="D120" s="165" t="s">
        <v>135</v>
      </c>
      <c r="E120" s="166" t="s">
        <v>3</v>
      </c>
      <c r="F120" s="167" t="s">
        <v>250</v>
      </c>
      <c r="H120" s="168">
        <v>4</v>
      </c>
      <c r="I120" s="169"/>
      <c r="L120" s="164"/>
      <c r="M120" s="170"/>
      <c r="N120" s="171"/>
      <c r="O120" s="171"/>
      <c r="P120" s="171"/>
      <c r="Q120" s="171"/>
      <c r="R120" s="171"/>
      <c r="S120" s="171"/>
      <c r="T120" s="172"/>
      <c r="AT120" s="166" t="s">
        <v>135</v>
      </c>
      <c r="AU120" s="166" t="s">
        <v>82</v>
      </c>
      <c r="AV120" s="13" t="s">
        <v>82</v>
      </c>
      <c r="AW120" s="13" t="s">
        <v>33</v>
      </c>
      <c r="AX120" s="13" t="s">
        <v>73</v>
      </c>
      <c r="AY120" s="166" t="s">
        <v>127</v>
      </c>
    </row>
    <row r="121" spans="1:65" s="14" customFormat="1">
      <c r="B121" s="173"/>
      <c r="D121" s="165" t="s">
        <v>135</v>
      </c>
      <c r="E121" s="174" t="s">
        <v>3</v>
      </c>
      <c r="F121" s="175" t="s">
        <v>139</v>
      </c>
      <c r="H121" s="176">
        <v>9</v>
      </c>
      <c r="I121" s="177"/>
      <c r="L121" s="173"/>
      <c r="M121" s="178"/>
      <c r="N121" s="179"/>
      <c r="O121" s="179"/>
      <c r="P121" s="179"/>
      <c r="Q121" s="179"/>
      <c r="R121" s="179"/>
      <c r="S121" s="179"/>
      <c r="T121" s="180"/>
      <c r="AT121" s="174" t="s">
        <v>135</v>
      </c>
      <c r="AU121" s="174" t="s">
        <v>82</v>
      </c>
      <c r="AV121" s="14" t="s">
        <v>88</v>
      </c>
      <c r="AW121" s="14" t="s">
        <v>33</v>
      </c>
      <c r="AX121" s="14" t="s">
        <v>78</v>
      </c>
      <c r="AY121" s="174" t="s">
        <v>127</v>
      </c>
    </row>
    <row r="122" spans="1:65" s="2" customFormat="1" ht="33" customHeight="1">
      <c r="A122" s="31"/>
      <c r="B122" s="150"/>
      <c r="C122" s="151" t="s">
        <v>100</v>
      </c>
      <c r="D122" s="151" t="s">
        <v>129</v>
      </c>
      <c r="E122" s="152" t="s">
        <v>251</v>
      </c>
      <c r="F122" s="153" t="s">
        <v>252</v>
      </c>
      <c r="G122" s="154" t="s">
        <v>221</v>
      </c>
      <c r="H122" s="155">
        <v>4</v>
      </c>
      <c r="I122" s="156"/>
      <c r="J122" s="157">
        <f>ROUND(I122*H122,2)</f>
        <v>0</v>
      </c>
      <c r="K122" s="153" t="s">
        <v>182</v>
      </c>
      <c r="L122" s="32"/>
      <c r="M122" s="158" t="s">
        <v>3</v>
      </c>
      <c r="N122" s="159" t="s">
        <v>44</v>
      </c>
      <c r="O122" s="52"/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2" t="s">
        <v>88</v>
      </c>
      <c r="AT122" s="162" t="s">
        <v>129</v>
      </c>
      <c r="AU122" s="162" t="s">
        <v>82</v>
      </c>
      <c r="AY122" s="16" t="s">
        <v>127</v>
      </c>
      <c r="BE122" s="163">
        <f>IF(N122="základní",J122,0)</f>
        <v>0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6" t="s">
        <v>78</v>
      </c>
      <c r="BK122" s="163">
        <f>ROUND(I122*H122,2)</f>
        <v>0</v>
      </c>
      <c r="BL122" s="16" t="s">
        <v>88</v>
      </c>
      <c r="BM122" s="162" t="s">
        <v>253</v>
      </c>
    </row>
    <row r="123" spans="1:65" s="2" customFormat="1" ht="165.75">
      <c r="A123" s="31"/>
      <c r="B123" s="32"/>
      <c r="C123" s="31"/>
      <c r="D123" s="165" t="s">
        <v>175</v>
      </c>
      <c r="E123" s="31"/>
      <c r="F123" s="184" t="s">
        <v>223</v>
      </c>
      <c r="G123" s="31"/>
      <c r="H123" s="31"/>
      <c r="I123" s="90"/>
      <c r="J123" s="31"/>
      <c r="K123" s="31"/>
      <c r="L123" s="32"/>
      <c r="M123" s="185"/>
      <c r="N123" s="186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175</v>
      </c>
      <c r="AU123" s="16" t="s">
        <v>82</v>
      </c>
    </row>
    <row r="124" spans="1:65" s="13" customFormat="1">
      <c r="B124" s="164"/>
      <c r="D124" s="165" t="s">
        <v>135</v>
      </c>
      <c r="E124" s="166" t="s">
        <v>3</v>
      </c>
      <c r="F124" s="167" t="s">
        <v>78</v>
      </c>
      <c r="H124" s="168">
        <v>1</v>
      </c>
      <c r="I124" s="169"/>
      <c r="L124" s="164"/>
      <c r="M124" s="170"/>
      <c r="N124" s="171"/>
      <c r="O124" s="171"/>
      <c r="P124" s="171"/>
      <c r="Q124" s="171"/>
      <c r="R124" s="171"/>
      <c r="S124" s="171"/>
      <c r="T124" s="172"/>
      <c r="AT124" s="166" t="s">
        <v>135</v>
      </c>
      <c r="AU124" s="166" t="s">
        <v>82</v>
      </c>
      <c r="AV124" s="13" t="s">
        <v>82</v>
      </c>
      <c r="AW124" s="13" t="s">
        <v>33</v>
      </c>
      <c r="AX124" s="13" t="s">
        <v>73</v>
      </c>
      <c r="AY124" s="166" t="s">
        <v>127</v>
      </c>
    </row>
    <row r="125" spans="1:65" s="13" customFormat="1">
      <c r="B125" s="164"/>
      <c r="D125" s="165" t="s">
        <v>135</v>
      </c>
      <c r="E125" s="166" t="s">
        <v>3</v>
      </c>
      <c r="F125" s="167" t="s">
        <v>85</v>
      </c>
      <c r="H125" s="168">
        <v>3</v>
      </c>
      <c r="I125" s="169"/>
      <c r="L125" s="164"/>
      <c r="M125" s="170"/>
      <c r="N125" s="171"/>
      <c r="O125" s="171"/>
      <c r="P125" s="171"/>
      <c r="Q125" s="171"/>
      <c r="R125" s="171"/>
      <c r="S125" s="171"/>
      <c r="T125" s="172"/>
      <c r="AT125" s="166" t="s">
        <v>135</v>
      </c>
      <c r="AU125" s="166" t="s">
        <v>82</v>
      </c>
      <c r="AV125" s="13" t="s">
        <v>82</v>
      </c>
      <c r="AW125" s="13" t="s">
        <v>33</v>
      </c>
      <c r="AX125" s="13" t="s">
        <v>73</v>
      </c>
      <c r="AY125" s="166" t="s">
        <v>127</v>
      </c>
    </row>
    <row r="126" spans="1:65" s="14" customFormat="1">
      <c r="B126" s="173"/>
      <c r="D126" s="165" t="s">
        <v>135</v>
      </c>
      <c r="E126" s="174" t="s">
        <v>3</v>
      </c>
      <c r="F126" s="175" t="s">
        <v>139</v>
      </c>
      <c r="H126" s="176">
        <v>4</v>
      </c>
      <c r="I126" s="177"/>
      <c r="L126" s="173"/>
      <c r="M126" s="178"/>
      <c r="N126" s="179"/>
      <c r="O126" s="179"/>
      <c r="P126" s="179"/>
      <c r="Q126" s="179"/>
      <c r="R126" s="179"/>
      <c r="S126" s="179"/>
      <c r="T126" s="180"/>
      <c r="AT126" s="174" t="s">
        <v>135</v>
      </c>
      <c r="AU126" s="174" t="s">
        <v>82</v>
      </c>
      <c r="AV126" s="14" t="s">
        <v>88</v>
      </c>
      <c r="AW126" s="14" t="s">
        <v>33</v>
      </c>
      <c r="AX126" s="14" t="s">
        <v>78</v>
      </c>
      <c r="AY126" s="174" t="s">
        <v>127</v>
      </c>
    </row>
    <row r="127" spans="1:65" s="2" customFormat="1" ht="33" customHeight="1">
      <c r="A127" s="31"/>
      <c r="B127" s="150"/>
      <c r="C127" s="151" t="s">
        <v>158</v>
      </c>
      <c r="D127" s="151" t="s">
        <v>129</v>
      </c>
      <c r="E127" s="152" t="s">
        <v>254</v>
      </c>
      <c r="F127" s="153" t="s">
        <v>255</v>
      </c>
      <c r="G127" s="154" t="s">
        <v>221</v>
      </c>
      <c r="H127" s="155">
        <v>83</v>
      </c>
      <c r="I127" s="156"/>
      <c r="J127" s="157">
        <f>ROUND(I127*H127,2)</f>
        <v>0</v>
      </c>
      <c r="K127" s="153" t="s">
        <v>182</v>
      </c>
      <c r="L127" s="32"/>
      <c r="M127" s="158" t="s">
        <v>3</v>
      </c>
      <c r="N127" s="159" t="s">
        <v>44</v>
      </c>
      <c r="O127" s="52"/>
      <c r="P127" s="160">
        <f>O127*H127</f>
        <v>0</v>
      </c>
      <c r="Q127" s="160">
        <v>5.0000000000000002E-5</v>
      </c>
      <c r="R127" s="160">
        <f>Q127*H127</f>
        <v>4.15E-3</v>
      </c>
      <c r="S127" s="160">
        <v>0</v>
      </c>
      <c r="T127" s="16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88</v>
      </c>
      <c r="AT127" s="162" t="s">
        <v>129</v>
      </c>
      <c r="AU127" s="162" t="s">
        <v>82</v>
      </c>
      <c r="AY127" s="16" t="s">
        <v>127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6" t="s">
        <v>78</v>
      </c>
      <c r="BK127" s="163">
        <f>ROUND(I127*H127,2)</f>
        <v>0</v>
      </c>
      <c r="BL127" s="16" t="s">
        <v>88</v>
      </c>
      <c r="BM127" s="162" t="s">
        <v>256</v>
      </c>
    </row>
    <row r="128" spans="1:65" s="2" customFormat="1" ht="136.5">
      <c r="A128" s="31"/>
      <c r="B128" s="32"/>
      <c r="C128" s="31"/>
      <c r="D128" s="165" t="s">
        <v>175</v>
      </c>
      <c r="E128" s="31"/>
      <c r="F128" s="184" t="s">
        <v>257</v>
      </c>
      <c r="G128" s="31"/>
      <c r="H128" s="31"/>
      <c r="I128" s="90"/>
      <c r="J128" s="31"/>
      <c r="K128" s="31"/>
      <c r="L128" s="32"/>
      <c r="M128" s="185"/>
      <c r="N128" s="186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175</v>
      </c>
      <c r="AU128" s="16" t="s">
        <v>82</v>
      </c>
    </row>
    <row r="129" spans="1:65" s="13" customFormat="1">
      <c r="B129" s="164"/>
      <c r="D129" s="165" t="s">
        <v>135</v>
      </c>
      <c r="E129" s="166" t="s">
        <v>3</v>
      </c>
      <c r="F129" s="167" t="s">
        <v>258</v>
      </c>
      <c r="H129" s="168">
        <v>83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135</v>
      </c>
      <c r="AU129" s="166" t="s">
        <v>82</v>
      </c>
      <c r="AV129" s="13" t="s">
        <v>82</v>
      </c>
      <c r="AW129" s="13" t="s">
        <v>33</v>
      </c>
      <c r="AX129" s="13" t="s">
        <v>78</v>
      </c>
      <c r="AY129" s="166" t="s">
        <v>127</v>
      </c>
    </row>
    <row r="130" spans="1:65" s="2" customFormat="1" ht="33" customHeight="1">
      <c r="A130" s="31"/>
      <c r="B130" s="150"/>
      <c r="C130" s="151" t="s">
        <v>207</v>
      </c>
      <c r="D130" s="151" t="s">
        <v>129</v>
      </c>
      <c r="E130" s="152" t="s">
        <v>259</v>
      </c>
      <c r="F130" s="153" t="s">
        <v>260</v>
      </c>
      <c r="G130" s="154" t="s">
        <v>221</v>
      </c>
      <c r="H130" s="155">
        <v>21</v>
      </c>
      <c r="I130" s="156"/>
      <c r="J130" s="157">
        <f>ROUND(I130*H130,2)</f>
        <v>0</v>
      </c>
      <c r="K130" s="153" t="s">
        <v>182</v>
      </c>
      <c r="L130" s="32"/>
      <c r="M130" s="158" t="s">
        <v>3</v>
      </c>
      <c r="N130" s="159" t="s">
        <v>44</v>
      </c>
      <c r="O130" s="52"/>
      <c r="P130" s="160">
        <f>O130*H130</f>
        <v>0</v>
      </c>
      <c r="Q130" s="160">
        <v>5.0000000000000002E-5</v>
      </c>
      <c r="R130" s="160">
        <f>Q130*H130</f>
        <v>1.0500000000000002E-3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88</v>
      </c>
      <c r="AT130" s="162" t="s">
        <v>129</v>
      </c>
      <c r="AU130" s="162" t="s">
        <v>82</v>
      </c>
      <c r="AY130" s="16" t="s">
        <v>127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6" t="s">
        <v>78</v>
      </c>
      <c r="BK130" s="163">
        <f>ROUND(I130*H130,2)</f>
        <v>0</v>
      </c>
      <c r="BL130" s="16" t="s">
        <v>88</v>
      </c>
      <c r="BM130" s="162" t="s">
        <v>261</v>
      </c>
    </row>
    <row r="131" spans="1:65" s="2" customFormat="1" ht="136.5">
      <c r="A131" s="31"/>
      <c r="B131" s="32"/>
      <c r="C131" s="31"/>
      <c r="D131" s="165" t="s">
        <v>175</v>
      </c>
      <c r="E131" s="31"/>
      <c r="F131" s="184" t="s">
        <v>257</v>
      </c>
      <c r="G131" s="31"/>
      <c r="H131" s="31"/>
      <c r="I131" s="90"/>
      <c r="J131" s="31"/>
      <c r="K131" s="31"/>
      <c r="L131" s="32"/>
      <c r="M131" s="185"/>
      <c r="N131" s="186"/>
      <c r="O131" s="52"/>
      <c r="P131" s="52"/>
      <c r="Q131" s="52"/>
      <c r="R131" s="52"/>
      <c r="S131" s="52"/>
      <c r="T131" s="5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175</v>
      </c>
      <c r="AU131" s="16" t="s">
        <v>82</v>
      </c>
    </row>
    <row r="132" spans="1:65" s="13" customFormat="1">
      <c r="B132" s="164"/>
      <c r="D132" s="165" t="s">
        <v>135</v>
      </c>
      <c r="E132" s="166" t="s">
        <v>3</v>
      </c>
      <c r="F132" s="167" t="s">
        <v>262</v>
      </c>
      <c r="H132" s="168">
        <v>21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135</v>
      </c>
      <c r="AU132" s="166" t="s">
        <v>82</v>
      </c>
      <c r="AV132" s="13" t="s">
        <v>82</v>
      </c>
      <c r="AW132" s="13" t="s">
        <v>33</v>
      </c>
      <c r="AX132" s="13" t="s">
        <v>78</v>
      </c>
      <c r="AY132" s="166" t="s">
        <v>127</v>
      </c>
    </row>
    <row r="133" spans="1:65" s="2" customFormat="1" ht="33" customHeight="1">
      <c r="A133" s="31"/>
      <c r="B133" s="150"/>
      <c r="C133" s="151" t="s">
        <v>263</v>
      </c>
      <c r="D133" s="151" t="s">
        <v>129</v>
      </c>
      <c r="E133" s="152" t="s">
        <v>264</v>
      </c>
      <c r="F133" s="153" t="s">
        <v>265</v>
      </c>
      <c r="G133" s="154" t="s">
        <v>221</v>
      </c>
      <c r="H133" s="155">
        <v>3</v>
      </c>
      <c r="I133" s="156"/>
      <c r="J133" s="157">
        <f>ROUND(I133*H133,2)</f>
        <v>0</v>
      </c>
      <c r="K133" s="153" t="s">
        <v>182</v>
      </c>
      <c r="L133" s="32"/>
      <c r="M133" s="158" t="s">
        <v>3</v>
      </c>
      <c r="N133" s="159" t="s">
        <v>44</v>
      </c>
      <c r="O133" s="52"/>
      <c r="P133" s="160">
        <f>O133*H133</f>
        <v>0</v>
      </c>
      <c r="Q133" s="160">
        <v>9.0000000000000006E-5</v>
      </c>
      <c r="R133" s="160">
        <f>Q133*H133</f>
        <v>2.7E-4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88</v>
      </c>
      <c r="AT133" s="162" t="s">
        <v>129</v>
      </c>
      <c r="AU133" s="162" t="s">
        <v>82</v>
      </c>
      <c r="AY133" s="16" t="s">
        <v>127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6" t="s">
        <v>78</v>
      </c>
      <c r="BK133" s="163">
        <f>ROUND(I133*H133,2)</f>
        <v>0</v>
      </c>
      <c r="BL133" s="16" t="s">
        <v>88</v>
      </c>
      <c r="BM133" s="162" t="s">
        <v>266</v>
      </c>
    </row>
    <row r="134" spans="1:65" s="2" customFormat="1" ht="136.5">
      <c r="A134" s="31"/>
      <c r="B134" s="32"/>
      <c r="C134" s="31"/>
      <c r="D134" s="165" t="s">
        <v>175</v>
      </c>
      <c r="E134" s="31"/>
      <c r="F134" s="184" t="s">
        <v>257</v>
      </c>
      <c r="G134" s="31"/>
      <c r="H134" s="31"/>
      <c r="I134" s="90"/>
      <c r="J134" s="31"/>
      <c r="K134" s="31"/>
      <c r="L134" s="32"/>
      <c r="M134" s="185"/>
      <c r="N134" s="186"/>
      <c r="O134" s="52"/>
      <c r="P134" s="52"/>
      <c r="Q134" s="52"/>
      <c r="R134" s="52"/>
      <c r="S134" s="52"/>
      <c r="T134" s="5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175</v>
      </c>
      <c r="AU134" s="16" t="s">
        <v>82</v>
      </c>
    </row>
    <row r="135" spans="1:65" s="13" customFormat="1">
      <c r="B135" s="164"/>
      <c r="D135" s="165" t="s">
        <v>135</v>
      </c>
      <c r="E135" s="166" t="s">
        <v>3</v>
      </c>
      <c r="F135" s="167" t="s">
        <v>267</v>
      </c>
      <c r="H135" s="168">
        <v>3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135</v>
      </c>
      <c r="AU135" s="166" t="s">
        <v>82</v>
      </c>
      <c r="AV135" s="13" t="s">
        <v>82</v>
      </c>
      <c r="AW135" s="13" t="s">
        <v>33</v>
      </c>
      <c r="AX135" s="13" t="s">
        <v>78</v>
      </c>
      <c r="AY135" s="166" t="s">
        <v>127</v>
      </c>
    </row>
    <row r="136" spans="1:65" s="2" customFormat="1" ht="33" customHeight="1">
      <c r="A136" s="31"/>
      <c r="B136" s="150"/>
      <c r="C136" s="151" t="s">
        <v>193</v>
      </c>
      <c r="D136" s="151" t="s">
        <v>129</v>
      </c>
      <c r="E136" s="152" t="s">
        <v>268</v>
      </c>
      <c r="F136" s="153" t="s">
        <v>269</v>
      </c>
      <c r="G136" s="154" t="s">
        <v>221</v>
      </c>
      <c r="H136" s="155">
        <v>5</v>
      </c>
      <c r="I136" s="156"/>
      <c r="J136" s="157">
        <f>ROUND(I136*H136,2)</f>
        <v>0</v>
      </c>
      <c r="K136" s="153" t="s">
        <v>182</v>
      </c>
      <c r="L136" s="32"/>
      <c r="M136" s="158" t="s">
        <v>3</v>
      </c>
      <c r="N136" s="159" t="s">
        <v>44</v>
      </c>
      <c r="O136" s="52"/>
      <c r="P136" s="160">
        <f>O136*H136</f>
        <v>0</v>
      </c>
      <c r="Q136" s="160">
        <v>9.0000000000000006E-5</v>
      </c>
      <c r="R136" s="160">
        <f>Q136*H136</f>
        <v>4.5000000000000004E-4</v>
      </c>
      <c r="S136" s="160">
        <v>0</v>
      </c>
      <c r="T136" s="16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88</v>
      </c>
      <c r="AT136" s="162" t="s">
        <v>129</v>
      </c>
      <c r="AU136" s="162" t="s">
        <v>82</v>
      </c>
      <c r="AY136" s="16" t="s">
        <v>127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6" t="s">
        <v>78</v>
      </c>
      <c r="BK136" s="163">
        <f>ROUND(I136*H136,2)</f>
        <v>0</v>
      </c>
      <c r="BL136" s="16" t="s">
        <v>88</v>
      </c>
      <c r="BM136" s="162" t="s">
        <v>270</v>
      </c>
    </row>
    <row r="137" spans="1:65" s="2" customFormat="1" ht="136.5">
      <c r="A137" s="31"/>
      <c r="B137" s="32"/>
      <c r="C137" s="31"/>
      <c r="D137" s="165" t="s">
        <v>175</v>
      </c>
      <c r="E137" s="31"/>
      <c r="F137" s="184" t="s">
        <v>257</v>
      </c>
      <c r="G137" s="31"/>
      <c r="H137" s="31"/>
      <c r="I137" s="90"/>
      <c r="J137" s="31"/>
      <c r="K137" s="31"/>
      <c r="L137" s="32"/>
      <c r="M137" s="185"/>
      <c r="N137" s="186"/>
      <c r="O137" s="52"/>
      <c r="P137" s="52"/>
      <c r="Q137" s="52"/>
      <c r="R137" s="52"/>
      <c r="S137" s="52"/>
      <c r="T137" s="5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175</v>
      </c>
      <c r="AU137" s="16" t="s">
        <v>82</v>
      </c>
    </row>
    <row r="138" spans="1:65" s="13" customFormat="1">
      <c r="B138" s="164"/>
      <c r="D138" s="165" t="s">
        <v>135</v>
      </c>
      <c r="E138" s="166" t="s">
        <v>3</v>
      </c>
      <c r="F138" s="167" t="s">
        <v>249</v>
      </c>
      <c r="H138" s="168">
        <v>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135</v>
      </c>
      <c r="AU138" s="166" t="s">
        <v>82</v>
      </c>
      <c r="AV138" s="13" t="s">
        <v>82</v>
      </c>
      <c r="AW138" s="13" t="s">
        <v>33</v>
      </c>
      <c r="AX138" s="13" t="s">
        <v>78</v>
      </c>
      <c r="AY138" s="166" t="s">
        <v>127</v>
      </c>
    </row>
    <row r="139" spans="1:65" s="2" customFormat="1" ht="33" customHeight="1">
      <c r="A139" s="31"/>
      <c r="B139" s="150"/>
      <c r="C139" s="151" t="s">
        <v>198</v>
      </c>
      <c r="D139" s="151" t="s">
        <v>129</v>
      </c>
      <c r="E139" s="152" t="s">
        <v>271</v>
      </c>
      <c r="F139" s="153" t="s">
        <v>272</v>
      </c>
      <c r="G139" s="154" t="s">
        <v>221</v>
      </c>
      <c r="H139" s="155">
        <v>1</v>
      </c>
      <c r="I139" s="156"/>
      <c r="J139" s="157">
        <f>ROUND(I139*H139,2)</f>
        <v>0</v>
      </c>
      <c r="K139" s="153" t="s">
        <v>182</v>
      </c>
      <c r="L139" s="32"/>
      <c r="M139" s="158" t="s">
        <v>3</v>
      </c>
      <c r="N139" s="159" t="s">
        <v>44</v>
      </c>
      <c r="O139" s="52"/>
      <c r="P139" s="160">
        <f>O139*H139</f>
        <v>0</v>
      </c>
      <c r="Q139" s="160">
        <v>9.0000000000000006E-5</v>
      </c>
      <c r="R139" s="160">
        <f>Q139*H139</f>
        <v>9.0000000000000006E-5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88</v>
      </c>
      <c r="AT139" s="162" t="s">
        <v>129</v>
      </c>
      <c r="AU139" s="162" t="s">
        <v>82</v>
      </c>
      <c r="AY139" s="16" t="s">
        <v>127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6" t="s">
        <v>78</v>
      </c>
      <c r="BK139" s="163">
        <f>ROUND(I139*H139,2)</f>
        <v>0</v>
      </c>
      <c r="BL139" s="16" t="s">
        <v>88</v>
      </c>
      <c r="BM139" s="162" t="s">
        <v>273</v>
      </c>
    </row>
    <row r="140" spans="1:65" s="2" customFormat="1" ht="136.5">
      <c r="A140" s="31"/>
      <c r="B140" s="32"/>
      <c r="C140" s="31"/>
      <c r="D140" s="165" t="s">
        <v>175</v>
      </c>
      <c r="E140" s="31"/>
      <c r="F140" s="184" t="s">
        <v>257</v>
      </c>
      <c r="G140" s="31"/>
      <c r="H140" s="31"/>
      <c r="I140" s="90"/>
      <c r="J140" s="31"/>
      <c r="K140" s="31"/>
      <c r="L140" s="32"/>
      <c r="M140" s="185"/>
      <c r="N140" s="186"/>
      <c r="O140" s="52"/>
      <c r="P140" s="52"/>
      <c r="Q140" s="52"/>
      <c r="R140" s="52"/>
      <c r="S140" s="52"/>
      <c r="T140" s="5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175</v>
      </c>
      <c r="AU140" s="16" t="s">
        <v>82</v>
      </c>
    </row>
    <row r="141" spans="1:65" s="13" customFormat="1">
      <c r="B141" s="164"/>
      <c r="D141" s="165" t="s">
        <v>135</v>
      </c>
      <c r="E141" s="166" t="s">
        <v>3</v>
      </c>
      <c r="F141" s="167" t="s">
        <v>78</v>
      </c>
      <c r="H141" s="168">
        <v>1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135</v>
      </c>
      <c r="AU141" s="166" t="s">
        <v>82</v>
      </c>
      <c r="AV141" s="13" t="s">
        <v>82</v>
      </c>
      <c r="AW141" s="13" t="s">
        <v>33</v>
      </c>
      <c r="AX141" s="13" t="s">
        <v>78</v>
      </c>
      <c r="AY141" s="166" t="s">
        <v>127</v>
      </c>
    </row>
    <row r="142" spans="1:65" s="2" customFormat="1" ht="44.25" customHeight="1">
      <c r="A142" s="31"/>
      <c r="B142" s="150"/>
      <c r="C142" s="151" t="s">
        <v>274</v>
      </c>
      <c r="D142" s="151" t="s">
        <v>129</v>
      </c>
      <c r="E142" s="152" t="s">
        <v>275</v>
      </c>
      <c r="F142" s="153" t="s">
        <v>276</v>
      </c>
      <c r="G142" s="154" t="s">
        <v>221</v>
      </c>
      <c r="H142" s="155">
        <v>51</v>
      </c>
      <c r="I142" s="156"/>
      <c r="J142" s="157">
        <f>ROUND(I142*H142,2)</f>
        <v>0</v>
      </c>
      <c r="K142" s="153" t="s">
        <v>182</v>
      </c>
      <c r="L142" s="32"/>
      <c r="M142" s="158" t="s">
        <v>3</v>
      </c>
      <c r="N142" s="159" t="s">
        <v>44</v>
      </c>
      <c r="O142" s="52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88</v>
      </c>
      <c r="AT142" s="162" t="s">
        <v>129</v>
      </c>
      <c r="AU142" s="162" t="s">
        <v>82</v>
      </c>
      <c r="AY142" s="16" t="s">
        <v>127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6" t="s">
        <v>78</v>
      </c>
      <c r="BK142" s="163">
        <f>ROUND(I142*H142,2)</f>
        <v>0</v>
      </c>
      <c r="BL142" s="16" t="s">
        <v>88</v>
      </c>
      <c r="BM142" s="162" t="s">
        <v>277</v>
      </c>
    </row>
    <row r="143" spans="1:65" s="2" customFormat="1" ht="39">
      <c r="A143" s="31"/>
      <c r="B143" s="32"/>
      <c r="C143" s="31"/>
      <c r="D143" s="165" t="s">
        <v>175</v>
      </c>
      <c r="E143" s="31"/>
      <c r="F143" s="184" t="s">
        <v>278</v>
      </c>
      <c r="G143" s="31"/>
      <c r="H143" s="31"/>
      <c r="I143" s="90"/>
      <c r="J143" s="31"/>
      <c r="K143" s="31"/>
      <c r="L143" s="32"/>
      <c r="M143" s="185"/>
      <c r="N143" s="186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175</v>
      </c>
      <c r="AU143" s="16" t="s">
        <v>82</v>
      </c>
    </row>
    <row r="144" spans="1:65" s="13" customFormat="1">
      <c r="B144" s="164"/>
      <c r="D144" s="165" t="s">
        <v>135</v>
      </c>
      <c r="E144" s="166" t="s">
        <v>3</v>
      </c>
      <c r="F144" s="167" t="s">
        <v>279</v>
      </c>
      <c r="H144" s="168">
        <v>51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135</v>
      </c>
      <c r="AU144" s="166" t="s">
        <v>82</v>
      </c>
      <c r="AV144" s="13" t="s">
        <v>82</v>
      </c>
      <c r="AW144" s="13" t="s">
        <v>33</v>
      </c>
      <c r="AX144" s="13" t="s">
        <v>78</v>
      </c>
      <c r="AY144" s="166" t="s">
        <v>127</v>
      </c>
    </row>
    <row r="145" spans="1:65" s="2" customFormat="1" ht="44.25" customHeight="1">
      <c r="A145" s="31"/>
      <c r="B145" s="150"/>
      <c r="C145" s="151" t="s">
        <v>280</v>
      </c>
      <c r="D145" s="151" t="s">
        <v>129</v>
      </c>
      <c r="E145" s="152" t="s">
        <v>281</v>
      </c>
      <c r="F145" s="153" t="s">
        <v>282</v>
      </c>
      <c r="G145" s="154" t="s">
        <v>221</v>
      </c>
      <c r="H145" s="155">
        <v>10</v>
      </c>
      <c r="I145" s="156"/>
      <c r="J145" s="157">
        <f>ROUND(I145*H145,2)</f>
        <v>0</v>
      </c>
      <c r="K145" s="153" t="s">
        <v>182</v>
      </c>
      <c r="L145" s="32"/>
      <c r="M145" s="158" t="s">
        <v>3</v>
      </c>
      <c r="N145" s="159" t="s">
        <v>44</v>
      </c>
      <c r="O145" s="52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88</v>
      </c>
      <c r="AT145" s="162" t="s">
        <v>129</v>
      </c>
      <c r="AU145" s="162" t="s">
        <v>82</v>
      </c>
      <c r="AY145" s="16" t="s">
        <v>127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6" t="s">
        <v>78</v>
      </c>
      <c r="BK145" s="163">
        <f>ROUND(I145*H145,2)</f>
        <v>0</v>
      </c>
      <c r="BL145" s="16" t="s">
        <v>88</v>
      </c>
      <c r="BM145" s="162" t="s">
        <v>283</v>
      </c>
    </row>
    <row r="146" spans="1:65" s="2" customFormat="1" ht="39">
      <c r="A146" s="31"/>
      <c r="B146" s="32"/>
      <c r="C146" s="31"/>
      <c r="D146" s="165" t="s">
        <v>175</v>
      </c>
      <c r="E146" s="31"/>
      <c r="F146" s="184" t="s">
        <v>278</v>
      </c>
      <c r="G146" s="31"/>
      <c r="H146" s="31"/>
      <c r="I146" s="90"/>
      <c r="J146" s="31"/>
      <c r="K146" s="31"/>
      <c r="L146" s="32"/>
      <c r="M146" s="185"/>
      <c r="N146" s="186"/>
      <c r="O146" s="52"/>
      <c r="P146" s="52"/>
      <c r="Q146" s="52"/>
      <c r="R146" s="52"/>
      <c r="S146" s="52"/>
      <c r="T146" s="53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175</v>
      </c>
      <c r="AU146" s="16" t="s">
        <v>82</v>
      </c>
    </row>
    <row r="147" spans="1:65" s="13" customFormat="1">
      <c r="B147" s="164"/>
      <c r="D147" s="165" t="s">
        <v>135</v>
      </c>
      <c r="E147" s="166" t="s">
        <v>3</v>
      </c>
      <c r="F147" s="167" t="s">
        <v>284</v>
      </c>
      <c r="H147" s="168">
        <v>10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135</v>
      </c>
      <c r="AU147" s="166" t="s">
        <v>82</v>
      </c>
      <c r="AV147" s="13" t="s">
        <v>82</v>
      </c>
      <c r="AW147" s="13" t="s">
        <v>33</v>
      </c>
      <c r="AX147" s="13" t="s">
        <v>78</v>
      </c>
      <c r="AY147" s="166" t="s">
        <v>127</v>
      </c>
    </row>
    <row r="148" spans="1:65" s="2" customFormat="1" ht="44.25" customHeight="1">
      <c r="A148" s="31"/>
      <c r="B148" s="150"/>
      <c r="C148" s="151" t="s">
        <v>285</v>
      </c>
      <c r="D148" s="151" t="s">
        <v>129</v>
      </c>
      <c r="E148" s="152" t="s">
        <v>286</v>
      </c>
      <c r="F148" s="153" t="s">
        <v>287</v>
      </c>
      <c r="G148" s="154" t="s">
        <v>221</v>
      </c>
      <c r="H148" s="155">
        <v>1</v>
      </c>
      <c r="I148" s="156"/>
      <c r="J148" s="157">
        <f>ROUND(I148*H148,2)</f>
        <v>0</v>
      </c>
      <c r="K148" s="153" t="s">
        <v>182</v>
      </c>
      <c r="L148" s="32"/>
      <c r="M148" s="158" t="s">
        <v>3</v>
      </c>
      <c r="N148" s="159" t="s">
        <v>44</v>
      </c>
      <c r="O148" s="52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88</v>
      </c>
      <c r="AT148" s="162" t="s">
        <v>129</v>
      </c>
      <c r="AU148" s="162" t="s">
        <v>82</v>
      </c>
      <c r="AY148" s="16" t="s">
        <v>127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6" t="s">
        <v>78</v>
      </c>
      <c r="BK148" s="163">
        <f>ROUND(I148*H148,2)</f>
        <v>0</v>
      </c>
      <c r="BL148" s="16" t="s">
        <v>88</v>
      </c>
      <c r="BM148" s="162" t="s">
        <v>288</v>
      </c>
    </row>
    <row r="149" spans="1:65" s="2" customFormat="1" ht="39">
      <c r="A149" s="31"/>
      <c r="B149" s="32"/>
      <c r="C149" s="31"/>
      <c r="D149" s="165" t="s">
        <v>175</v>
      </c>
      <c r="E149" s="31"/>
      <c r="F149" s="184" t="s">
        <v>278</v>
      </c>
      <c r="G149" s="31"/>
      <c r="H149" s="31"/>
      <c r="I149" s="90"/>
      <c r="J149" s="31"/>
      <c r="K149" s="31"/>
      <c r="L149" s="32"/>
      <c r="M149" s="185"/>
      <c r="N149" s="186"/>
      <c r="O149" s="52"/>
      <c r="P149" s="52"/>
      <c r="Q149" s="52"/>
      <c r="R149" s="52"/>
      <c r="S149" s="52"/>
      <c r="T149" s="5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175</v>
      </c>
      <c r="AU149" s="16" t="s">
        <v>82</v>
      </c>
    </row>
    <row r="150" spans="1:65" s="13" customFormat="1">
      <c r="B150" s="164"/>
      <c r="D150" s="165" t="s">
        <v>135</v>
      </c>
      <c r="E150" s="166" t="s">
        <v>3</v>
      </c>
      <c r="F150" s="167" t="s">
        <v>78</v>
      </c>
      <c r="H150" s="168">
        <v>1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135</v>
      </c>
      <c r="AU150" s="166" t="s">
        <v>82</v>
      </c>
      <c r="AV150" s="13" t="s">
        <v>82</v>
      </c>
      <c r="AW150" s="13" t="s">
        <v>33</v>
      </c>
      <c r="AX150" s="13" t="s">
        <v>78</v>
      </c>
      <c r="AY150" s="166" t="s">
        <v>127</v>
      </c>
    </row>
    <row r="151" spans="1:65" s="2" customFormat="1" ht="44.25" customHeight="1">
      <c r="A151" s="31"/>
      <c r="B151" s="150"/>
      <c r="C151" s="151" t="s">
        <v>289</v>
      </c>
      <c r="D151" s="151" t="s">
        <v>129</v>
      </c>
      <c r="E151" s="152" t="s">
        <v>290</v>
      </c>
      <c r="F151" s="153" t="s">
        <v>291</v>
      </c>
      <c r="G151" s="154" t="s">
        <v>221</v>
      </c>
      <c r="H151" s="155">
        <v>40</v>
      </c>
      <c r="I151" s="156"/>
      <c r="J151" s="157">
        <f>ROUND(I151*H151,2)</f>
        <v>0</v>
      </c>
      <c r="K151" s="153" t="s">
        <v>182</v>
      </c>
      <c r="L151" s="32"/>
      <c r="M151" s="158" t="s">
        <v>3</v>
      </c>
      <c r="N151" s="159" t="s">
        <v>44</v>
      </c>
      <c r="O151" s="52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88</v>
      </c>
      <c r="AT151" s="162" t="s">
        <v>129</v>
      </c>
      <c r="AU151" s="162" t="s">
        <v>82</v>
      </c>
      <c r="AY151" s="16" t="s">
        <v>127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6" t="s">
        <v>78</v>
      </c>
      <c r="BK151" s="163">
        <f>ROUND(I151*H151,2)</f>
        <v>0</v>
      </c>
      <c r="BL151" s="16" t="s">
        <v>88</v>
      </c>
      <c r="BM151" s="162" t="s">
        <v>292</v>
      </c>
    </row>
    <row r="152" spans="1:65" s="2" customFormat="1" ht="39">
      <c r="A152" s="31"/>
      <c r="B152" s="32"/>
      <c r="C152" s="31"/>
      <c r="D152" s="165" t="s">
        <v>175</v>
      </c>
      <c r="E152" s="31"/>
      <c r="F152" s="184" t="s">
        <v>278</v>
      </c>
      <c r="G152" s="31"/>
      <c r="H152" s="31"/>
      <c r="I152" s="90"/>
      <c r="J152" s="31"/>
      <c r="K152" s="31"/>
      <c r="L152" s="32"/>
      <c r="M152" s="185"/>
      <c r="N152" s="186"/>
      <c r="O152" s="52"/>
      <c r="P152" s="52"/>
      <c r="Q152" s="52"/>
      <c r="R152" s="52"/>
      <c r="S152" s="52"/>
      <c r="T152" s="5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175</v>
      </c>
      <c r="AU152" s="16" t="s">
        <v>82</v>
      </c>
    </row>
    <row r="153" spans="1:65" s="13" customFormat="1">
      <c r="B153" s="164"/>
      <c r="D153" s="165" t="s">
        <v>135</v>
      </c>
      <c r="E153" s="166" t="s">
        <v>3</v>
      </c>
      <c r="F153" s="167" t="s">
        <v>293</v>
      </c>
      <c r="H153" s="168">
        <v>40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135</v>
      </c>
      <c r="AU153" s="166" t="s">
        <v>82</v>
      </c>
      <c r="AV153" s="13" t="s">
        <v>82</v>
      </c>
      <c r="AW153" s="13" t="s">
        <v>33</v>
      </c>
      <c r="AX153" s="13" t="s">
        <v>78</v>
      </c>
      <c r="AY153" s="166" t="s">
        <v>127</v>
      </c>
    </row>
    <row r="154" spans="1:65" s="2" customFormat="1" ht="44.25" customHeight="1">
      <c r="A154" s="31"/>
      <c r="B154" s="150"/>
      <c r="C154" s="151" t="s">
        <v>294</v>
      </c>
      <c r="D154" s="151" t="s">
        <v>129</v>
      </c>
      <c r="E154" s="152" t="s">
        <v>295</v>
      </c>
      <c r="F154" s="153" t="s">
        <v>296</v>
      </c>
      <c r="G154" s="154" t="s">
        <v>221</v>
      </c>
      <c r="H154" s="155">
        <v>17</v>
      </c>
      <c r="I154" s="156"/>
      <c r="J154" s="157">
        <f>ROUND(I154*H154,2)</f>
        <v>0</v>
      </c>
      <c r="K154" s="153" t="s">
        <v>182</v>
      </c>
      <c r="L154" s="32"/>
      <c r="M154" s="158" t="s">
        <v>3</v>
      </c>
      <c r="N154" s="159" t="s">
        <v>44</v>
      </c>
      <c r="O154" s="52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88</v>
      </c>
      <c r="AT154" s="162" t="s">
        <v>129</v>
      </c>
      <c r="AU154" s="162" t="s">
        <v>82</v>
      </c>
      <c r="AY154" s="16" t="s">
        <v>127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6" t="s">
        <v>78</v>
      </c>
      <c r="BK154" s="163">
        <f>ROUND(I154*H154,2)</f>
        <v>0</v>
      </c>
      <c r="BL154" s="16" t="s">
        <v>88</v>
      </c>
      <c r="BM154" s="162" t="s">
        <v>297</v>
      </c>
    </row>
    <row r="155" spans="1:65" s="2" customFormat="1" ht="39">
      <c r="A155" s="31"/>
      <c r="B155" s="32"/>
      <c r="C155" s="31"/>
      <c r="D155" s="165" t="s">
        <v>175</v>
      </c>
      <c r="E155" s="31"/>
      <c r="F155" s="184" t="s">
        <v>278</v>
      </c>
      <c r="G155" s="31"/>
      <c r="H155" s="31"/>
      <c r="I155" s="90"/>
      <c r="J155" s="31"/>
      <c r="K155" s="31"/>
      <c r="L155" s="32"/>
      <c r="M155" s="185"/>
      <c r="N155" s="186"/>
      <c r="O155" s="52"/>
      <c r="P155" s="52"/>
      <c r="Q155" s="52"/>
      <c r="R155" s="52"/>
      <c r="S155" s="52"/>
      <c r="T155" s="5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175</v>
      </c>
      <c r="AU155" s="16" t="s">
        <v>82</v>
      </c>
    </row>
    <row r="156" spans="1:65" s="13" customFormat="1">
      <c r="B156" s="164"/>
      <c r="D156" s="165" t="s">
        <v>135</v>
      </c>
      <c r="E156" s="166" t="s">
        <v>3</v>
      </c>
      <c r="F156" s="167" t="s">
        <v>298</v>
      </c>
      <c r="H156" s="168">
        <v>17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135</v>
      </c>
      <c r="AU156" s="166" t="s">
        <v>82</v>
      </c>
      <c r="AV156" s="13" t="s">
        <v>82</v>
      </c>
      <c r="AW156" s="13" t="s">
        <v>33</v>
      </c>
      <c r="AX156" s="13" t="s">
        <v>78</v>
      </c>
      <c r="AY156" s="166" t="s">
        <v>127</v>
      </c>
    </row>
    <row r="157" spans="1:65" s="2" customFormat="1" ht="44.25" customHeight="1">
      <c r="A157" s="31"/>
      <c r="B157" s="150"/>
      <c r="C157" s="151" t="s">
        <v>299</v>
      </c>
      <c r="D157" s="151" t="s">
        <v>129</v>
      </c>
      <c r="E157" s="152" t="s">
        <v>300</v>
      </c>
      <c r="F157" s="153" t="s">
        <v>301</v>
      </c>
      <c r="G157" s="154" t="s">
        <v>221</v>
      </c>
      <c r="H157" s="155">
        <v>11</v>
      </c>
      <c r="I157" s="156"/>
      <c r="J157" s="157">
        <f>ROUND(I157*H157,2)</f>
        <v>0</v>
      </c>
      <c r="K157" s="153" t="s">
        <v>182</v>
      </c>
      <c r="L157" s="32"/>
      <c r="M157" s="158" t="s">
        <v>3</v>
      </c>
      <c r="N157" s="159" t="s">
        <v>44</v>
      </c>
      <c r="O157" s="52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88</v>
      </c>
      <c r="AT157" s="162" t="s">
        <v>129</v>
      </c>
      <c r="AU157" s="162" t="s">
        <v>82</v>
      </c>
      <c r="AY157" s="16" t="s">
        <v>127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6" t="s">
        <v>78</v>
      </c>
      <c r="BK157" s="163">
        <f>ROUND(I157*H157,2)</f>
        <v>0</v>
      </c>
      <c r="BL157" s="16" t="s">
        <v>88</v>
      </c>
      <c r="BM157" s="162" t="s">
        <v>302</v>
      </c>
    </row>
    <row r="158" spans="1:65" s="2" customFormat="1" ht="39">
      <c r="A158" s="31"/>
      <c r="B158" s="32"/>
      <c r="C158" s="31"/>
      <c r="D158" s="165" t="s">
        <v>175</v>
      </c>
      <c r="E158" s="31"/>
      <c r="F158" s="184" t="s">
        <v>278</v>
      </c>
      <c r="G158" s="31"/>
      <c r="H158" s="31"/>
      <c r="I158" s="90"/>
      <c r="J158" s="31"/>
      <c r="K158" s="31"/>
      <c r="L158" s="32"/>
      <c r="M158" s="185"/>
      <c r="N158" s="186"/>
      <c r="O158" s="52"/>
      <c r="P158" s="52"/>
      <c r="Q158" s="52"/>
      <c r="R158" s="52"/>
      <c r="S158" s="52"/>
      <c r="T158" s="5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175</v>
      </c>
      <c r="AU158" s="16" t="s">
        <v>82</v>
      </c>
    </row>
    <row r="159" spans="1:65" s="13" customFormat="1">
      <c r="B159" s="164"/>
      <c r="D159" s="165" t="s">
        <v>135</v>
      </c>
      <c r="E159" s="166" t="s">
        <v>3</v>
      </c>
      <c r="F159" s="167" t="s">
        <v>303</v>
      </c>
      <c r="H159" s="168">
        <v>11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135</v>
      </c>
      <c r="AU159" s="166" t="s">
        <v>82</v>
      </c>
      <c r="AV159" s="13" t="s">
        <v>82</v>
      </c>
      <c r="AW159" s="13" t="s">
        <v>33</v>
      </c>
      <c r="AX159" s="13" t="s">
        <v>78</v>
      </c>
      <c r="AY159" s="166" t="s">
        <v>127</v>
      </c>
    </row>
    <row r="160" spans="1:65" s="2" customFormat="1" ht="44.25" customHeight="1">
      <c r="A160" s="31"/>
      <c r="B160" s="150"/>
      <c r="C160" s="151" t="s">
        <v>304</v>
      </c>
      <c r="D160" s="151" t="s">
        <v>129</v>
      </c>
      <c r="E160" s="152" t="s">
        <v>305</v>
      </c>
      <c r="F160" s="153" t="s">
        <v>306</v>
      </c>
      <c r="G160" s="154" t="s">
        <v>221</v>
      </c>
      <c r="H160" s="155">
        <v>9</v>
      </c>
      <c r="I160" s="156"/>
      <c r="J160" s="157">
        <f>ROUND(I160*H160,2)</f>
        <v>0</v>
      </c>
      <c r="K160" s="153" t="s">
        <v>182</v>
      </c>
      <c r="L160" s="32"/>
      <c r="M160" s="158" t="s">
        <v>3</v>
      </c>
      <c r="N160" s="159" t="s">
        <v>44</v>
      </c>
      <c r="O160" s="52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88</v>
      </c>
      <c r="AT160" s="162" t="s">
        <v>129</v>
      </c>
      <c r="AU160" s="162" t="s">
        <v>82</v>
      </c>
      <c r="AY160" s="16" t="s">
        <v>127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6" t="s">
        <v>78</v>
      </c>
      <c r="BK160" s="163">
        <f>ROUND(I160*H160,2)</f>
        <v>0</v>
      </c>
      <c r="BL160" s="16" t="s">
        <v>88</v>
      </c>
      <c r="BM160" s="162" t="s">
        <v>307</v>
      </c>
    </row>
    <row r="161" spans="1:65" s="2" customFormat="1" ht="39">
      <c r="A161" s="31"/>
      <c r="B161" s="32"/>
      <c r="C161" s="31"/>
      <c r="D161" s="165" t="s">
        <v>175</v>
      </c>
      <c r="E161" s="31"/>
      <c r="F161" s="184" t="s">
        <v>278</v>
      </c>
      <c r="G161" s="31"/>
      <c r="H161" s="31"/>
      <c r="I161" s="90"/>
      <c r="J161" s="31"/>
      <c r="K161" s="31"/>
      <c r="L161" s="32"/>
      <c r="M161" s="185"/>
      <c r="N161" s="186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175</v>
      </c>
      <c r="AU161" s="16" t="s">
        <v>82</v>
      </c>
    </row>
    <row r="162" spans="1:65" s="13" customFormat="1">
      <c r="B162" s="164"/>
      <c r="D162" s="165" t="s">
        <v>135</v>
      </c>
      <c r="E162" s="166" t="s">
        <v>3</v>
      </c>
      <c r="F162" s="167" t="s">
        <v>308</v>
      </c>
      <c r="H162" s="168">
        <v>9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135</v>
      </c>
      <c r="AU162" s="166" t="s">
        <v>82</v>
      </c>
      <c r="AV162" s="13" t="s">
        <v>82</v>
      </c>
      <c r="AW162" s="13" t="s">
        <v>33</v>
      </c>
      <c r="AX162" s="13" t="s">
        <v>78</v>
      </c>
      <c r="AY162" s="166" t="s">
        <v>127</v>
      </c>
    </row>
    <row r="163" spans="1:65" s="2" customFormat="1" ht="44.25" customHeight="1">
      <c r="A163" s="31"/>
      <c r="B163" s="150"/>
      <c r="C163" s="151" t="s">
        <v>309</v>
      </c>
      <c r="D163" s="151" t="s">
        <v>129</v>
      </c>
      <c r="E163" s="152" t="s">
        <v>310</v>
      </c>
      <c r="F163" s="153" t="s">
        <v>311</v>
      </c>
      <c r="G163" s="154" t="s">
        <v>221</v>
      </c>
      <c r="H163" s="155">
        <v>4</v>
      </c>
      <c r="I163" s="156"/>
      <c r="J163" s="157">
        <f>ROUND(I163*H163,2)</f>
        <v>0</v>
      </c>
      <c r="K163" s="153" t="s">
        <v>3</v>
      </c>
      <c r="L163" s="32"/>
      <c r="M163" s="158" t="s">
        <v>3</v>
      </c>
      <c r="N163" s="159" t="s">
        <v>44</v>
      </c>
      <c r="O163" s="52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88</v>
      </c>
      <c r="AT163" s="162" t="s">
        <v>129</v>
      </c>
      <c r="AU163" s="162" t="s">
        <v>82</v>
      </c>
      <c r="AY163" s="16" t="s">
        <v>127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6" t="s">
        <v>78</v>
      </c>
      <c r="BK163" s="163">
        <f>ROUND(I163*H163,2)</f>
        <v>0</v>
      </c>
      <c r="BL163" s="16" t="s">
        <v>88</v>
      </c>
      <c r="BM163" s="162" t="s">
        <v>312</v>
      </c>
    </row>
    <row r="164" spans="1:65" s="2" customFormat="1" ht="39">
      <c r="A164" s="31"/>
      <c r="B164" s="32"/>
      <c r="C164" s="31"/>
      <c r="D164" s="165" t="s">
        <v>175</v>
      </c>
      <c r="E164" s="31"/>
      <c r="F164" s="184" t="s">
        <v>278</v>
      </c>
      <c r="G164" s="31"/>
      <c r="H164" s="31"/>
      <c r="I164" s="90"/>
      <c r="J164" s="31"/>
      <c r="K164" s="31"/>
      <c r="L164" s="32"/>
      <c r="M164" s="185"/>
      <c r="N164" s="186"/>
      <c r="O164" s="52"/>
      <c r="P164" s="52"/>
      <c r="Q164" s="52"/>
      <c r="R164" s="52"/>
      <c r="S164" s="52"/>
      <c r="T164" s="5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175</v>
      </c>
      <c r="AU164" s="16" t="s">
        <v>82</v>
      </c>
    </row>
    <row r="165" spans="1:65" s="13" customFormat="1">
      <c r="B165" s="164"/>
      <c r="D165" s="165" t="s">
        <v>135</v>
      </c>
      <c r="E165" s="166" t="s">
        <v>3</v>
      </c>
      <c r="F165" s="167" t="s">
        <v>313</v>
      </c>
      <c r="H165" s="168">
        <v>4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135</v>
      </c>
      <c r="AU165" s="166" t="s">
        <v>82</v>
      </c>
      <c r="AV165" s="13" t="s">
        <v>82</v>
      </c>
      <c r="AW165" s="13" t="s">
        <v>33</v>
      </c>
      <c r="AX165" s="13" t="s">
        <v>78</v>
      </c>
      <c r="AY165" s="166" t="s">
        <v>127</v>
      </c>
    </row>
    <row r="166" spans="1:65" s="2" customFormat="1" ht="44.25" customHeight="1">
      <c r="A166" s="31"/>
      <c r="B166" s="150"/>
      <c r="C166" s="151" t="s">
        <v>314</v>
      </c>
      <c r="D166" s="151" t="s">
        <v>129</v>
      </c>
      <c r="E166" s="152" t="s">
        <v>315</v>
      </c>
      <c r="F166" s="153" t="s">
        <v>316</v>
      </c>
      <c r="G166" s="154" t="s">
        <v>221</v>
      </c>
      <c r="H166" s="155">
        <v>51</v>
      </c>
      <c r="I166" s="156"/>
      <c r="J166" s="157">
        <f>ROUND(I166*H166,2)</f>
        <v>0</v>
      </c>
      <c r="K166" s="153" t="s">
        <v>182</v>
      </c>
      <c r="L166" s="32"/>
      <c r="M166" s="158" t="s">
        <v>3</v>
      </c>
      <c r="N166" s="159" t="s">
        <v>44</v>
      </c>
      <c r="O166" s="52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2" t="s">
        <v>88</v>
      </c>
      <c r="AT166" s="162" t="s">
        <v>129</v>
      </c>
      <c r="AU166" s="162" t="s">
        <v>82</v>
      </c>
      <c r="AY166" s="16" t="s">
        <v>127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78</v>
      </c>
      <c r="BK166" s="163">
        <f>ROUND(I166*H166,2)</f>
        <v>0</v>
      </c>
      <c r="BL166" s="16" t="s">
        <v>88</v>
      </c>
      <c r="BM166" s="162" t="s">
        <v>317</v>
      </c>
    </row>
    <row r="167" spans="1:65" s="2" customFormat="1" ht="39">
      <c r="A167" s="31"/>
      <c r="B167" s="32"/>
      <c r="C167" s="31"/>
      <c r="D167" s="165" t="s">
        <v>175</v>
      </c>
      <c r="E167" s="31"/>
      <c r="F167" s="184" t="s">
        <v>278</v>
      </c>
      <c r="G167" s="31"/>
      <c r="H167" s="31"/>
      <c r="I167" s="90"/>
      <c r="J167" s="31"/>
      <c r="K167" s="31"/>
      <c r="L167" s="32"/>
      <c r="M167" s="185"/>
      <c r="N167" s="186"/>
      <c r="O167" s="52"/>
      <c r="P167" s="52"/>
      <c r="Q167" s="52"/>
      <c r="R167" s="52"/>
      <c r="S167" s="52"/>
      <c r="T167" s="5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175</v>
      </c>
      <c r="AU167" s="16" t="s">
        <v>82</v>
      </c>
    </row>
    <row r="168" spans="1:65" s="13" customFormat="1">
      <c r="B168" s="164"/>
      <c r="D168" s="165" t="s">
        <v>135</v>
      </c>
      <c r="E168" s="166" t="s">
        <v>3</v>
      </c>
      <c r="F168" s="167" t="s">
        <v>279</v>
      </c>
      <c r="H168" s="168">
        <v>51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135</v>
      </c>
      <c r="AU168" s="166" t="s">
        <v>82</v>
      </c>
      <c r="AV168" s="13" t="s">
        <v>82</v>
      </c>
      <c r="AW168" s="13" t="s">
        <v>33</v>
      </c>
      <c r="AX168" s="13" t="s">
        <v>78</v>
      </c>
      <c r="AY168" s="166" t="s">
        <v>127</v>
      </c>
    </row>
    <row r="169" spans="1:65" s="2" customFormat="1" ht="44.25" customHeight="1">
      <c r="A169" s="31"/>
      <c r="B169" s="150"/>
      <c r="C169" s="151" t="s">
        <v>318</v>
      </c>
      <c r="D169" s="151" t="s">
        <v>129</v>
      </c>
      <c r="E169" s="152" t="s">
        <v>319</v>
      </c>
      <c r="F169" s="153" t="s">
        <v>320</v>
      </c>
      <c r="G169" s="154" t="s">
        <v>221</v>
      </c>
      <c r="H169" s="155">
        <v>10</v>
      </c>
      <c r="I169" s="156"/>
      <c r="J169" s="157">
        <f>ROUND(I169*H169,2)</f>
        <v>0</v>
      </c>
      <c r="K169" s="153" t="s">
        <v>182</v>
      </c>
      <c r="L169" s="32"/>
      <c r="M169" s="158" t="s">
        <v>3</v>
      </c>
      <c r="N169" s="159" t="s">
        <v>44</v>
      </c>
      <c r="O169" s="52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88</v>
      </c>
      <c r="AT169" s="162" t="s">
        <v>129</v>
      </c>
      <c r="AU169" s="162" t="s">
        <v>82</v>
      </c>
      <c r="AY169" s="16" t="s">
        <v>127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78</v>
      </c>
      <c r="BK169" s="163">
        <f>ROUND(I169*H169,2)</f>
        <v>0</v>
      </c>
      <c r="BL169" s="16" t="s">
        <v>88</v>
      </c>
      <c r="BM169" s="162" t="s">
        <v>321</v>
      </c>
    </row>
    <row r="170" spans="1:65" s="2" customFormat="1" ht="39">
      <c r="A170" s="31"/>
      <c r="B170" s="32"/>
      <c r="C170" s="31"/>
      <c r="D170" s="165" t="s">
        <v>175</v>
      </c>
      <c r="E170" s="31"/>
      <c r="F170" s="184" t="s">
        <v>278</v>
      </c>
      <c r="G170" s="31"/>
      <c r="H170" s="31"/>
      <c r="I170" s="90"/>
      <c r="J170" s="31"/>
      <c r="K170" s="31"/>
      <c r="L170" s="32"/>
      <c r="M170" s="185"/>
      <c r="N170" s="186"/>
      <c r="O170" s="52"/>
      <c r="P170" s="52"/>
      <c r="Q170" s="52"/>
      <c r="R170" s="52"/>
      <c r="S170" s="52"/>
      <c r="T170" s="5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175</v>
      </c>
      <c r="AU170" s="16" t="s">
        <v>82</v>
      </c>
    </row>
    <row r="171" spans="1:65" s="13" customFormat="1">
      <c r="B171" s="164"/>
      <c r="D171" s="165" t="s">
        <v>135</v>
      </c>
      <c r="E171" s="166" t="s">
        <v>3</v>
      </c>
      <c r="F171" s="167" t="s">
        <v>284</v>
      </c>
      <c r="H171" s="168">
        <v>10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135</v>
      </c>
      <c r="AU171" s="166" t="s">
        <v>82</v>
      </c>
      <c r="AV171" s="13" t="s">
        <v>82</v>
      </c>
      <c r="AW171" s="13" t="s">
        <v>33</v>
      </c>
      <c r="AX171" s="13" t="s">
        <v>78</v>
      </c>
      <c r="AY171" s="166" t="s">
        <v>127</v>
      </c>
    </row>
    <row r="172" spans="1:65" s="2" customFormat="1" ht="44.25" customHeight="1">
      <c r="A172" s="31"/>
      <c r="B172" s="150"/>
      <c r="C172" s="151" t="s">
        <v>322</v>
      </c>
      <c r="D172" s="151" t="s">
        <v>129</v>
      </c>
      <c r="E172" s="152" t="s">
        <v>323</v>
      </c>
      <c r="F172" s="153" t="s">
        <v>324</v>
      </c>
      <c r="G172" s="154" t="s">
        <v>221</v>
      </c>
      <c r="H172" s="155">
        <v>1</v>
      </c>
      <c r="I172" s="156"/>
      <c r="J172" s="157">
        <f>ROUND(I172*H172,2)</f>
        <v>0</v>
      </c>
      <c r="K172" s="153" t="s">
        <v>182</v>
      </c>
      <c r="L172" s="32"/>
      <c r="M172" s="158" t="s">
        <v>3</v>
      </c>
      <c r="N172" s="159" t="s">
        <v>44</v>
      </c>
      <c r="O172" s="52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88</v>
      </c>
      <c r="AT172" s="162" t="s">
        <v>129</v>
      </c>
      <c r="AU172" s="162" t="s">
        <v>82</v>
      </c>
      <c r="AY172" s="16" t="s">
        <v>127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78</v>
      </c>
      <c r="BK172" s="163">
        <f>ROUND(I172*H172,2)</f>
        <v>0</v>
      </c>
      <c r="BL172" s="16" t="s">
        <v>88</v>
      </c>
      <c r="BM172" s="162" t="s">
        <v>325</v>
      </c>
    </row>
    <row r="173" spans="1:65" s="2" customFormat="1" ht="39">
      <c r="A173" s="31"/>
      <c r="B173" s="32"/>
      <c r="C173" s="31"/>
      <c r="D173" s="165" t="s">
        <v>175</v>
      </c>
      <c r="E173" s="31"/>
      <c r="F173" s="184" t="s">
        <v>278</v>
      </c>
      <c r="G173" s="31"/>
      <c r="H173" s="31"/>
      <c r="I173" s="90"/>
      <c r="J173" s="31"/>
      <c r="K173" s="31"/>
      <c r="L173" s="32"/>
      <c r="M173" s="185"/>
      <c r="N173" s="186"/>
      <c r="O173" s="52"/>
      <c r="P173" s="52"/>
      <c r="Q173" s="52"/>
      <c r="R173" s="52"/>
      <c r="S173" s="52"/>
      <c r="T173" s="5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175</v>
      </c>
      <c r="AU173" s="16" t="s">
        <v>82</v>
      </c>
    </row>
    <row r="174" spans="1:65" s="13" customFormat="1">
      <c r="B174" s="164"/>
      <c r="D174" s="165" t="s">
        <v>135</v>
      </c>
      <c r="E174" s="166" t="s">
        <v>3</v>
      </c>
      <c r="F174" s="167" t="s">
        <v>78</v>
      </c>
      <c r="H174" s="168">
        <v>1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135</v>
      </c>
      <c r="AU174" s="166" t="s">
        <v>82</v>
      </c>
      <c r="AV174" s="13" t="s">
        <v>82</v>
      </c>
      <c r="AW174" s="13" t="s">
        <v>33</v>
      </c>
      <c r="AX174" s="13" t="s">
        <v>78</v>
      </c>
      <c r="AY174" s="166" t="s">
        <v>127</v>
      </c>
    </row>
    <row r="175" spans="1:65" s="2" customFormat="1" ht="44.25" customHeight="1">
      <c r="A175" s="31"/>
      <c r="B175" s="150"/>
      <c r="C175" s="151" t="s">
        <v>326</v>
      </c>
      <c r="D175" s="151" t="s">
        <v>129</v>
      </c>
      <c r="E175" s="152" t="s">
        <v>327</v>
      </c>
      <c r="F175" s="153" t="s">
        <v>328</v>
      </c>
      <c r="G175" s="154" t="s">
        <v>221</v>
      </c>
      <c r="H175" s="155">
        <v>40</v>
      </c>
      <c r="I175" s="156"/>
      <c r="J175" s="157">
        <f>ROUND(I175*H175,2)</f>
        <v>0</v>
      </c>
      <c r="K175" s="153" t="s">
        <v>182</v>
      </c>
      <c r="L175" s="32"/>
      <c r="M175" s="158" t="s">
        <v>3</v>
      </c>
      <c r="N175" s="159" t="s">
        <v>44</v>
      </c>
      <c r="O175" s="52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88</v>
      </c>
      <c r="AT175" s="162" t="s">
        <v>129</v>
      </c>
      <c r="AU175" s="162" t="s">
        <v>82</v>
      </c>
      <c r="AY175" s="16" t="s">
        <v>127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78</v>
      </c>
      <c r="BK175" s="163">
        <f>ROUND(I175*H175,2)</f>
        <v>0</v>
      </c>
      <c r="BL175" s="16" t="s">
        <v>88</v>
      </c>
      <c r="BM175" s="162" t="s">
        <v>329</v>
      </c>
    </row>
    <row r="176" spans="1:65" s="2" customFormat="1" ht="39">
      <c r="A176" s="31"/>
      <c r="B176" s="32"/>
      <c r="C176" s="31"/>
      <c r="D176" s="165" t="s">
        <v>175</v>
      </c>
      <c r="E176" s="31"/>
      <c r="F176" s="184" t="s">
        <v>278</v>
      </c>
      <c r="G176" s="31"/>
      <c r="H176" s="31"/>
      <c r="I176" s="90"/>
      <c r="J176" s="31"/>
      <c r="K176" s="31"/>
      <c r="L176" s="32"/>
      <c r="M176" s="185"/>
      <c r="N176" s="186"/>
      <c r="O176" s="52"/>
      <c r="P176" s="52"/>
      <c r="Q176" s="52"/>
      <c r="R176" s="52"/>
      <c r="S176" s="52"/>
      <c r="T176" s="5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175</v>
      </c>
      <c r="AU176" s="16" t="s">
        <v>82</v>
      </c>
    </row>
    <row r="177" spans="1:65" s="13" customFormat="1">
      <c r="B177" s="164"/>
      <c r="D177" s="165" t="s">
        <v>135</v>
      </c>
      <c r="E177" s="166" t="s">
        <v>3</v>
      </c>
      <c r="F177" s="167" t="s">
        <v>293</v>
      </c>
      <c r="H177" s="168">
        <v>40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135</v>
      </c>
      <c r="AU177" s="166" t="s">
        <v>82</v>
      </c>
      <c r="AV177" s="13" t="s">
        <v>82</v>
      </c>
      <c r="AW177" s="13" t="s">
        <v>33</v>
      </c>
      <c r="AX177" s="13" t="s">
        <v>78</v>
      </c>
      <c r="AY177" s="166" t="s">
        <v>127</v>
      </c>
    </row>
    <row r="178" spans="1:65" s="2" customFormat="1" ht="44.25" customHeight="1">
      <c r="A178" s="31"/>
      <c r="B178" s="150"/>
      <c r="C178" s="151" t="s">
        <v>330</v>
      </c>
      <c r="D178" s="151" t="s">
        <v>129</v>
      </c>
      <c r="E178" s="152" t="s">
        <v>331</v>
      </c>
      <c r="F178" s="153" t="s">
        <v>332</v>
      </c>
      <c r="G178" s="154" t="s">
        <v>221</v>
      </c>
      <c r="H178" s="155">
        <v>17</v>
      </c>
      <c r="I178" s="156"/>
      <c r="J178" s="157">
        <f>ROUND(I178*H178,2)</f>
        <v>0</v>
      </c>
      <c r="K178" s="153" t="s">
        <v>182</v>
      </c>
      <c r="L178" s="32"/>
      <c r="M178" s="158" t="s">
        <v>3</v>
      </c>
      <c r="N178" s="159" t="s">
        <v>44</v>
      </c>
      <c r="O178" s="52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88</v>
      </c>
      <c r="AT178" s="162" t="s">
        <v>129</v>
      </c>
      <c r="AU178" s="162" t="s">
        <v>82</v>
      </c>
      <c r="AY178" s="16" t="s">
        <v>127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6" t="s">
        <v>78</v>
      </c>
      <c r="BK178" s="163">
        <f>ROUND(I178*H178,2)</f>
        <v>0</v>
      </c>
      <c r="BL178" s="16" t="s">
        <v>88</v>
      </c>
      <c r="BM178" s="162" t="s">
        <v>333</v>
      </c>
    </row>
    <row r="179" spans="1:65" s="2" customFormat="1" ht="39">
      <c r="A179" s="31"/>
      <c r="B179" s="32"/>
      <c r="C179" s="31"/>
      <c r="D179" s="165" t="s">
        <v>175</v>
      </c>
      <c r="E179" s="31"/>
      <c r="F179" s="184" t="s">
        <v>278</v>
      </c>
      <c r="G179" s="31"/>
      <c r="H179" s="31"/>
      <c r="I179" s="90"/>
      <c r="J179" s="31"/>
      <c r="K179" s="31"/>
      <c r="L179" s="32"/>
      <c r="M179" s="185"/>
      <c r="N179" s="186"/>
      <c r="O179" s="52"/>
      <c r="P179" s="52"/>
      <c r="Q179" s="52"/>
      <c r="R179" s="52"/>
      <c r="S179" s="52"/>
      <c r="T179" s="5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175</v>
      </c>
      <c r="AU179" s="16" t="s">
        <v>82</v>
      </c>
    </row>
    <row r="180" spans="1:65" s="13" customFormat="1">
      <c r="B180" s="164"/>
      <c r="D180" s="165" t="s">
        <v>135</v>
      </c>
      <c r="E180" s="166" t="s">
        <v>3</v>
      </c>
      <c r="F180" s="167" t="s">
        <v>298</v>
      </c>
      <c r="H180" s="168">
        <v>17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135</v>
      </c>
      <c r="AU180" s="166" t="s">
        <v>82</v>
      </c>
      <c r="AV180" s="13" t="s">
        <v>82</v>
      </c>
      <c r="AW180" s="13" t="s">
        <v>33</v>
      </c>
      <c r="AX180" s="13" t="s">
        <v>78</v>
      </c>
      <c r="AY180" s="166" t="s">
        <v>127</v>
      </c>
    </row>
    <row r="181" spans="1:65" s="2" customFormat="1" ht="44.25" customHeight="1">
      <c r="A181" s="31"/>
      <c r="B181" s="150"/>
      <c r="C181" s="151" t="s">
        <v>334</v>
      </c>
      <c r="D181" s="151" t="s">
        <v>129</v>
      </c>
      <c r="E181" s="152" t="s">
        <v>335</v>
      </c>
      <c r="F181" s="153" t="s">
        <v>336</v>
      </c>
      <c r="G181" s="154" t="s">
        <v>221</v>
      </c>
      <c r="H181" s="155">
        <v>11</v>
      </c>
      <c r="I181" s="156"/>
      <c r="J181" s="157">
        <f>ROUND(I181*H181,2)</f>
        <v>0</v>
      </c>
      <c r="K181" s="153" t="s">
        <v>182</v>
      </c>
      <c r="L181" s="32"/>
      <c r="M181" s="158" t="s">
        <v>3</v>
      </c>
      <c r="N181" s="159" t="s">
        <v>44</v>
      </c>
      <c r="O181" s="52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88</v>
      </c>
      <c r="AT181" s="162" t="s">
        <v>129</v>
      </c>
      <c r="AU181" s="162" t="s">
        <v>82</v>
      </c>
      <c r="AY181" s="16" t="s">
        <v>127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6" t="s">
        <v>78</v>
      </c>
      <c r="BK181" s="163">
        <f>ROUND(I181*H181,2)</f>
        <v>0</v>
      </c>
      <c r="BL181" s="16" t="s">
        <v>88</v>
      </c>
      <c r="BM181" s="162" t="s">
        <v>337</v>
      </c>
    </row>
    <row r="182" spans="1:65" s="2" customFormat="1" ht="39">
      <c r="A182" s="31"/>
      <c r="B182" s="32"/>
      <c r="C182" s="31"/>
      <c r="D182" s="165" t="s">
        <v>175</v>
      </c>
      <c r="E182" s="31"/>
      <c r="F182" s="184" t="s">
        <v>278</v>
      </c>
      <c r="G182" s="31"/>
      <c r="H182" s="31"/>
      <c r="I182" s="90"/>
      <c r="J182" s="31"/>
      <c r="K182" s="31"/>
      <c r="L182" s="32"/>
      <c r="M182" s="185"/>
      <c r="N182" s="186"/>
      <c r="O182" s="52"/>
      <c r="P182" s="52"/>
      <c r="Q182" s="52"/>
      <c r="R182" s="52"/>
      <c r="S182" s="52"/>
      <c r="T182" s="5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175</v>
      </c>
      <c r="AU182" s="16" t="s">
        <v>82</v>
      </c>
    </row>
    <row r="183" spans="1:65" s="13" customFormat="1">
      <c r="B183" s="164"/>
      <c r="D183" s="165" t="s">
        <v>135</v>
      </c>
      <c r="E183" s="166" t="s">
        <v>3</v>
      </c>
      <c r="F183" s="167" t="s">
        <v>303</v>
      </c>
      <c r="H183" s="168">
        <v>11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135</v>
      </c>
      <c r="AU183" s="166" t="s">
        <v>82</v>
      </c>
      <c r="AV183" s="13" t="s">
        <v>82</v>
      </c>
      <c r="AW183" s="13" t="s">
        <v>33</v>
      </c>
      <c r="AX183" s="13" t="s">
        <v>78</v>
      </c>
      <c r="AY183" s="166" t="s">
        <v>127</v>
      </c>
    </row>
    <row r="184" spans="1:65" s="2" customFormat="1" ht="44.25" customHeight="1">
      <c r="A184" s="31"/>
      <c r="B184" s="150"/>
      <c r="C184" s="151" t="s">
        <v>338</v>
      </c>
      <c r="D184" s="151" t="s">
        <v>129</v>
      </c>
      <c r="E184" s="152" t="s">
        <v>339</v>
      </c>
      <c r="F184" s="153" t="s">
        <v>340</v>
      </c>
      <c r="G184" s="154" t="s">
        <v>221</v>
      </c>
      <c r="H184" s="155">
        <v>9</v>
      </c>
      <c r="I184" s="156"/>
      <c r="J184" s="157">
        <f>ROUND(I184*H184,2)</f>
        <v>0</v>
      </c>
      <c r="K184" s="153" t="s">
        <v>182</v>
      </c>
      <c r="L184" s="32"/>
      <c r="M184" s="158" t="s">
        <v>3</v>
      </c>
      <c r="N184" s="159" t="s">
        <v>44</v>
      </c>
      <c r="O184" s="52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88</v>
      </c>
      <c r="AT184" s="162" t="s">
        <v>129</v>
      </c>
      <c r="AU184" s="162" t="s">
        <v>82</v>
      </c>
      <c r="AY184" s="16" t="s">
        <v>127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6" t="s">
        <v>78</v>
      </c>
      <c r="BK184" s="163">
        <f>ROUND(I184*H184,2)</f>
        <v>0</v>
      </c>
      <c r="BL184" s="16" t="s">
        <v>88</v>
      </c>
      <c r="BM184" s="162" t="s">
        <v>341</v>
      </c>
    </row>
    <row r="185" spans="1:65" s="2" customFormat="1" ht="39">
      <c r="A185" s="31"/>
      <c r="B185" s="32"/>
      <c r="C185" s="31"/>
      <c r="D185" s="165" t="s">
        <v>175</v>
      </c>
      <c r="E185" s="31"/>
      <c r="F185" s="184" t="s">
        <v>278</v>
      </c>
      <c r="G185" s="31"/>
      <c r="H185" s="31"/>
      <c r="I185" s="90"/>
      <c r="J185" s="31"/>
      <c r="K185" s="31"/>
      <c r="L185" s="32"/>
      <c r="M185" s="185"/>
      <c r="N185" s="186"/>
      <c r="O185" s="52"/>
      <c r="P185" s="52"/>
      <c r="Q185" s="52"/>
      <c r="R185" s="52"/>
      <c r="S185" s="52"/>
      <c r="T185" s="5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175</v>
      </c>
      <c r="AU185" s="16" t="s">
        <v>82</v>
      </c>
    </row>
    <row r="186" spans="1:65" s="13" customFormat="1">
      <c r="B186" s="164"/>
      <c r="D186" s="165" t="s">
        <v>135</v>
      </c>
      <c r="E186" s="166" t="s">
        <v>3</v>
      </c>
      <c r="F186" s="167" t="s">
        <v>308</v>
      </c>
      <c r="H186" s="168">
        <v>9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135</v>
      </c>
      <c r="AU186" s="166" t="s">
        <v>82</v>
      </c>
      <c r="AV186" s="13" t="s">
        <v>82</v>
      </c>
      <c r="AW186" s="13" t="s">
        <v>33</v>
      </c>
      <c r="AX186" s="13" t="s">
        <v>78</v>
      </c>
      <c r="AY186" s="166" t="s">
        <v>127</v>
      </c>
    </row>
    <row r="187" spans="1:65" s="2" customFormat="1" ht="44.25" customHeight="1">
      <c r="A187" s="31"/>
      <c r="B187" s="150"/>
      <c r="C187" s="151" t="s">
        <v>342</v>
      </c>
      <c r="D187" s="151" t="s">
        <v>129</v>
      </c>
      <c r="E187" s="152" t="s">
        <v>343</v>
      </c>
      <c r="F187" s="153" t="s">
        <v>344</v>
      </c>
      <c r="G187" s="154" t="s">
        <v>221</v>
      </c>
      <c r="H187" s="155">
        <v>4</v>
      </c>
      <c r="I187" s="156"/>
      <c r="J187" s="157">
        <f>ROUND(I187*H187,2)</f>
        <v>0</v>
      </c>
      <c r="K187" s="153" t="s">
        <v>3</v>
      </c>
      <c r="L187" s="32"/>
      <c r="M187" s="158" t="s">
        <v>3</v>
      </c>
      <c r="N187" s="159" t="s">
        <v>44</v>
      </c>
      <c r="O187" s="52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88</v>
      </c>
      <c r="AT187" s="162" t="s">
        <v>129</v>
      </c>
      <c r="AU187" s="162" t="s">
        <v>82</v>
      </c>
      <c r="AY187" s="16" t="s">
        <v>127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6" t="s">
        <v>78</v>
      </c>
      <c r="BK187" s="163">
        <f>ROUND(I187*H187,2)</f>
        <v>0</v>
      </c>
      <c r="BL187" s="16" t="s">
        <v>88</v>
      </c>
      <c r="BM187" s="162" t="s">
        <v>345</v>
      </c>
    </row>
    <row r="188" spans="1:65" s="2" customFormat="1" ht="39">
      <c r="A188" s="31"/>
      <c r="B188" s="32"/>
      <c r="C188" s="31"/>
      <c r="D188" s="165" t="s">
        <v>175</v>
      </c>
      <c r="E188" s="31"/>
      <c r="F188" s="184" t="s">
        <v>278</v>
      </c>
      <c r="G188" s="31"/>
      <c r="H188" s="31"/>
      <c r="I188" s="90"/>
      <c r="J188" s="31"/>
      <c r="K188" s="31"/>
      <c r="L188" s="32"/>
      <c r="M188" s="185"/>
      <c r="N188" s="186"/>
      <c r="O188" s="52"/>
      <c r="P188" s="52"/>
      <c r="Q188" s="52"/>
      <c r="R188" s="52"/>
      <c r="S188" s="52"/>
      <c r="T188" s="5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175</v>
      </c>
      <c r="AU188" s="16" t="s">
        <v>82</v>
      </c>
    </row>
    <row r="189" spans="1:65" s="13" customFormat="1">
      <c r="B189" s="164"/>
      <c r="D189" s="165" t="s">
        <v>135</v>
      </c>
      <c r="E189" s="166" t="s">
        <v>3</v>
      </c>
      <c r="F189" s="167" t="s">
        <v>313</v>
      </c>
      <c r="H189" s="168">
        <v>4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135</v>
      </c>
      <c r="AU189" s="166" t="s">
        <v>82</v>
      </c>
      <c r="AV189" s="13" t="s">
        <v>82</v>
      </c>
      <c r="AW189" s="13" t="s">
        <v>33</v>
      </c>
      <c r="AX189" s="13" t="s">
        <v>78</v>
      </c>
      <c r="AY189" s="166" t="s">
        <v>127</v>
      </c>
    </row>
    <row r="190" spans="1:65" s="2" customFormat="1" ht="44.25" customHeight="1">
      <c r="A190" s="31"/>
      <c r="B190" s="150"/>
      <c r="C190" s="151" t="s">
        <v>346</v>
      </c>
      <c r="D190" s="151" t="s">
        <v>129</v>
      </c>
      <c r="E190" s="152" t="s">
        <v>347</v>
      </c>
      <c r="F190" s="153" t="s">
        <v>348</v>
      </c>
      <c r="G190" s="154" t="s">
        <v>221</v>
      </c>
      <c r="H190" s="155">
        <v>83</v>
      </c>
      <c r="I190" s="156"/>
      <c r="J190" s="157">
        <f>ROUND(I190*H190,2)</f>
        <v>0</v>
      </c>
      <c r="K190" s="153" t="s">
        <v>182</v>
      </c>
      <c r="L190" s="32"/>
      <c r="M190" s="158" t="s">
        <v>3</v>
      </c>
      <c r="N190" s="159" t="s">
        <v>44</v>
      </c>
      <c r="O190" s="52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2" t="s">
        <v>88</v>
      </c>
      <c r="AT190" s="162" t="s">
        <v>129</v>
      </c>
      <c r="AU190" s="162" t="s">
        <v>82</v>
      </c>
      <c r="AY190" s="16" t="s">
        <v>127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6" t="s">
        <v>78</v>
      </c>
      <c r="BK190" s="163">
        <f>ROUND(I190*H190,2)</f>
        <v>0</v>
      </c>
      <c r="BL190" s="16" t="s">
        <v>88</v>
      </c>
      <c r="BM190" s="162" t="s">
        <v>349</v>
      </c>
    </row>
    <row r="191" spans="1:65" s="2" customFormat="1" ht="39">
      <c r="A191" s="31"/>
      <c r="B191" s="32"/>
      <c r="C191" s="31"/>
      <c r="D191" s="165" t="s">
        <v>175</v>
      </c>
      <c r="E191" s="31"/>
      <c r="F191" s="184" t="s">
        <v>278</v>
      </c>
      <c r="G191" s="31"/>
      <c r="H191" s="31"/>
      <c r="I191" s="90"/>
      <c r="J191" s="31"/>
      <c r="K191" s="31"/>
      <c r="L191" s="32"/>
      <c r="M191" s="185"/>
      <c r="N191" s="186"/>
      <c r="O191" s="52"/>
      <c r="P191" s="52"/>
      <c r="Q191" s="52"/>
      <c r="R191" s="52"/>
      <c r="S191" s="52"/>
      <c r="T191" s="5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175</v>
      </c>
      <c r="AU191" s="16" t="s">
        <v>82</v>
      </c>
    </row>
    <row r="192" spans="1:65" s="13" customFormat="1">
      <c r="B192" s="164"/>
      <c r="D192" s="165" t="s">
        <v>135</v>
      </c>
      <c r="E192" s="166" t="s">
        <v>3</v>
      </c>
      <c r="F192" s="167" t="s">
        <v>258</v>
      </c>
      <c r="H192" s="168">
        <v>83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135</v>
      </c>
      <c r="AU192" s="166" t="s">
        <v>82</v>
      </c>
      <c r="AV192" s="13" t="s">
        <v>82</v>
      </c>
      <c r="AW192" s="13" t="s">
        <v>33</v>
      </c>
      <c r="AX192" s="13" t="s">
        <v>78</v>
      </c>
      <c r="AY192" s="166" t="s">
        <v>127</v>
      </c>
    </row>
    <row r="193" spans="1:65" s="2" customFormat="1" ht="44.25" customHeight="1">
      <c r="A193" s="31"/>
      <c r="B193" s="150"/>
      <c r="C193" s="151" t="s">
        <v>350</v>
      </c>
      <c r="D193" s="151" t="s">
        <v>129</v>
      </c>
      <c r="E193" s="152" t="s">
        <v>351</v>
      </c>
      <c r="F193" s="153" t="s">
        <v>352</v>
      </c>
      <c r="G193" s="154" t="s">
        <v>221</v>
      </c>
      <c r="H193" s="155">
        <v>21</v>
      </c>
      <c r="I193" s="156"/>
      <c r="J193" s="157">
        <f>ROUND(I193*H193,2)</f>
        <v>0</v>
      </c>
      <c r="K193" s="153" t="s">
        <v>182</v>
      </c>
      <c r="L193" s="32"/>
      <c r="M193" s="158" t="s">
        <v>3</v>
      </c>
      <c r="N193" s="159" t="s">
        <v>44</v>
      </c>
      <c r="O193" s="52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88</v>
      </c>
      <c r="AT193" s="162" t="s">
        <v>129</v>
      </c>
      <c r="AU193" s="162" t="s">
        <v>82</v>
      </c>
      <c r="AY193" s="16" t="s">
        <v>127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6" t="s">
        <v>78</v>
      </c>
      <c r="BK193" s="163">
        <f>ROUND(I193*H193,2)</f>
        <v>0</v>
      </c>
      <c r="BL193" s="16" t="s">
        <v>88</v>
      </c>
      <c r="BM193" s="162" t="s">
        <v>353</v>
      </c>
    </row>
    <row r="194" spans="1:65" s="2" customFormat="1" ht="39">
      <c r="A194" s="31"/>
      <c r="B194" s="32"/>
      <c r="C194" s="31"/>
      <c r="D194" s="165" t="s">
        <v>175</v>
      </c>
      <c r="E194" s="31"/>
      <c r="F194" s="184" t="s">
        <v>278</v>
      </c>
      <c r="G194" s="31"/>
      <c r="H194" s="31"/>
      <c r="I194" s="90"/>
      <c r="J194" s="31"/>
      <c r="K194" s="31"/>
      <c r="L194" s="32"/>
      <c r="M194" s="185"/>
      <c r="N194" s="186"/>
      <c r="O194" s="52"/>
      <c r="P194" s="52"/>
      <c r="Q194" s="52"/>
      <c r="R194" s="52"/>
      <c r="S194" s="52"/>
      <c r="T194" s="5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175</v>
      </c>
      <c r="AU194" s="16" t="s">
        <v>82</v>
      </c>
    </row>
    <row r="195" spans="1:65" s="13" customFormat="1">
      <c r="B195" s="164"/>
      <c r="D195" s="165" t="s">
        <v>135</v>
      </c>
      <c r="E195" s="166" t="s">
        <v>3</v>
      </c>
      <c r="F195" s="167" t="s">
        <v>262</v>
      </c>
      <c r="H195" s="168">
        <v>21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135</v>
      </c>
      <c r="AU195" s="166" t="s">
        <v>82</v>
      </c>
      <c r="AV195" s="13" t="s">
        <v>82</v>
      </c>
      <c r="AW195" s="13" t="s">
        <v>33</v>
      </c>
      <c r="AX195" s="13" t="s">
        <v>78</v>
      </c>
      <c r="AY195" s="166" t="s">
        <v>127</v>
      </c>
    </row>
    <row r="196" spans="1:65" s="2" customFormat="1" ht="44.25" customHeight="1">
      <c r="A196" s="31"/>
      <c r="B196" s="150"/>
      <c r="C196" s="151" t="s">
        <v>354</v>
      </c>
      <c r="D196" s="151" t="s">
        <v>129</v>
      </c>
      <c r="E196" s="152" t="s">
        <v>355</v>
      </c>
      <c r="F196" s="153" t="s">
        <v>356</v>
      </c>
      <c r="G196" s="154" t="s">
        <v>221</v>
      </c>
      <c r="H196" s="155">
        <v>3</v>
      </c>
      <c r="I196" s="156"/>
      <c r="J196" s="157">
        <f>ROUND(I196*H196,2)</f>
        <v>0</v>
      </c>
      <c r="K196" s="153" t="s">
        <v>182</v>
      </c>
      <c r="L196" s="32"/>
      <c r="M196" s="158" t="s">
        <v>3</v>
      </c>
      <c r="N196" s="159" t="s">
        <v>44</v>
      </c>
      <c r="O196" s="52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2" t="s">
        <v>88</v>
      </c>
      <c r="AT196" s="162" t="s">
        <v>129</v>
      </c>
      <c r="AU196" s="162" t="s">
        <v>82</v>
      </c>
      <c r="AY196" s="16" t="s">
        <v>127</v>
      </c>
      <c r="BE196" s="163">
        <f>IF(N196="základní",J196,0)</f>
        <v>0</v>
      </c>
      <c r="BF196" s="163">
        <f>IF(N196="snížená",J196,0)</f>
        <v>0</v>
      </c>
      <c r="BG196" s="163">
        <f>IF(N196="zákl. přenesená",J196,0)</f>
        <v>0</v>
      </c>
      <c r="BH196" s="163">
        <f>IF(N196="sníž. přenesená",J196,0)</f>
        <v>0</v>
      </c>
      <c r="BI196" s="163">
        <f>IF(N196="nulová",J196,0)</f>
        <v>0</v>
      </c>
      <c r="BJ196" s="16" t="s">
        <v>78</v>
      </c>
      <c r="BK196" s="163">
        <f>ROUND(I196*H196,2)</f>
        <v>0</v>
      </c>
      <c r="BL196" s="16" t="s">
        <v>88</v>
      </c>
      <c r="BM196" s="162" t="s">
        <v>357</v>
      </c>
    </row>
    <row r="197" spans="1:65" s="2" customFormat="1" ht="39">
      <c r="A197" s="31"/>
      <c r="B197" s="32"/>
      <c r="C197" s="31"/>
      <c r="D197" s="165" t="s">
        <v>175</v>
      </c>
      <c r="E197" s="31"/>
      <c r="F197" s="184" t="s">
        <v>278</v>
      </c>
      <c r="G197" s="31"/>
      <c r="H197" s="31"/>
      <c r="I197" s="90"/>
      <c r="J197" s="31"/>
      <c r="K197" s="31"/>
      <c r="L197" s="32"/>
      <c r="M197" s="185"/>
      <c r="N197" s="186"/>
      <c r="O197" s="52"/>
      <c r="P197" s="52"/>
      <c r="Q197" s="52"/>
      <c r="R197" s="52"/>
      <c r="S197" s="52"/>
      <c r="T197" s="5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175</v>
      </c>
      <c r="AU197" s="16" t="s">
        <v>82</v>
      </c>
    </row>
    <row r="198" spans="1:65" s="13" customFormat="1">
      <c r="B198" s="164"/>
      <c r="D198" s="165" t="s">
        <v>135</v>
      </c>
      <c r="E198" s="166" t="s">
        <v>3</v>
      </c>
      <c r="F198" s="167" t="s">
        <v>267</v>
      </c>
      <c r="H198" s="168">
        <v>3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135</v>
      </c>
      <c r="AU198" s="166" t="s">
        <v>82</v>
      </c>
      <c r="AV198" s="13" t="s">
        <v>82</v>
      </c>
      <c r="AW198" s="13" t="s">
        <v>33</v>
      </c>
      <c r="AX198" s="13" t="s">
        <v>78</v>
      </c>
      <c r="AY198" s="166" t="s">
        <v>127</v>
      </c>
    </row>
    <row r="199" spans="1:65" s="2" customFormat="1" ht="44.25" customHeight="1">
      <c r="A199" s="31"/>
      <c r="B199" s="150"/>
      <c r="C199" s="151" t="s">
        <v>358</v>
      </c>
      <c r="D199" s="151" t="s">
        <v>129</v>
      </c>
      <c r="E199" s="152" t="s">
        <v>359</v>
      </c>
      <c r="F199" s="153" t="s">
        <v>360</v>
      </c>
      <c r="G199" s="154" t="s">
        <v>221</v>
      </c>
      <c r="H199" s="155">
        <v>5</v>
      </c>
      <c r="I199" s="156"/>
      <c r="J199" s="157">
        <f>ROUND(I199*H199,2)</f>
        <v>0</v>
      </c>
      <c r="K199" s="153" t="s">
        <v>182</v>
      </c>
      <c r="L199" s="32"/>
      <c r="M199" s="158" t="s">
        <v>3</v>
      </c>
      <c r="N199" s="159" t="s">
        <v>44</v>
      </c>
      <c r="O199" s="52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2" t="s">
        <v>88</v>
      </c>
      <c r="AT199" s="162" t="s">
        <v>129</v>
      </c>
      <c r="AU199" s="162" t="s">
        <v>82</v>
      </c>
      <c r="AY199" s="16" t="s">
        <v>127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6" t="s">
        <v>78</v>
      </c>
      <c r="BK199" s="163">
        <f>ROUND(I199*H199,2)</f>
        <v>0</v>
      </c>
      <c r="BL199" s="16" t="s">
        <v>88</v>
      </c>
      <c r="BM199" s="162" t="s">
        <v>361</v>
      </c>
    </row>
    <row r="200" spans="1:65" s="2" customFormat="1" ht="39">
      <c r="A200" s="31"/>
      <c r="B200" s="32"/>
      <c r="C200" s="31"/>
      <c r="D200" s="165" t="s">
        <v>175</v>
      </c>
      <c r="E200" s="31"/>
      <c r="F200" s="184" t="s">
        <v>278</v>
      </c>
      <c r="G200" s="31"/>
      <c r="H200" s="31"/>
      <c r="I200" s="90"/>
      <c r="J200" s="31"/>
      <c r="K200" s="31"/>
      <c r="L200" s="32"/>
      <c r="M200" s="185"/>
      <c r="N200" s="186"/>
      <c r="O200" s="52"/>
      <c r="P200" s="52"/>
      <c r="Q200" s="52"/>
      <c r="R200" s="52"/>
      <c r="S200" s="52"/>
      <c r="T200" s="53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175</v>
      </c>
      <c r="AU200" s="16" t="s">
        <v>82</v>
      </c>
    </row>
    <row r="201" spans="1:65" s="13" customFormat="1">
      <c r="B201" s="164"/>
      <c r="D201" s="165" t="s">
        <v>135</v>
      </c>
      <c r="E201" s="166" t="s">
        <v>3</v>
      </c>
      <c r="F201" s="167" t="s">
        <v>249</v>
      </c>
      <c r="H201" s="168">
        <v>5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135</v>
      </c>
      <c r="AU201" s="166" t="s">
        <v>82</v>
      </c>
      <c r="AV201" s="13" t="s">
        <v>82</v>
      </c>
      <c r="AW201" s="13" t="s">
        <v>33</v>
      </c>
      <c r="AX201" s="13" t="s">
        <v>78</v>
      </c>
      <c r="AY201" s="166" t="s">
        <v>127</v>
      </c>
    </row>
    <row r="202" spans="1:65" s="2" customFormat="1" ht="44.25" customHeight="1">
      <c r="A202" s="31"/>
      <c r="B202" s="150"/>
      <c r="C202" s="151" t="s">
        <v>362</v>
      </c>
      <c r="D202" s="151" t="s">
        <v>129</v>
      </c>
      <c r="E202" s="152" t="s">
        <v>363</v>
      </c>
      <c r="F202" s="153" t="s">
        <v>364</v>
      </c>
      <c r="G202" s="154" t="s">
        <v>221</v>
      </c>
      <c r="H202" s="155">
        <v>1</v>
      </c>
      <c r="I202" s="156"/>
      <c r="J202" s="157">
        <f>ROUND(I202*H202,2)</f>
        <v>0</v>
      </c>
      <c r="K202" s="153" t="s">
        <v>3</v>
      </c>
      <c r="L202" s="32"/>
      <c r="M202" s="158" t="s">
        <v>3</v>
      </c>
      <c r="N202" s="159" t="s">
        <v>44</v>
      </c>
      <c r="O202" s="52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2" t="s">
        <v>88</v>
      </c>
      <c r="AT202" s="162" t="s">
        <v>129</v>
      </c>
      <c r="AU202" s="162" t="s">
        <v>82</v>
      </c>
      <c r="AY202" s="16" t="s">
        <v>127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6" t="s">
        <v>78</v>
      </c>
      <c r="BK202" s="163">
        <f>ROUND(I202*H202,2)</f>
        <v>0</v>
      </c>
      <c r="BL202" s="16" t="s">
        <v>88</v>
      </c>
      <c r="BM202" s="162" t="s">
        <v>365</v>
      </c>
    </row>
    <row r="203" spans="1:65" s="2" customFormat="1" ht="39">
      <c r="A203" s="31"/>
      <c r="B203" s="32"/>
      <c r="C203" s="31"/>
      <c r="D203" s="165" t="s">
        <v>175</v>
      </c>
      <c r="E203" s="31"/>
      <c r="F203" s="184" t="s">
        <v>278</v>
      </c>
      <c r="G203" s="31"/>
      <c r="H203" s="31"/>
      <c r="I203" s="90"/>
      <c r="J203" s="31"/>
      <c r="K203" s="31"/>
      <c r="L203" s="32"/>
      <c r="M203" s="185"/>
      <c r="N203" s="186"/>
      <c r="O203" s="52"/>
      <c r="P203" s="52"/>
      <c r="Q203" s="52"/>
      <c r="R203" s="52"/>
      <c r="S203" s="52"/>
      <c r="T203" s="53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175</v>
      </c>
      <c r="AU203" s="16" t="s">
        <v>82</v>
      </c>
    </row>
    <row r="204" spans="1:65" s="13" customFormat="1">
      <c r="B204" s="164"/>
      <c r="D204" s="165" t="s">
        <v>135</v>
      </c>
      <c r="E204" s="166" t="s">
        <v>3</v>
      </c>
      <c r="F204" s="167" t="s">
        <v>78</v>
      </c>
      <c r="H204" s="168">
        <v>1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135</v>
      </c>
      <c r="AU204" s="166" t="s">
        <v>82</v>
      </c>
      <c r="AV204" s="13" t="s">
        <v>82</v>
      </c>
      <c r="AW204" s="13" t="s">
        <v>33</v>
      </c>
      <c r="AX204" s="13" t="s">
        <v>78</v>
      </c>
      <c r="AY204" s="166" t="s">
        <v>127</v>
      </c>
    </row>
    <row r="205" spans="1:65" s="2" customFormat="1" ht="49.5" customHeight="1">
      <c r="A205" s="31"/>
      <c r="B205" s="150"/>
      <c r="C205" s="151" t="s">
        <v>366</v>
      </c>
      <c r="D205" s="151" t="s">
        <v>129</v>
      </c>
      <c r="E205" s="152" t="s">
        <v>367</v>
      </c>
      <c r="F205" s="153" t="s">
        <v>522</v>
      </c>
      <c r="G205" s="154" t="s">
        <v>173</v>
      </c>
      <c r="H205" s="155">
        <v>8268.2000000000007</v>
      </c>
      <c r="I205" s="156"/>
      <c r="J205" s="157">
        <f>ROUND(I205*H205,2)</f>
        <v>0</v>
      </c>
      <c r="K205" s="153" t="s">
        <v>3</v>
      </c>
      <c r="L205" s="32"/>
      <c r="M205" s="158" t="s">
        <v>3</v>
      </c>
      <c r="N205" s="159" t="s">
        <v>44</v>
      </c>
      <c r="O205" s="52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2" t="s">
        <v>88</v>
      </c>
      <c r="AT205" s="162" t="s">
        <v>129</v>
      </c>
      <c r="AU205" s="162" t="s">
        <v>82</v>
      </c>
      <c r="AY205" s="16" t="s">
        <v>127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6" t="s">
        <v>78</v>
      </c>
      <c r="BK205" s="163">
        <f>ROUND(I205*H205,2)</f>
        <v>0</v>
      </c>
      <c r="BL205" s="16" t="s">
        <v>88</v>
      </c>
      <c r="BM205" s="162" t="s">
        <v>368</v>
      </c>
    </row>
    <row r="206" spans="1:65" s="2" customFormat="1" ht="87.75">
      <c r="A206" s="31"/>
      <c r="B206" s="32"/>
      <c r="C206" s="31"/>
      <c r="D206" s="165" t="s">
        <v>175</v>
      </c>
      <c r="E206" s="31"/>
      <c r="F206" s="184" t="s">
        <v>369</v>
      </c>
      <c r="G206" s="31"/>
      <c r="H206" s="31"/>
      <c r="I206" s="90"/>
      <c r="J206" s="31"/>
      <c r="K206" s="31"/>
      <c r="L206" s="32"/>
      <c r="M206" s="185"/>
      <c r="N206" s="186"/>
      <c r="O206" s="52"/>
      <c r="P206" s="52"/>
      <c r="Q206" s="52"/>
      <c r="R206" s="52"/>
      <c r="S206" s="52"/>
      <c r="T206" s="5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175</v>
      </c>
      <c r="AU206" s="16" t="s">
        <v>82</v>
      </c>
    </row>
    <row r="207" spans="1:65" s="2" customFormat="1" ht="44.25" customHeight="1">
      <c r="A207" s="31"/>
      <c r="B207" s="150"/>
      <c r="C207" s="151" t="s">
        <v>370</v>
      </c>
      <c r="D207" s="151" t="s">
        <v>129</v>
      </c>
      <c r="E207" s="152" t="s">
        <v>371</v>
      </c>
      <c r="F207" s="153" t="s">
        <v>372</v>
      </c>
      <c r="G207" s="154" t="s">
        <v>221</v>
      </c>
      <c r="H207" s="155">
        <v>83</v>
      </c>
      <c r="I207" s="156"/>
      <c r="J207" s="157">
        <f>ROUND(I207*H207,2)</f>
        <v>0</v>
      </c>
      <c r="K207" s="153" t="s">
        <v>182</v>
      </c>
      <c r="L207" s="32"/>
      <c r="M207" s="158" t="s">
        <v>3</v>
      </c>
      <c r="N207" s="159" t="s">
        <v>44</v>
      </c>
      <c r="O207" s="52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2" t="s">
        <v>88</v>
      </c>
      <c r="AT207" s="162" t="s">
        <v>129</v>
      </c>
      <c r="AU207" s="162" t="s">
        <v>82</v>
      </c>
      <c r="AY207" s="16" t="s">
        <v>127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6" t="s">
        <v>78</v>
      </c>
      <c r="BK207" s="163">
        <f>ROUND(I207*H207,2)</f>
        <v>0</v>
      </c>
      <c r="BL207" s="16" t="s">
        <v>88</v>
      </c>
      <c r="BM207" s="162" t="s">
        <v>373</v>
      </c>
    </row>
    <row r="208" spans="1:65" s="2" customFormat="1" ht="87.75">
      <c r="A208" s="31"/>
      <c r="B208" s="32"/>
      <c r="C208" s="31"/>
      <c r="D208" s="165" t="s">
        <v>175</v>
      </c>
      <c r="E208" s="31"/>
      <c r="F208" s="184" t="s">
        <v>374</v>
      </c>
      <c r="G208" s="31"/>
      <c r="H208" s="31"/>
      <c r="I208" s="90"/>
      <c r="J208" s="31"/>
      <c r="K208" s="31"/>
      <c r="L208" s="32"/>
      <c r="M208" s="185"/>
      <c r="N208" s="186"/>
      <c r="O208" s="52"/>
      <c r="P208" s="52"/>
      <c r="Q208" s="52"/>
      <c r="R208" s="52"/>
      <c r="S208" s="52"/>
      <c r="T208" s="5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175</v>
      </c>
      <c r="AU208" s="16" t="s">
        <v>82</v>
      </c>
    </row>
    <row r="209" spans="1:65" s="2" customFormat="1" ht="48.75">
      <c r="A209" s="31"/>
      <c r="B209" s="32"/>
      <c r="C209" s="31"/>
      <c r="D209" s="165" t="s">
        <v>191</v>
      </c>
      <c r="E209" s="31"/>
      <c r="F209" s="184" t="s">
        <v>375</v>
      </c>
      <c r="G209" s="31"/>
      <c r="H209" s="31"/>
      <c r="I209" s="90"/>
      <c r="J209" s="31"/>
      <c r="K209" s="31"/>
      <c r="L209" s="32"/>
      <c r="M209" s="185"/>
      <c r="N209" s="186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191</v>
      </c>
      <c r="AU209" s="16" t="s">
        <v>82</v>
      </c>
    </row>
    <row r="210" spans="1:65" s="2" customFormat="1" ht="44.25" customHeight="1">
      <c r="A210" s="31"/>
      <c r="B210" s="150"/>
      <c r="C210" s="151" t="s">
        <v>376</v>
      </c>
      <c r="D210" s="151" t="s">
        <v>129</v>
      </c>
      <c r="E210" s="152" t="s">
        <v>377</v>
      </c>
      <c r="F210" s="153" t="s">
        <v>378</v>
      </c>
      <c r="G210" s="154" t="s">
        <v>221</v>
      </c>
      <c r="H210" s="155">
        <v>21</v>
      </c>
      <c r="I210" s="156"/>
      <c r="J210" s="157">
        <f>ROUND(I210*H210,2)</f>
        <v>0</v>
      </c>
      <c r="K210" s="153" t="s">
        <v>182</v>
      </c>
      <c r="L210" s="32"/>
      <c r="M210" s="158" t="s">
        <v>3</v>
      </c>
      <c r="N210" s="159" t="s">
        <v>44</v>
      </c>
      <c r="O210" s="52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2" t="s">
        <v>88</v>
      </c>
      <c r="AT210" s="162" t="s">
        <v>129</v>
      </c>
      <c r="AU210" s="162" t="s">
        <v>82</v>
      </c>
      <c r="AY210" s="16" t="s">
        <v>127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6" t="s">
        <v>78</v>
      </c>
      <c r="BK210" s="163">
        <f>ROUND(I210*H210,2)</f>
        <v>0</v>
      </c>
      <c r="BL210" s="16" t="s">
        <v>88</v>
      </c>
      <c r="BM210" s="162" t="s">
        <v>379</v>
      </c>
    </row>
    <row r="211" spans="1:65" s="2" customFormat="1" ht="87.75">
      <c r="A211" s="31"/>
      <c r="B211" s="32"/>
      <c r="C211" s="31"/>
      <c r="D211" s="165" t="s">
        <v>175</v>
      </c>
      <c r="E211" s="31"/>
      <c r="F211" s="184" t="s">
        <v>374</v>
      </c>
      <c r="G211" s="31"/>
      <c r="H211" s="31"/>
      <c r="I211" s="90"/>
      <c r="J211" s="31"/>
      <c r="K211" s="31"/>
      <c r="L211" s="32"/>
      <c r="M211" s="185"/>
      <c r="N211" s="186"/>
      <c r="O211" s="52"/>
      <c r="P211" s="52"/>
      <c r="Q211" s="52"/>
      <c r="R211" s="52"/>
      <c r="S211" s="52"/>
      <c r="T211" s="5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175</v>
      </c>
      <c r="AU211" s="16" t="s">
        <v>82</v>
      </c>
    </row>
    <row r="212" spans="1:65" s="2" customFormat="1" ht="48.75">
      <c r="A212" s="31"/>
      <c r="B212" s="32"/>
      <c r="C212" s="31"/>
      <c r="D212" s="165" t="s">
        <v>191</v>
      </c>
      <c r="E212" s="31"/>
      <c r="F212" s="184" t="s">
        <v>375</v>
      </c>
      <c r="G212" s="31"/>
      <c r="H212" s="31"/>
      <c r="I212" s="90"/>
      <c r="J212" s="31"/>
      <c r="K212" s="31"/>
      <c r="L212" s="32"/>
      <c r="M212" s="185"/>
      <c r="N212" s="186"/>
      <c r="O212" s="52"/>
      <c r="P212" s="52"/>
      <c r="Q212" s="52"/>
      <c r="R212" s="52"/>
      <c r="S212" s="52"/>
      <c r="T212" s="5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191</v>
      </c>
      <c r="AU212" s="16" t="s">
        <v>82</v>
      </c>
    </row>
    <row r="213" spans="1:65" s="13" customFormat="1">
      <c r="B213" s="164"/>
      <c r="D213" s="165" t="s">
        <v>135</v>
      </c>
      <c r="E213" s="166" t="s">
        <v>3</v>
      </c>
      <c r="F213" s="167" t="s">
        <v>8</v>
      </c>
      <c r="H213" s="168">
        <v>21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135</v>
      </c>
      <c r="AU213" s="166" t="s">
        <v>82</v>
      </c>
      <c r="AV213" s="13" t="s">
        <v>82</v>
      </c>
      <c r="AW213" s="13" t="s">
        <v>33</v>
      </c>
      <c r="AX213" s="13" t="s">
        <v>78</v>
      </c>
      <c r="AY213" s="166" t="s">
        <v>127</v>
      </c>
    </row>
    <row r="214" spans="1:65" s="2" customFormat="1" ht="44.25" customHeight="1">
      <c r="A214" s="31"/>
      <c r="B214" s="150"/>
      <c r="C214" s="151" t="s">
        <v>380</v>
      </c>
      <c r="D214" s="151" t="s">
        <v>129</v>
      </c>
      <c r="E214" s="152" t="s">
        <v>381</v>
      </c>
      <c r="F214" s="153" t="s">
        <v>382</v>
      </c>
      <c r="G214" s="154" t="s">
        <v>221</v>
      </c>
      <c r="H214" s="155">
        <v>3</v>
      </c>
      <c r="I214" s="156"/>
      <c r="J214" s="157">
        <f>ROUND(I214*H214,2)</f>
        <v>0</v>
      </c>
      <c r="K214" s="153" t="s">
        <v>182</v>
      </c>
      <c r="L214" s="32"/>
      <c r="M214" s="158" t="s">
        <v>3</v>
      </c>
      <c r="N214" s="159" t="s">
        <v>44</v>
      </c>
      <c r="O214" s="52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2" t="s">
        <v>88</v>
      </c>
      <c r="AT214" s="162" t="s">
        <v>129</v>
      </c>
      <c r="AU214" s="162" t="s">
        <v>82</v>
      </c>
      <c r="AY214" s="16" t="s">
        <v>127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6" t="s">
        <v>78</v>
      </c>
      <c r="BK214" s="163">
        <f>ROUND(I214*H214,2)</f>
        <v>0</v>
      </c>
      <c r="BL214" s="16" t="s">
        <v>88</v>
      </c>
      <c r="BM214" s="162" t="s">
        <v>383</v>
      </c>
    </row>
    <row r="215" spans="1:65" s="2" customFormat="1" ht="87.75">
      <c r="A215" s="31"/>
      <c r="B215" s="32"/>
      <c r="C215" s="31"/>
      <c r="D215" s="165" t="s">
        <v>175</v>
      </c>
      <c r="E215" s="31"/>
      <c r="F215" s="184" t="s">
        <v>374</v>
      </c>
      <c r="G215" s="31"/>
      <c r="H215" s="31"/>
      <c r="I215" s="90"/>
      <c r="J215" s="31"/>
      <c r="K215" s="31"/>
      <c r="L215" s="32"/>
      <c r="M215" s="185"/>
      <c r="N215" s="186"/>
      <c r="O215" s="52"/>
      <c r="P215" s="52"/>
      <c r="Q215" s="52"/>
      <c r="R215" s="52"/>
      <c r="S215" s="52"/>
      <c r="T215" s="5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175</v>
      </c>
      <c r="AU215" s="16" t="s">
        <v>82</v>
      </c>
    </row>
    <row r="216" spans="1:65" s="13" customFormat="1">
      <c r="B216" s="164"/>
      <c r="D216" s="165" t="s">
        <v>135</v>
      </c>
      <c r="E216" s="166" t="s">
        <v>3</v>
      </c>
      <c r="F216" s="167" t="s">
        <v>85</v>
      </c>
      <c r="H216" s="168">
        <v>3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135</v>
      </c>
      <c r="AU216" s="166" t="s">
        <v>82</v>
      </c>
      <c r="AV216" s="13" t="s">
        <v>82</v>
      </c>
      <c r="AW216" s="13" t="s">
        <v>33</v>
      </c>
      <c r="AX216" s="13" t="s">
        <v>78</v>
      </c>
      <c r="AY216" s="166" t="s">
        <v>127</v>
      </c>
    </row>
    <row r="217" spans="1:65" s="2" customFormat="1" ht="44.25" customHeight="1">
      <c r="A217" s="31"/>
      <c r="B217" s="150"/>
      <c r="C217" s="151" t="s">
        <v>384</v>
      </c>
      <c r="D217" s="151" t="s">
        <v>129</v>
      </c>
      <c r="E217" s="152" t="s">
        <v>385</v>
      </c>
      <c r="F217" s="153" t="s">
        <v>386</v>
      </c>
      <c r="G217" s="154" t="s">
        <v>221</v>
      </c>
      <c r="H217" s="155">
        <v>6</v>
      </c>
      <c r="I217" s="156"/>
      <c r="J217" s="157">
        <f>ROUND(I217*H217,2)</f>
        <v>0</v>
      </c>
      <c r="K217" s="153" t="s">
        <v>182</v>
      </c>
      <c r="L217" s="32"/>
      <c r="M217" s="158" t="s">
        <v>3</v>
      </c>
      <c r="N217" s="159" t="s">
        <v>44</v>
      </c>
      <c r="O217" s="52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2" t="s">
        <v>88</v>
      </c>
      <c r="AT217" s="162" t="s">
        <v>129</v>
      </c>
      <c r="AU217" s="162" t="s">
        <v>82</v>
      </c>
      <c r="AY217" s="16" t="s">
        <v>127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6" t="s">
        <v>78</v>
      </c>
      <c r="BK217" s="163">
        <f>ROUND(I217*H217,2)</f>
        <v>0</v>
      </c>
      <c r="BL217" s="16" t="s">
        <v>88</v>
      </c>
      <c r="BM217" s="162" t="s">
        <v>387</v>
      </c>
    </row>
    <row r="218" spans="1:65" s="2" customFormat="1" ht="87.75">
      <c r="A218" s="31"/>
      <c r="B218" s="32"/>
      <c r="C218" s="31"/>
      <c r="D218" s="165" t="s">
        <v>175</v>
      </c>
      <c r="E218" s="31"/>
      <c r="F218" s="184" t="s">
        <v>374</v>
      </c>
      <c r="G218" s="31"/>
      <c r="H218" s="31"/>
      <c r="I218" s="90"/>
      <c r="J218" s="31"/>
      <c r="K218" s="31"/>
      <c r="L218" s="32"/>
      <c r="M218" s="185"/>
      <c r="N218" s="186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175</v>
      </c>
      <c r="AU218" s="16" t="s">
        <v>82</v>
      </c>
    </row>
    <row r="219" spans="1:65" s="2" customFormat="1" ht="48.75">
      <c r="A219" s="31"/>
      <c r="B219" s="32"/>
      <c r="C219" s="31"/>
      <c r="D219" s="165" t="s">
        <v>191</v>
      </c>
      <c r="E219" s="31"/>
      <c r="F219" s="184" t="s">
        <v>375</v>
      </c>
      <c r="G219" s="31"/>
      <c r="H219" s="31"/>
      <c r="I219" s="90"/>
      <c r="J219" s="31"/>
      <c r="K219" s="31"/>
      <c r="L219" s="32"/>
      <c r="M219" s="185"/>
      <c r="N219" s="186"/>
      <c r="O219" s="52"/>
      <c r="P219" s="52"/>
      <c r="Q219" s="52"/>
      <c r="R219" s="52"/>
      <c r="S219" s="52"/>
      <c r="T219" s="5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191</v>
      </c>
      <c r="AU219" s="16" t="s">
        <v>82</v>
      </c>
    </row>
    <row r="220" spans="1:65" s="2" customFormat="1" ht="33" customHeight="1">
      <c r="A220" s="31"/>
      <c r="B220" s="150"/>
      <c r="C220" s="151" t="s">
        <v>388</v>
      </c>
      <c r="D220" s="151" t="s">
        <v>129</v>
      </c>
      <c r="E220" s="152" t="s">
        <v>389</v>
      </c>
      <c r="F220" s="153" t="s">
        <v>390</v>
      </c>
      <c r="G220" s="154" t="s">
        <v>391</v>
      </c>
      <c r="H220" s="155">
        <v>160.30000000000001</v>
      </c>
      <c r="I220" s="156"/>
      <c r="J220" s="157">
        <f>ROUND(I220*H220,2)</f>
        <v>0</v>
      </c>
      <c r="K220" s="153" t="s">
        <v>182</v>
      </c>
      <c r="L220" s="32"/>
      <c r="M220" s="158" t="s">
        <v>3</v>
      </c>
      <c r="N220" s="159" t="s">
        <v>44</v>
      </c>
      <c r="O220" s="52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2" t="s">
        <v>362</v>
      </c>
      <c r="AT220" s="162" t="s">
        <v>129</v>
      </c>
      <c r="AU220" s="162" t="s">
        <v>82</v>
      </c>
      <c r="AY220" s="16" t="s">
        <v>127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6" t="s">
        <v>78</v>
      </c>
      <c r="BK220" s="163">
        <f>ROUND(I220*H220,2)</f>
        <v>0</v>
      </c>
      <c r="BL220" s="16" t="s">
        <v>362</v>
      </c>
      <c r="BM220" s="162" t="s">
        <v>392</v>
      </c>
    </row>
    <row r="221" spans="1:65" s="2" customFormat="1" ht="87.75">
      <c r="A221" s="31"/>
      <c r="B221" s="32"/>
      <c r="C221" s="31"/>
      <c r="D221" s="165" t="s">
        <v>175</v>
      </c>
      <c r="E221" s="31"/>
      <c r="F221" s="184" t="s">
        <v>393</v>
      </c>
      <c r="G221" s="31"/>
      <c r="H221" s="31"/>
      <c r="I221" s="90"/>
      <c r="J221" s="31"/>
      <c r="K221" s="31"/>
      <c r="L221" s="32"/>
      <c r="M221" s="185"/>
      <c r="N221" s="186"/>
      <c r="O221" s="52"/>
      <c r="P221" s="52"/>
      <c r="Q221" s="52"/>
      <c r="R221" s="52"/>
      <c r="S221" s="52"/>
      <c r="T221" s="5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175</v>
      </c>
      <c r="AU221" s="16" t="s">
        <v>82</v>
      </c>
    </row>
    <row r="222" spans="1:65" s="13" customFormat="1">
      <c r="B222" s="164"/>
      <c r="D222" s="165" t="s">
        <v>135</v>
      </c>
      <c r="E222" s="166" t="s">
        <v>3</v>
      </c>
      <c r="F222" s="167" t="s">
        <v>394</v>
      </c>
      <c r="H222" s="168">
        <v>124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135</v>
      </c>
      <c r="AU222" s="166" t="s">
        <v>82</v>
      </c>
      <c r="AV222" s="13" t="s">
        <v>82</v>
      </c>
      <c r="AW222" s="13" t="s">
        <v>33</v>
      </c>
      <c r="AX222" s="13" t="s">
        <v>73</v>
      </c>
      <c r="AY222" s="166" t="s">
        <v>127</v>
      </c>
    </row>
    <row r="223" spans="1:65" s="13" customFormat="1">
      <c r="B223" s="164"/>
      <c r="D223" s="165" t="s">
        <v>135</v>
      </c>
      <c r="E223" s="166" t="s">
        <v>3</v>
      </c>
      <c r="F223" s="167" t="s">
        <v>395</v>
      </c>
      <c r="H223" s="168">
        <v>36.299999999999997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135</v>
      </c>
      <c r="AU223" s="166" t="s">
        <v>82</v>
      </c>
      <c r="AV223" s="13" t="s">
        <v>82</v>
      </c>
      <c r="AW223" s="13" t="s">
        <v>33</v>
      </c>
      <c r="AX223" s="13" t="s">
        <v>73</v>
      </c>
      <c r="AY223" s="166" t="s">
        <v>127</v>
      </c>
    </row>
    <row r="224" spans="1:65" s="14" customFormat="1">
      <c r="B224" s="173"/>
      <c r="D224" s="165" t="s">
        <v>135</v>
      </c>
      <c r="E224" s="174" t="s">
        <v>3</v>
      </c>
      <c r="F224" s="175" t="s">
        <v>139</v>
      </c>
      <c r="H224" s="176">
        <v>160.30000000000001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135</v>
      </c>
      <c r="AU224" s="174" t="s">
        <v>82</v>
      </c>
      <c r="AV224" s="14" t="s">
        <v>88</v>
      </c>
      <c r="AW224" s="14" t="s">
        <v>33</v>
      </c>
      <c r="AX224" s="14" t="s">
        <v>78</v>
      </c>
      <c r="AY224" s="174" t="s">
        <v>127</v>
      </c>
    </row>
    <row r="225" spans="1:65" s="2" customFormat="1" ht="66.75" customHeight="1">
      <c r="A225" s="31"/>
      <c r="B225" s="150"/>
      <c r="C225" s="151" t="s">
        <v>396</v>
      </c>
      <c r="D225" s="151" t="s">
        <v>129</v>
      </c>
      <c r="E225" s="152" t="s">
        <v>397</v>
      </c>
      <c r="F225" s="153" t="s">
        <v>523</v>
      </c>
      <c r="G225" s="154" t="s">
        <v>398</v>
      </c>
      <c r="H225" s="155">
        <v>1</v>
      </c>
      <c r="I225" s="156"/>
      <c r="J225" s="157">
        <f>ROUND(I225*H225,2)</f>
        <v>0</v>
      </c>
      <c r="K225" s="153" t="s">
        <v>3</v>
      </c>
      <c r="L225" s="32"/>
      <c r="M225" s="158" t="s">
        <v>3</v>
      </c>
      <c r="N225" s="159" t="s">
        <v>44</v>
      </c>
      <c r="O225" s="52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2" t="s">
        <v>133</v>
      </c>
      <c r="AT225" s="162" t="s">
        <v>129</v>
      </c>
      <c r="AU225" s="162" t="s">
        <v>82</v>
      </c>
      <c r="AY225" s="16" t="s">
        <v>127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6" t="s">
        <v>78</v>
      </c>
      <c r="BK225" s="163">
        <f>ROUND(I225*H225,2)</f>
        <v>0</v>
      </c>
      <c r="BL225" s="16" t="s">
        <v>133</v>
      </c>
      <c r="BM225" s="162" t="s">
        <v>399</v>
      </c>
    </row>
    <row r="226" spans="1:65" s="2" customFormat="1" ht="51.75" customHeight="1">
      <c r="A226" s="31"/>
      <c r="B226" s="150"/>
      <c r="C226" s="151" t="s">
        <v>400</v>
      </c>
      <c r="D226" s="151" t="s">
        <v>129</v>
      </c>
      <c r="E226" s="152" t="s">
        <v>401</v>
      </c>
      <c r="F226" s="153" t="s">
        <v>402</v>
      </c>
      <c r="G226" s="154" t="s">
        <v>181</v>
      </c>
      <c r="H226" s="155">
        <v>160.30000000000001</v>
      </c>
      <c r="I226" s="156"/>
      <c r="J226" s="157">
        <f>ROUND(I226*H226,2)</f>
        <v>0</v>
      </c>
      <c r="K226" s="153" t="s">
        <v>3</v>
      </c>
      <c r="L226" s="32"/>
      <c r="M226" s="158" t="s">
        <v>3</v>
      </c>
      <c r="N226" s="159" t="s">
        <v>44</v>
      </c>
      <c r="O226" s="52"/>
      <c r="P226" s="160">
        <f>O226*H226</f>
        <v>0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2" t="s">
        <v>133</v>
      </c>
      <c r="AT226" s="162" t="s">
        <v>129</v>
      </c>
      <c r="AU226" s="162" t="s">
        <v>82</v>
      </c>
      <c r="AY226" s="16" t="s">
        <v>127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6" t="s">
        <v>78</v>
      </c>
      <c r="BK226" s="163">
        <f>ROUND(I226*H226,2)</f>
        <v>0</v>
      </c>
      <c r="BL226" s="16" t="s">
        <v>133</v>
      </c>
      <c r="BM226" s="162" t="s">
        <v>403</v>
      </c>
    </row>
    <row r="227" spans="1:65" s="2" customFormat="1" ht="33" customHeight="1">
      <c r="A227" s="31"/>
      <c r="B227" s="150"/>
      <c r="C227" s="151" t="s">
        <v>404</v>
      </c>
      <c r="D227" s="151" t="s">
        <v>129</v>
      </c>
      <c r="E227" s="152" t="s">
        <v>405</v>
      </c>
      <c r="F227" s="153" t="s">
        <v>406</v>
      </c>
      <c r="G227" s="154" t="s">
        <v>181</v>
      </c>
      <c r="H227" s="155">
        <v>160.30000000000001</v>
      </c>
      <c r="I227" s="156"/>
      <c r="J227" s="157">
        <f>ROUND(I227*H227,2)</f>
        <v>0</v>
      </c>
      <c r="K227" s="153" t="s">
        <v>3</v>
      </c>
      <c r="L227" s="32"/>
      <c r="M227" s="158" t="s">
        <v>3</v>
      </c>
      <c r="N227" s="159" t="s">
        <v>44</v>
      </c>
      <c r="O227" s="52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2" t="s">
        <v>133</v>
      </c>
      <c r="AT227" s="162" t="s">
        <v>129</v>
      </c>
      <c r="AU227" s="162" t="s">
        <v>82</v>
      </c>
      <c r="AY227" s="16" t="s">
        <v>127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6" t="s">
        <v>78</v>
      </c>
      <c r="BK227" s="163">
        <f>ROUND(I227*H227,2)</f>
        <v>0</v>
      </c>
      <c r="BL227" s="16" t="s">
        <v>133</v>
      </c>
      <c r="BM227" s="162" t="s">
        <v>407</v>
      </c>
    </row>
    <row r="228" spans="1:65" s="2" customFormat="1" ht="21.75" customHeight="1">
      <c r="A228" s="31"/>
      <c r="B228" s="150"/>
      <c r="C228" s="151" t="s">
        <v>408</v>
      </c>
      <c r="D228" s="151" t="s">
        <v>129</v>
      </c>
      <c r="E228" s="152" t="s">
        <v>409</v>
      </c>
      <c r="F228" s="153" t="s">
        <v>410</v>
      </c>
      <c r="G228" s="154" t="s">
        <v>398</v>
      </c>
      <c r="H228" s="155">
        <v>1</v>
      </c>
      <c r="I228" s="156"/>
      <c r="J228" s="157">
        <f>ROUND(I228*H228,2)</f>
        <v>0</v>
      </c>
      <c r="K228" s="153" t="s">
        <v>3</v>
      </c>
      <c r="L228" s="32"/>
      <c r="M228" s="187" t="s">
        <v>3</v>
      </c>
      <c r="N228" s="188" t="s">
        <v>44</v>
      </c>
      <c r="O228" s="189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2" t="s">
        <v>133</v>
      </c>
      <c r="AT228" s="162" t="s">
        <v>129</v>
      </c>
      <c r="AU228" s="162" t="s">
        <v>82</v>
      </c>
      <c r="AY228" s="16" t="s">
        <v>127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6" t="s">
        <v>78</v>
      </c>
      <c r="BK228" s="163">
        <f>ROUND(I228*H228,2)</f>
        <v>0</v>
      </c>
      <c r="BL228" s="16" t="s">
        <v>133</v>
      </c>
      <c r="BM228" s="162" t="s">
        <v>411</v>
      </c>
    </row>
    <row r="229" spans="1:65" s="2" customFormat="1" ht="6.95" customHeight="1">
      <c r="A229" s="31"/>
      <c r="B229" s="41"/>
      <c r="C229" s="42"/>
      <c r="D229" s="42"/>
      <c r="E229" s="42"/>
      <c r="F229" s="42"/>
      <c r="G229" s="42"/>
      <c r="H229" s="42"/>
      <c r="I229" s="110"/>
      <c r="J229" s="42"/>
      <c r="K229" s="42"/>
      <c r="L229" s="32"/>
      <c r="M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</sheetData>
  <autoFilter ref="C80:K228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rowBreaks count="3" manualBreakCount="3">
    <brk id="98" min="2" max="10" man="1"/>
    <brk id="121" min="2" max="10" man="1"/>
    <brk id="206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412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ROUND((SUM(BE81:BE100)),  2)</f>
        <v>0</v>
      </c>
      <c r="G33" s="31"/>
      <c r="H33" s="31"/>
      <c r="I33" s="102">
        <v>0.21</v>
      </c>
      <c r="J33" s="101">
        <f>ROUND(((SUM(BE81:BE100))*I33),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ROUND((SUM(BF81:BF100)),  2)</f>
        <v>0</v>
      </c>
      <c r="G34" s="31"/>
      <c r="H34" s="31"/>
      <c r="I34" s="102">
        <v>0.15</v>
      </c>
      <c r="J34" s="101">
        <f>ROUND(((SUM(BF81:BF100))*I34),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ROUND((SUM(BG81:BG100)),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ROUND((SUM(BH81:BH100)),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ROUND((SUM(BI81:BI100)),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4 - Obnova zvodnělých terénních depresí a pramených vývěrů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166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167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4 - Obnova zvodnělých terénních depresí a pramených vývěrů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168</v>
      </c>
      <c r="F82" s="139" t="s">
        <v>169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78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78</v>
      </c>
      <c r="F83" s="148" t="s">
        <v>170</v>
      </c>
      <c r="I83" s="140"/>
      <c r="J83" s="149">
        <f>BK83</f>
        <v>0</v>
      </c>
      <c r="L83" s="137"/>
      <c r="M83" s="142"/>
      <c r="N83" s="143"/>
      <c r="O83" s="143"/>
      <c r="P83" s="144">
        <f>SUM(P84:P100)</f>
        <v>0</v>
      </c>
      <c r="Q83" s="143"/>
      <c r="R83" s="144">
        <f>SUM(R84:R100)</f>
        <v>0</v>
      </c>
      <c r="S83" s="143"/>
      <c r="T83" s="145">
        <f>SUM(T84:T100)</f>
        <v>0</v>
      </c>
      <c r="AR83" s="138" t="s">
        <v>78</v>
      </c>
      <c r="AT83" s="146" t="s">
        <v>72</v>
      </c>
      <c r="AU83" s="146" t="s">
        <v>78</v>
      </c>
      <c r="AY83" s="138" t="s">
        <v>127</v>
      </c>
      <c r="BK83" s="147">
        <f>SUM(BK84:BK100)</f>
        <v>0</v>
      </c>
    </row>
    <row r="84" spans="1:65" s="2" customFormat="1" ht="21.75" customHeight="1">
      <c r="A84" s="31"/>
      <c r="B84" s="150"/>
      <c r="C84" s="151" t="s">
        <v>97</v>
      </c>
      <c r="D84" s="151" t="s">
        <v>129</v>
      </c>
      <c r="E84" s="152" t="s">
        <v>413</v>
      </c>
      <c r="F84" s="153" t="s">
        <v>414</v>
      </c>
      <c r="G84" s="154" t="s">
        <v>181</v>
      </c>
      <c r="H84" s="155">
        <v>905</v>
      </c>
      <c r="I84" s="156"/>
      <c r="J84" s="157">
        <f>ROUND(I84*H84,2)</f>
        <v>0</v>
      </c>
      <c r="K84" s="153" t="s">
        <v>182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88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88</v>
      </c>
      <c r="BM84" s="162" t="s">
        <v>415</v>
      </c>
    </row>
    <row r="85" spans="1:65" s="2" customFormat="1" ht="58.5">
      <c r="A85" s="31"/>
      <c r="B85" s="32"/>
      <c r="C85" s="31"/>
      <c r="D85" s="165" t="s">
        <v>175</v>
      </c>
      <c r="E85" s="31"/>
      <c r="F85" s="184" t="s">
        <v>416</v>
      </c>
      <c r="G85" s="31"/>
      <c r="H85" s="31"/>
      <c r="I85" s="90"/>
      <c r="J85" s="31"/>
      <c r="K85" s="31"/>
      <c r="L85" s="32"/>
      <c r="M85" s="185"/>
      <c r="N85" s="186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175</v>
      </c>
      <c r="AU85" s="16" t="s">
        <v>82</v>
      </c>
    </row>
    <row r="86" spans="1:65" s="13" customFormat="1">
      <c r="B86" s="164"/>
      <c r="D86" s="165" t="s">
        <v>135</v>
      </c>
      <c r="E86" s="166" t="s">
        <v>3</v>
      </c>
      <c r="F86" s="167" t="s">
        <v>417</v>
      </c>
      <c r="H86" s="168">
        <v>836</v>
      </c>
      <c r="I86" s="169"/>
      <c r="L86" s="164"/>
      <c r="M86" s="170"/>
      <c r="N86" s="171"/>
      <c r="O86" s="171"/>
      <c r="P86" s="171"/>
      <c r="Q86" s="171"/>
      <c r="R86" s="171"/>
      <c r="S86" s="171"/>
      <c r="T86" s="172"/>
      <c r="AT86" s="166" t="s">
        <v>135</v>
      </c>
      <c r="AU86" s="166" t="s">
        <v>82</v>
      </c>
      <c r="AV86" s="13" t="s">
        <v>82</v>
      </c>
      <c r="AW86" s="13" t="s">
        <v>33</v>
      </c>
      <c r="AX86" s="13" t="s">
        <v>73</v>
      </c>
      <c r="AY86" s="166" t="s">
        <v>127</v>
      </c>
    </row>
    <row r="87" spans="1:65" s="13" customFormat="1">
      <c r="B87" s="164"/>
      <c r="D87" s="165" t="s">
        <v>135</v>
      </c>
      <c r="E87" s="166" t="s">
        <v>3</v>
      </c>
      <c r="F87" s="167" t="s">
        <v>418</v>
      </c>
      <c r="H87" s="168">
        <v>69</v>
      </c>
      <c r="I87" s="169"/>
      <c r="L87" s="164"/>
      <c r="M87" s="170"/>
      <c r="N87" s="171"/>
      <c r="O87" s="171"/>
      <c r="P87" s="171"/>
      <c r="Q87" s="171"/>
      <c r="R87" s="171"/>
      <c r="S87" s="171"/>
      <c r="T87" s="172"/>
      <c r="AT87" s="166" t="s">
        <v>135</v>
      </c>
      <c r="AU87" s="166" t="s">
        <v>82</v>
      </c>
      <c r="AV87" s="13" t="s">
        <v>82</v>
      </c>
      <c r="AW87" s="13" t="s">
        <v>33</v>
      </c>
      <c r="AX87" s="13" t="s">
        <v>73</v>
      </c>
      <c r="AY87" s="166" t="s">
        <v>127</v>
      </c>
    </row>
    <row r="88" spans="1:65" s="14" customFormat="1">
      <c r="B88" s="173"/>
      <c r="D88" s="165" t="s">
        <v>135</v>
      </c>
      <c r="E88" s="174" t="s">
        <v>3</v>
      </c>
      <c r="F88" s="175" t="s">
        <v>139</v>
      </c>
      <c r="H88" s="176">
        <v>905</v>
      </c>
      <c r="I88" s="177"/>
      <c r="L88" s="173"/>
      <c r="M88" s="178"/>
      <c r="N88" s="179"/>
      <c r="O88" s="179"/>
      <c r="P88" s="179"/>
      <c r="Q88" s="179"/>
      <c r="R88" s="179"/>
      <c r="S88" s="179"/>
      <c r="T88" s="180"/>
      <c r="AT88" s="174" t="s">
        <v>135</v>
      </c>
      <c r="AU88" s="174" t="s">
        <v>82</v>
      </c>
      <c r="AV88" s="14" t="s">
        <v>88</v>
      </c>
      <c r="AW88" s="14" t="s">
        <v>33</v>
      </c>
      <c r="AX88" s="14" t="s">
        <v>78</v>
      </c>
      <c r="AY88" s="174" t="s">
        <v>127</v>
      </c>
    </row>
    <row r="89" spans="1:65" s="2" customFormat="1" ht="16.5" customHeight="1">
      <c r="A89" s="31"/>
      <c r="B89" s="150"/>
      <c r="C89" s="151" t="s">
        <v>94</v>
      </c>
      <c r="D89" s="151" t="s">
        <v>129</v>
      </c>
      <c r="E89" s="152" t="s">
        <v>419</v>
      </c>
      <c r="F89" s="153" t="s">
        <v>420</v>
      </c>
      <c r="G89" s="154" t="s">
        <v>181</v>
      </c>
      <c r="H89" s="155">
        <v>905</v>
      </c>
      <c r="I89" s="156"/>
      <c r="J89" s="157">
        <f>ROUND(I89*H89,2)</f>
        <v>0</v>
      </c>
      <c r="K89" s="153" t="s">
        <v>182</v>
      </c>
      <c r="L89" s="32"/>
      <c r="M89" s="158" t="s">
        <v>3</v>
      </c>
      <c r="N89" s="159" t="s">
        <v>44</v>
      </c>
      <c r="O89" s="52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2" t="s">
        <v>88</v>
      </c>
      <c r="AT89" s="162" t="s">
        <v>129</v>
      </c>
      <c r="AU89" s="162" t="s">
        <v>82</v>
      </c>
      <c r="AY89" s="16" t="s">
        <v>127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78</v>
      </c>
      <c r="BK89" s="163">
        <f>ROUND(I89*H89,2)</f>
        <v>0</v>
      </c>
      <c r="BL89" s="16" t="s">
        <v>88</v>
      </c>
      <c r="BM89" s="162" t="s">
        <v>421</v>
      </c>
    </row>
    <row r="90" spans="1:65" s="2" customFormat="1" ht="117">
      <c r="A90" s="31"/>
      <c r="B90" s="32"/>
      <c r="C90" s="31"/>
      <c r="D90" s="165" t="s">
        <v>175</v>
      </c>
      <c r="E90" s="31"/>
      <c r="F90" s="184" t="s">
        <v>422</v>
      </c>
      <c r="G90" s="31"/>
      <c r="H90" s="31"/>
      <c r="I90" s="90"/>
      <c r="J90" s="31"/>
      <c r="K90" s="31"/>
      <c r="L90" s="32"/>
      <c r="M90" s="185"/>
      <c r="N90" s="186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175</v>
      </c>
      <c r="AU90" s="16" t="s">
        <v>82</v>
      </c>
    </row>
    <row r="91" spans="1:65" s="13" customFormat="1">
      <c r="B91" s="164"/>
      <c r="D91" s="165" t="s">
        <v>135</v>
      </c>
      <c r="E91" s="166" t="s">
        <v>3</v>
      </c>
      <c r="F91" s="167" t="s">
        <v>417</v>
      </c>
      <c r="H91" s="168">
        <v>836</v>
      </c>
      <c r="I91" s="169"/>
      <c r="L91" s="164"/>
      <c r="M91" s="170"/>
      <c r="N91" s="171"/>
      <c r="O91" s="171"/>
      <c r="P91" s="171"/>
      <c r="Q91" s="171"/>
      <c r="R91" s="171"/>
      <c r="S91" s="171"/>
      <c r="T91" s="172"/>
      <c r="AT91" s="166" t="s">
        <v>135</v>
      </c>
      <c r="AU91" s="166" t="s">
        <v>82</v>
      </c>
      <c r="AV91" s="13" t="s">
        <v>82</v>
      </c>
      <c r="AW91" s="13" t="s">
        <v>33</v>
      </c>
      <c r="AX91" s="13" t="s">
        <v>73</v>
      </c>
      <c r="AY91" s="166" t="s">
        <v>127</v>
      </c>
    </row>
    <row r="92" spans="1:65" s="13" customFormat="1">
      <c r="B92" s="164"/>
      <c r="D92" s="165" t="s">
        <v>135</v>
      </c>
      <c r="E92" s="166" t="s">
        <v>3</v>
      </c>
      <c r="F92" s="167" t="s">
        <v>418</v>
      </c>
      <c r="H92" s="168">
        <v>69</v>
      </c>
      <c r="I92" s="169"/>
      <c r="L92" s="164"/>
      <c r="M92" s="170"/>
      <c r="N92" s="171"/>
      <c r="O92" s="171"/>
      <c r="P92" s="171"/>
      <c r="Q92" s="171"/>
      <c r="R92" s="171"/>
      <c r="S92" s="171"/>
      <c r="T92" s="172"/>
      <c r="AT92" s="166" t="s">
        <v>135</v>
      </c>
      <c r="AU92" s="166" t="s">
        <v>82</v>
      </c>
      <c r="AV92" s="13" t="s">
        <v>82</v>
      </c>
      <c r="AW92" s="13" t="s">
        <v>33</v>
      </c>
      <c r="AX92" s="13" t="s">
        <v>73</v>
      </c>
      <c r="AY92" s="166" t="s">
        <v>127</v>
      </c>
    </row>
    <row r="93" spans="1:65" s="14" customFormat="1">
      <c r="B93" s="173"/>
      <c r="D93" s="165" t="s">
        <v>135</v>
      </c>
      <c r="E93" s="174" t="s">
        <v>3</v>
      </c>
      <c r="F93" s="175" t="s">
        <v>139</v>
      </c>
      <c r="H93" s="176">
        <v>905</v>
      </c>
      <c r="I93" s="177"/>
      <c r="L93" s="173"/>
      <c r="M93" s="178"/>
      <c r="N93" s="179"/>
      <c r="O93" s="179"/>
      <c r="P93" s="179"/>
      <c r="Q93" s="179"/>
      <c r="R93" s="179"/>
      <c r="S93" s="179"/>
      <c r="T93" s="180"/>
      <c r="AT93" s="174" t="s">
        <v>135</v>
      </c>
      <c r="AU93" s="174" t="s">
        <v>82</v>
      </c>
      <c r="AV93" s="14" t="s">
        <v>88</v>
      </c>
      <c r="AW93" s="14" t="s">
        <v>33</v>
      </c>
      <c r="AX93" s="14" t="s">
        <v>78</v>
      </c>
      <c r="AY93" s="174" t="s">
        <v>127</v>
      </c>
    </row>
    <row r="94" spans="1:65" s="2" customFormat="1" ht="21.75" customHeight="1">
      <c r="A94" s="31"/>
      <c r="B94" s="150"/>
      <c r="C94" s="151" t="s">
        <v>88</v>
      </c>
      <c r="D94" s="151" t="s">
        <v>129</v>
      </c>
      <c r="E94" s="152" t="s">
        <v>423</v>
      </c>
      <c r="F94" s="153" t="s">
        <v>424</v>
      </c>
      <c r="G94" s="154" t="s">
        <v>181</v>
      </c>
      <c r="H94" s="155">
        <v>905</v>
      </c>
      <c r="I94" s="156"/>
      <c r="J94" s="157">
        <f>ROUND(I94*H94,2)</f>
        <v>0</v>
      </c>
      <c r="K94" s="153" t="s">
        <v>3</v>
      </c>
      <c r="L94" s="32"/>
      <c r="M94" s="158" t="s">
        <v>3</v>
      </c>
      <c r="N94" s="159" t="s">
        <v>44</v>
      </c>
      <c r="O94" s="52"/>
      <c r="P94" s="160">
        <f>O94*H94</f>
        <v>0</v>
      </c>
      <c r="Q94" s="160">
        <v>0</v>
      </c>
      <c r="R94" s="160">
        <f>Q94*H94</f>
        <v>0</v>
      </c>
      <c r="S94" s="160">
        <v>0</v>
      </c>
      <c r="T94" s="161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62" t="s">
        <v>88</v>
      </c>
      <c r="AT94" s="162" t="s">
        <v>129</v>
      </c>
      <c r="AU94" s="162" t="s">
        <v>82</v>
      </c>
      <c r="AY94" s="16" t="s">
        <v>127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78</v>
      </c>
      <c r="BK94" s="163">
        <f>ROUND(I94*H94,2)</f>
        <v>0</v>
      </c>
      <c r="BL94" s="16" t="s">
        <v>88</v>
      </c>
      <c r="BM94" s="162" t="s">
        <v>425</v>
      </c>
    </row>
    <row r="95" spans="1:65" s="2" customFormat="1" ht="87.75">
      <c r="A95" s="31"/>
      <c r="B95" s="32"/>
      <c r="C95" s="31"/>
      <c r="D95" s="165" t="s">
        <v>175</v>
      </c>
      <c r="E95" s="31"/>
      <c r="F95" s="184" t="s">
        <v>426</v>
      </c>
      <c r="G95" s="31"/>
      <c r="H95" s="31"/>
      <c r="I95" s="90"/>
      <c r="J95" s="31"/>
      <c r="K95" s="31"/>
      <c r="L95" s="32"/>
      <c r="M95" s="185"/>
      <c r="N95" s="186"/>
      <c r="O95" s="52"/>
      <c r="P95" s="52"/>
      <c r="Q95" s="52"/>
      <c r="R95" s="52"/>
      <c r="S95" s="52"/>
      <c r="T95" s="5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175</v>
      </c>
      <c r="AU95" s="16" t="s">
        <v>82</v>
      </c>
    </row>
    <row r="96" spans="1:65" s="13" customFormat="1">
      <c r="B96" s="164"/>
      <c r="D96" s="165" t="s">
        <v>135</v>
      </c>
      <c r="E96" s="166" t="s">
        <v>3</v>
      </c>
      <c r="F96" s="167" t="s">
        <v>427</v>
      </c>
      <c r="H96" s="168">
        <v>905</v>
      </c>
      <c r="I96" s="169"/>
      <c r="L96" s="164"/>
      <c r="M96" s="170"/>
      <c r="N96" s="171"/>
      <c r="O96" s="171"/>
      <c r="P96" s="171"/>
      <c r="Q96" s="171"/>
      <c r="R96" s="171"/>
      <c r="S96" s="171"/>
      <c r="T96" s="172"/>
      <c r="AT96" s="166" t="s">
        <v>135</v>
      </c>
      <c r="AU96" s="166" t="s">
        <v>82</v>
      </c>
      <c r="AV96" s="13" t="s">
        <v>82</v>
      </c>
      <c r="AW96" s="13" t="s">
        <v>33</v>
      </c>
      <c r="AX96" s="13" t="s">
        <v>78</v>
      </c>
      <c r="AY96" s="166" t="s">
        <v>127</v>
      </c>
    </row>
    <row r="97" spans="1:65" s="2" customFormat="1" ht="44.25" customHeight="1">
      <c r="A97" s="31"/>
      <c r="B97" s="150"/>
      <c r="C97" s="151" t="s">
        <v>207</v>
      </c>
      <c r="D97" s="151" t="s">
        <v>129</v>
      </c>
      <c r="E97" s="152" t="s">
        <v>187</v>
      </c>
      <c r="F97" s="153" t="s">
        <v>428</v>
      </c>
      <c r="G97" s="154" t="s">
        <v>398</v>
      </c>
      <c r="H97" s="155">
        <v>1</v>
      </c>
      <c r="I97" s="156"/>
      <c r="J97" s="157">
        <f>ROUND(I97*H97,2)</f>
        <v>0</v>
      </c>
      <c r="K97" s="153" t="s">
        <v>3</v>
      </c>
      <c r="L97" s="32"/>
      <c r="M97" s="158" t="s">
        <v>3</v>
      </c>
      <c r="N97" s="159" t="s">
        <v>44</v>
      </c>
      <c r="O97" s="52"/>
      <c r="P97" s="160">
        <f>O97*H97</f>
        <v>0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62" t="s">
        <v>88</v>
      </c>
      <c r="AT97" s="162" t="s">
        <v>129</v>
      </c>
      <c r="AU97" s="162" t="s">
        <v>82</v>
      </c>
      <c r="AY97" s="16" t="s">
        <v>127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6" t="s">
        <v>78</v>
      </c>
      <c r="BK97" s="163">
        <f>ROUND(I97*H97,2)</f>
        <v>0</v>
      </c>
      <c r="BL97" s="16" t="s">
        <v>88</v>
      </c>
      <c r="BM97" s="162" t="s">
        <v>429</v>
      </c>
    </row>
    <row r="98" spans="1:65" s="2" customFormat="1" ht="16.5" customHeight="1">
      <c r="A98" s="31"/>
      <c r="B98" s="150"/>
      <c r="C98" s="151" t="s">
        <v>91</v>
      </c>
      <c r="D98" s="151" t="s">
        <v>129</v>
      </c>
      <c r="E98" s="152" t="s">
        <v>203</v>
      </c>
      <c r="F98" s="153" t="s">
        <v>204</v>
      </c>
      <c r="G98" s="154" t="s">
        <v>181</v>
      </c>
      <c r="H98" s="155">
        <v>905</v>
      </c>
      <c r="I98" s="156"/>
      <c r="J98" s="157">
        <f>ROUND(I98*H98,2)</f>
        <v>0</v>
      </c>
      <c r="K98" s="153" t="s">
        <v>182</v>
      </c>
      <c r="L98" s="32"/>
      <c r="M98" s="158" t="s">
        <v>3</v>
      </c>
      <c r="N98" s="159" t="s">
        <v>44</v>
      </c>
      <c r="O98" s="52"/>
      <c r="P98" s="160">
        <f>O98*H98</f>
        <v>0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62" t="s">
        <v>88</v>
      </c>
      <c r="AT98" s="162" t="s">
        <v>129</v>
      </c>
      <c r="AU98" s="162" t="s">
        <v>82</v>
      </c>
      <c r="AY98" s="16" t="s">
        <v>127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6" t="s">
        <v>78</v>
      </c>
      <c r="BK98" s="163">
        <f>ROUND(I98*H98,2)</f>
        <v>0</v>
      </c>
      <c r="BL98" s="16" t="s">
        <v>88</v>
      </c>
      <c r="BM98" s="162" t="s">
        <v>430</v>
      </c>
    </row>
    <row r="99" spans="1:65" s="2" customFormat="1" ht="360.75">
      <c r="A99" s="31"/>
      <c r="B99" s="32"/>
      <c r="C99" s="31"/>
      <c r="D99" s="165" t="s">
        <v>175</v>
      </c>
      <c r="E99" s="31"/>
      <c r="F99" s="184" t="s">
        <v>206</v>
      </c>
      <c r="G99" s="31"/>
      <c r="H99" s="31"/>
      <c r="I99" s="90"/>
      <c r="J99" s="31"/>
      <c r="K99" s="31"/>
      <c r="L99" s="32"/>
      <c r="M99" s="185"/>
      <c r="N99" s="186"/>
      <c r="O99" s="52"/>
      <c r="P99" s="52"/>
      <c r="Q99" s="52"/>
      <c r="R99" s="52"/>
      <c r="S99" s="52"/>
      <c r="T99" s="5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175</v>
      </c>
      <c r="AU99" s="16" t="s">
        <v>82</v>
      </c>
    </row>
    <row r="100" spans="1:65" s="2" customFormat="1" ht="21.75" customHeight="1">
      <c r="A100" s="31"/>
      <c r="B100" s="150"/>
      <c r="C100" s="151" t="s">
        <v>158</v>
      </c>
      <c r="D100" s="151" t="s">
        <v>129</v>
      </c>
      <c r="E100" s="152" t="s">
        <v>208</v>
      </c>
      <c r="F100" s="153" t="s">
        <v>209</v>
      </c>
      <c r="G100" s="154" t="s">
        <v>181</v>
      </c>
      <c r="H100" s="155">
        <v>905</v>
      </c>
      <c r="I100" s="156"/>
      <c r="J100" s="157">
        <f>ROUND(I100*H100,2)</f>
        <v>0</v>
      </c>
      <c r="K100" s="153" t="s">
        <v>3</v>
      </c>
      <c r="L100" s="32"/>
      <c r="M100" s="187" t="s">
        <v>3</v>
      </c>
      <c r="N100" s="188" t="s">
        <v>44</v>
      </c>
      <c r="O100" s="189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62" t="s">
        <v>88</v>
      </c>
      <c r="AT100" s="162" t="s">
        <v>129</v>
      </c>
      <c r="AU100" s="162" t="s">
        <v>82</v>
      </c>
      <c r="AY100" s="16" t="s">
        <v>127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6" t="s">
        <v>78</v>
      </c>
      <c r="BK100" s="163">
        <f>ROUND(I100*H100,2)</f>
        <v>0</v>
      </c>
      <c r="BL100" s="16" t="s">
        <v>88</v>
      </c>
      <c r="BM100" s="162" t="s">
        <v>431</v>
      </c>
    </row>
    <row r="101" spans="1:65" s="2" customFormat="1" ht="6.95" customHeight="1">
      <c r="A101" s="31"/>
      <c r="B101" s="41"/>
      <c r="C101" s="42"/>
      <c r="D101" s="42"/>
      <c r="E101" s="42"/>
      <c r="F101" s="42"/>
      <c r="G101" s="42"/>
      <c r="H101" s="42"/>
      <c r="I101" s="110"/>
      <c r="J101" s="42"/>
      <c r="K101" s="42"/>
      <c r="L101" s="32"/>
      <c r="M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</sheetData>
  <autoFilter ref="C80:K100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M94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432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ROUND((SUM(BE81:BE93)),  2)</f>
        <v>0</v>
      </c>
      <c r="G33" s="31"/>
      <c r="H33" s="31"/>
      <c r="I33" s="102">
        <v>0.21</v>
      </c>
      <c r="J33" s="101">
        <f>ROUND(((SUM(BE81:BE93))*I33),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ROUND((SUM(BF81:BF93)),  2)</f>
        <v>0</v>
      </c>
      <c r="G34" s="31"/>
      <c r="H34" s="31"/>
      <c r="I34" s="102">
        <v>0.15</v>
      </c>
      <c r="J34" s="101">
        <f>ROUND(((SUM(BF81:BF93))*I34),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ROUND((SUM(BG81:BG93)),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ROUND((SUM(BH81:BH93)),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ROUND((SUM(BI81:BI93)),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5 - Údržbové práce na drobných vodotečích a vodních kapilárách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166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167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5 - Údržbové práce na drobných vodotečích a vodních kapilárách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168</v>
      </c>
      <c r="F82" s="139" t="s">
        <v>169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78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78</v>
      </c>
      <c r="F83" s="148" t="s">
        <v>170</v>
      </c>
      <c r="I83" s="140"/>
      <c r="J83" s="149">
        <f>BK83</f>
        <v>0</v>
      </c>
      <c r="L83" s="137"/>
      <c r="M83" s="142"/>
      <c r="N83" s="143"/>
      <c r="O83" s="143"/>
      <c r="P83" s="144">
        <f>SUM(P84:P93)</f>
        <v>0</v>
      </c>
      <c r="Q83" s="143"/>
      <c r="R83" s="144">
        <f>SUM(R84:R93)</f>
        <v>0</v>
      </c>
      <c r="S83" s="143"/>
      <c r="T83" s="145">
        <f>SUM(T84:T93)</f>
        <v>0</v>
      </c>
      <c r="AR83" s="138" t="s">
        <v>78</v>
      </c>
      <c r="AT83" s="146" t="s">
        <v>72</v>
      </c>
      <c r="AU83" s="146" t="s">
        <v>78</v>
      </c>
      <c r="AY83" s="138" t="s">
        <v>127</v>
      </c>
      <c r="BK83" s="147">
        <f>SUM(BK84:BK93)</f>
        <v>0</v>
      </c>
    </row>
    <row r="84" spans="1:65" s="2" customFormat="1" ht="44.25" customHeight="1">
      <c r="A84" s="31"/>
      <c r="B84" s="150"/>
      <c r="C84" s="151" t="s">
        <v>82</v>
      </c>
      <c r="D84" s="151" t="s">
        <v>129</v>
      </c>
      <c r="E84" s="152" t="s">
        <v>433</v>
      </c>
      <c r="F84" s="153" t="s">
        <v>434</v>
      </c>
      <c r="G84" s="154" t="s">
        <v>181</v>
      </c>
      <c r="H84" s="155">
        <v>180</v>
      </c>
      <c r="I84" s="156"/>
      <c r="J84" s="157">
        <f>ROUND(I84*H84,2)</f>
        <v>0</v>
      </c>
      <c r="K84" s="153" t="s">
        <v>182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88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88</v>
      </c>
      <c r="BM84" s="162" t="s">
        <v>435</v>
      </c>
    </row>
    <row r="85" spans="1:65" s="2" customFormat="1" ht="282.75">
      <c r="A85" s="31"/>
      <c r="B85" s="32"/>
      <c r="C85" s="31"/>
      <c r="D85" s="165" t="s">
        <v>175</v>
      </c>
      <c r="E85" s="31"/>
      <c r="F85" s="184" t="s">
        <v>436</v>
      </c>
      <c r="G85" s="31"/>
      <c r="H85" s="31"/>
      <c r="I85" s="90"/>
      <c r="J85" s="31"/>
      <c r="K85" s="31"/>
      <c r="L85" s="32"/>
      <c r="M85" s="185"/>
      <c r="N85" s="186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175</v>
      </c>
      <c r="AU85" s="16" t="s">
        <v>82</v>
      </c>
    </row>
    <row r="86" spans="1:65" s="2" customFormat="1" ht="21.75" customHeight="1">
      <c r="A86" s="31"/>
      <c r="B86" s="150"/>
      <c r="C86" s="151" t="s">
        <v>85</v>
      </c>
      <c r="D86" s="151" t="s">
        <v>129</v>
      </c>
      <c r="E86" s="152" t="s">
        <v>437</v>
      </c>
      <c r="F86" s="153" t="s">
        <v>438</v>
      </c>
      <c r="G86" s="154" t="s">
        <v>181</v>
      </c>
      <c r="H86" s="155">
        <v>180</v>
      </c>
      <c r="I86" s="156"/>
      <c r="J86" s="157">
        <f>ROUND(I86*H86,2)</f>
        <v>0</v>
      </c>
      <c r="K86" s="153" t="s">
        <v>182</v>
      </c>
      <c r="L86" s="32"/>
      <c r="M86" s="158" t="s">
        <v>3</v>
      </c>
      <c r="N86" s="159" t="s">
        <v>44</v>
      </c>
      <c r="O86" s="52"/>
      <c r="P86" s="160">
        <f>O86*H86</f>
        <v>0</v>
      </c>
      <c r="Q86" s="160">
        <v>0</v>
      </c>
      <c r="R86" s="160">
        <f>Q86*H86</f>
        <v>0</v>
      </c>
      <c r="S86" s="160">
        <v>0</v>
      </c>
      <c r="T86" s="161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62" t="s">
        <v>88</v>
      </c>
      <c r="AT86" s="162" t="s">
        <v>129</v>
      </c>
      <c r="AU86" s="162" t="s">
        <v>82</v>
      </c>
      <c r="AY86" s="16" t="s">
        <v>127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78</v>
      </c>
      <c r="BK86" s="163">
        <f>ROUND(I86*H86,2)</f>
        <v>0</v>
      </c>
      <c r="BL86" s="16" t="s">
        <v>88</v>
      </c>
      <c r="BM86" s="162" t="s">
        <v>439</v>
      </c>
    </row>
    <row r="87" spans="1:65" s="2" customFormat="1" ht="282.75">
      <c r="A87" s="31"/>
      <c r="B87" s="32"/>
      <c r="C87" s="31"/>
      <c r="D87" s="165" t="s">
        <v>175</v>
      </c>
      <c r="E87" s="31"/>
      <c r="F87" s="184" t="s">
        <v>436</v>
      </c>
      <c r="G87" s="31"/>
      <c r="H87" s="31"/>
      <c r="I87" s="90"/>
      <c r="J87" s="31"/>
      <c r="K87" s="31"/>
      <c r="L87" s="32"/>
      <c r="M87" s="185"/>
      <c r="N87" s="186"/>
      <c r="O87" s="52"/>
      <c r="P87" s="52"/>
      <c r="Q87" s="52"/>
      <c r="R87" s="52"/>
      <c r="S87" s="52"/>
      <c r="T87" s="53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6" t="s">
        <v>175</v>
      </c>
      <c r="AU87" s="16" t="s">
        <v>82</v>
      </c>
    </row>
    <row r="88" spans="1:65" s="2" customFormat="1" ht="44.25" customHeight="1">
      <c r="A88" s="31"/>
      <c r="B88" s="150"/>
      <c r="C88" s="151" t="s">
        <v>207</v>
      </c>
      <c r="D88" s="151" t="s">
        <v>129</v>
      </c>
      <c r="E88" s="152" t="s">
        <v>187</v>
      </c>
      <c r="F88" s="153" t="s">
        <v>440</v>
      </c>
      <c r="G88" s="154" t="s">
        <v>398</v>
      </c>
      <c r="H88" s="155">
        <v>1</v>
      </c>
      <c r="I88" s="156"/>
      <c r="J88" s="157">
        <f>ROUND(I88*H88,2)</f>
        <v>0</v>
      </c>
      <c r="K88" s="153" t="s">
        <v>3</v>
      </c>
      <c r="L88" s="32"/>
      <c r="M88" s="158" t="s">
        <v>3</v>
      </c>
      <c r="N88" s="159" t="s">
        <v>44</v>
      </c>
      <c r="O88" s="52"/>
      <c r="P88" s="160">
        <f>O88*H88</f>
        <v>0</v>
      </c>
      <c r="Q88" s="160">
        <v>0</v>
      </c>
      <c r="R88" s="160">
        <f>Q88*H88</f>
        <v>0</v>
      </c>
      <c r="S88" s="160">
        <v>0</v>
      </c>
      <c r="T88" s="161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62" t="s">
        <v>88</v>
      </c>
      <c r="AT88" s="162" t="s">
        <v>129</v>
      </c>
      <c r="AU88" s="162" t="s">
        <v>82</v>
      </c>
      <c r="AY88" s="16" t="s">
        <v>127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6" t="s">
        <v>78</v>
      </c>
      <c r="BK88" s="163">
        <f>ROUND(I88*H88,2)</f>
        <v>0</v>
      </c>
      <c r="BL88" s="16" t="s">
        <v>88</v>
      </c>
      <c r="BM88" s="162" t="s">
        <v>441</v>
      </c>
    </row>
    <row r="89" spans="1:65" s="2" customFormat="1" ht="21.75" customHeight="1">
      <c r="A89" s="31"/>
      <c r="B89" s="150"/>
      <c r="C89" s="151" t="s">
        <v>94</v>
      </c>
      <c r="D89" s="151" t="s">
        <v>129</v>
      </c>
      <c r="E89" s="152" t="s">
        <v>442</v>
      </c>
      <c r="F89" s="153" t="s">
        <v>424</v>
      </c>
      <c r="G89" s="154" t="s">
        <v>181</v>
      </c>
      <c r="H89" s="155">
        <v>180</v>
      </c>
      <c r="I89" s="156"/>
      <c r="J89" s="157">
        <f>ROUND(I89*H89,2)</f>
        <v>0</v>
      </c>
      <c r="K89" s="153" t="s">
        <v>182</v>
      </c>
      <c r="L89" s="32"/>
      <c r="M89" s="158" t="s">
        <v>3</v>
      </c>
      <c r="N89" s="159" t="s">
        <v>44</v>
      </c>
      <c r="O89" s="52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2" t="s">
        <v>88</v>
      </c>
      <c r="AT89" s="162" t="s">
        <v>129</v>
      </c>
      <c r="AU89" s="162" t="s">
        <v>82</v>
      </c>
      <c r="AY89" s="16" t="s">
        <v>127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78</v>
      </c>
      <c r="BK89" s="163">
        <f>ROUND(I89*H89,2)</f>
        <v>0</v>
      </c>
      <c r="BL89" s="16" t="s">
        <v>88</v>
      </c>
      <c r="BM89" s="162" t="s">
        <v>443</v>
      </c>
    </row>
    <row r="90" spans="1:65" s="2" customFormat="1" ht="87.75">
      <c r="A90" s="31"/>
      <c r="B90" s="32"/>
      <c r="C90" s="31"/>
      <c r="D90" s="165" t="s">
        <v>175</v>
      </c>
      <c r="E90" s="31"/>
      <c r="F90" s="184" t="s">
        <v>426</v>
      </c>
      <c r="G90" s="31"/>
      <c r="H90" s="31"/>
      <c r="I90" s="90"/>
      <c r="J90" s="31"/>
      <c r="K90" s="31"/>
      <c r="L90" s="32"/>
      <c r="M90" s="185"/>
      <c r="N90" s="186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175</v>
      </c>
      <c r="AU90" s="16" t="s">
        <v>82</v>
      </c>
    </row>
    <row r="91" spans="1:65" s="2" customFormat="1" ht="16.5" customHeight="1">
      <c r="A91" s="31"/>
      <c r="B91" s="150"/>
      <c r="C91" s="151" t="s">
        <v>97</v>
      </c>
      <c r="D91" s="151" t="s">
        <v>129</v>
      </c>
      <c r="E91" s="152" t="s">
        <v>203</v>
      </c>
      <c r="F91" s="153" t="s">
        <v>204</v>
      </c>
      <c r="G91" s="154" t="s">
        <v>181</v>
      </c>
      <c r="H91" s="155">
        <v>180</v>
      </c>
      <c r="I91" s="156"/>
      <c r="J91" s="157">
        <f>ROUND(I91*H91,2)</f>
        <v>0</v>
      </c>
      <c r="K91" s="153" t="s">
        <v>182</v>
      </c>
      <c r="L91" s="32"/>
      <c r="M91" s="158" t="s">
        <v>3</v>
      </c>
      <c r="N91" s="159" t="s">
        <v>44</v>
      </c>
      <c r="O91" s="52"/>
      <c r="P91" s="160">
        <f>O91*H91</f>
        <v>0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62" t="s">
        <v>88</v>
      </c>
      <c r="AT91" s="162" t="s">
        <v>129</v>
      </c>
      <c r="AU91" s="162" t="s">
        <v>82</v>
      </c>
      <c r="AY91" s="16" t="s">
        <v>127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6" t="s">
        <v>78</v>
      </c>
      <c r="BK91" s="163">
        <f>ROUND(I91*H91,2)</f>
        <v>0</v>
      </c>
      <c r="BL91" s="16" t="s">
        <v>88</v>
      </c>
      <c r="BM91" s="162" t="s">
        <v>444</v>
      </c>
    </row>
    <row r="92" spans="1:65" s="2" customFormat="1" ht="360.75">
      <c r="A92" s="31"/>
      <c r="B92" s="32"/>
      <c r="C92" s="31"/>
      <c r="D92" s="165" t="s">
        <v>175</v>
      </c>
      <c r="E92" s="31"/>
      <c r="F92" s="184" t="s">
        <v>206</v>
      </c>
      <c r="G92" s="31"/>
      <c r="H92" s="31"/>
      <c r="I92" s="90"/>
      <c r="J92" s="31"/>
      <c r="K92" s="31"/>
      <c r="L92" s="32"/>
      <c r="M92" s="185"/>
      <c r="N92" s="186"/>
      <c r="O92" s="52"/>
      <c r="P92" s="52"/>
      <c r="Q92" s="52"/>
      <c r="R92" s="52"/>
      <c r="S92" s="52"/>
      <c r="T92" s="5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6" t="s">
        <v>175</v>
      </c>
      <c r="AU92" s="16" t="s">
        <v>82</v>
      </c>
    </row>
    <row r="93" spans="1:65" s="2" customFormat="1" ht="21.75" customHeight="1">
      <c r="A93" s="31"/>
      <c r="B93" s="150"/>
      <c r="C93" s="151" t="s">
        <v>158</v>
      </c>
      <c r="D93" s="151" t="s">
        <v>129</v>
      </c>
      <c r="E93" s="152" t="s">
        <v>208</v>
      </c>
      <c r="F93" s="153" t="s">
        <v>209</v>
      </c>
      <c r="G93" s="154" t="s">
        <v>181</v>
      </c>
      <c r="H93" s="155">
        <v>180</v>
      </c>
      <c r="I93" s="156"/>
      <c r="J93" s="157">
        <f>ROUND(I93*H93,2)</f>
        <v>0</v>
      </c>
      <c r="K93" s="153" t="s">
        <v>3</v>
      </c>
      <c r="L93" s="32"/>
      <c r="M93" s="187" t="s">
        <v>3</v>
      </c>
      <c r="N93" s="188" t="s">
        <v>44</v>
      </c>
      <c r="O93" s="189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62" t="s">
        <v>88</v>
      </c>
      <c r="AT93" s="162" t="s">
        <v>129</v>
      </c>
      <c r="AU93" s="162" t="s">
        <v>82</v>
      </c>
      <c r="AY93" s="16" t="s">
        <v>127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6" t="s">
        <v>78</v>
      </c>
      <c r="BK93" s="163">
        <f>ROUND(I93*H93,2)</f>
        <v>0</v>
      </c>
      <c r="BL93" s="16" t="s">
        <v>88</v>
      </c>
      <c r="BM93" s="162" t="s">
        <v>445</v>
      </c>
    </row>
    <row r="94" spans="1:65" s="2" customFormat="1" ht="6.95" customHeight="1">
      <c r="A94" s="31"/>
      <c r="B94" s="41"/>
      <c r="C94" s="42"/>
      <c r="D94" s="42"/>
      <c r="E94" s="42"/>
      <c r="F94" s="42"/>
      <c r="G94" s="42"/>
      <c r="H94" s="42"/>
      <c r="I94" s="110"/>
      <c r="J94" s="42"/>
      <c r="K94" s="42"/>
      <c r="L94" s="32"/>
      <c r="M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</sheetData>
  <autoFilter ref="C80:K93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rowBreaks count="1" manualBreakCount="1">
    <brk id="87" min="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M151"/>
  <sheetViews>
    <sheetView showGridLines="0" tabSelected="1" topLeftCell="A7" zoomScaleNormal="100" workbookViewId="0">
      <selection activeCell="J87" sqref="J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446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ROUND((SUM(BE81:BE150)),  2)</f>
        <v>0</v>
      </c>
      <c r="G33" s="31"/>
      <c r="H33" s="31"/>
      <c r="I33" s="102">
        <v>0.21</v>
      </c>
      <c r="J33" s="101">
        <f>ROUND(((SUM(BE81:BE150))*I33),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ROUND((SUM(BF81:BF150)),  2)</f>
        <v>0</v>
      </c>
      <c r="G34" s="31"/>
      <c r="H34" s="31"/>
      <c r="I34" s="102">
        <v>0.15</v>
      </c>
      <c r="J34" s="101">
        <f>ROUND(((SUM(BF81:BF150))*I34),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ROUND((SUM(BG81:BG150)),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ROUND((SUM(BH81:BH150)),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ROUND((SUM(BI81:BI150)),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6 - Odstranění deponií zeminy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166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167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6 - Odstranění deponií zeminy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168</v>
      </c>
      <c r="F82" s="139" t="s">
        <v>169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78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78</v>
      </c>
      <c r="F83" s="148" t="s">
        <v>170</v>
      </c>
      <c r="I83" s="140"/>
      <c r="J83" s="149">
        <f>BK83</f>
        <v>0</v>
      </c>
      <c r="L83" s="137"/>
      <c r="M83" s="142"/>
      <c r="N83" s="143"/>
      <c r="O83" s="143"/>
      <c r="P83" s="144">
        <f>SUM(P84:P150)</f>
        <v>0</v>
      </c>
      <c r="Q83" s="143"/>
      <c r="R83" s="144">
        <f>SUM(R84:R150)</f>
        <v>0</v>
      </c>
      <c r="S83" s="143"/>
      <c r="T83" s="145">
        <f>SUM(T84:T150)</f>
        <v>0</v>
      </c>
      <c r="AR83" s="138" t="s">
        <v>78</v>
      </c>
      <c r="AT83" s="146" t="s">
        <v>72</v>
      </c>
      <c r="AU83" s="146" t="s">
        <v>78</v>
      </c>
      <c r="AY83" s="138" t="s">
        <v>127</v>
      </c>
      <c r="BK83" s="147">
        <f>SUM(BK84:BK150)</f>
        <v>0</v>
      </c>
    </row>
    <row r="84" spans="1:65" s="2" customFormat="1" ht="42" customHeight="1">
      <c r="A84" s="31"/>
      <c r="B84" s="150"/>
      <c r="C84" s="151" t="s">
        <v>100</v>
      </c>
      <c r="D84" s="151" t="s">
        <v>129</v>
      </c>
      <c r="E84" s="152" t="s">
        <v>413</v>
      </c>
      <c r="F84" s="153" t="s">
        <v>531</v>
      </c>
      <c r="G84" s="154" t="s">
        <v>181</v>
      </c>
      <c r="H84" s="155">
        <v>881.5</v>
      </c>
      <c r="I84" s="156"/>
      <c r="J84" s="157">
        <f>ROUND(I84*H84,2)</f>
        <v>0</v>
      </c>
      <c r="K84" s="153" t="s">
        <v>182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88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88</v>
      </c>
      <c r="BM84" s="162" t="s">
        <v>447</v>
      </c>
    </row>
    <row r="85" spans="1:65" s="2" customFormat="1" ht="58.5">
      <c r="A85" s="31"/>
      <c r="B85" s="32"/>
      <c r="C85" s="31"/>
      <c r="D85" s="165" t="s">
        <v>175</v>
      </c>
      <c r="E85" s="31"/>
      <c r="F85" s="184" t="s">
        <v>416</v>
      </c>
      <c r="G85" s="31"/>
      <c r="H85" s="31"/>
      <c r="I85" s="90"/>
      <c r="J85" s="31"/>
      <c r="K85" s="31"/>
      <c r="L85" s="32"/>
      <c r="M85" s="185"/>
      <c r="N85" s="186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175</v>
      </c>
      <c r="AU85" s="16" t="s">
        <v>82</v>
      </c>
    </row>
    <row r="86" spans="1:65" s="13" customFormat="1">
      <c r="B86" s="164"/>
      <c r="D86" s="165" t="s">
        <v>135</v>
      </c>
      <c r="E86" s="166" t="s">
        <v>3</v>
      </c>
      <c r="F86" s="167" t="s">
        <v>448</v>
      </c>
      <c r="H86" s="168">
        <v>229</v>
      </c>
      <c r="I86" s="169"/>
      <c r="L86" s="164"/>
      <c r="M86" s="170"/>
      <c r="N86" s="171"/>
      <c r="O86" s="171"/>
      <c r="P86" s="171"/>
      <c r="Q86" s="171"/>
      <c r="R86" s="171"/>
      <c r="S86" s="171"/>
      <c r="T86" s="172"/>
      <c r="AT86" s="166" t="s">
        <v>135</v>
      </c>
      <c r="AU86" s="166" t="s">
        <v>82</v>
      </c>
      <c r="AV86" s="13" t="s">
        <v>82</v>
      </c>
      <c r="AW86" s="13" t="s">
        <v>33</v>
      </c>
      <c r="AX86" s="13" t="s">
        <v>73</v>
      </c>
      <c r="AY86" s="166" t="s">
        <v>127</v>
      </c>
    </row>
    <row r="87" spans="1:65" s="13" customFormat="1">
      <c r="B87" s="164"/>
      <c r="D87" s="165" t="s">
        <v>135</v>
      </c>
      <c r="E87" s="166" t="s">
        <v>3</v>
      </c>
      <c r="F87" s="167" t="s">
        <v>449</v>
      </c>
      <c r="H87" s="168">
        <v>57</v>
      </c>
      <c r="I87" s="169"/>
      <c r="L87" s="164"/>
      <c r="M87" s="170"/>
      <c r="N87" s="171"/>
      <c r="O87" s="171"/>
      <c r="P87" s="171"/>
      <c r="Q87" s="171"/>
      <c r="R87" s="171"/>
      <c r="S87" s="171"/>
      <c r="T87" s="172"/>
      <c r="AT87" s="166" t="s">
        <v>135</v>
      </c>
      <c r="AU87" s="166" t="s">
        <v>82</v>
      </c>
      <c r="AV87" s="13" t="s">
        <v>82</v>
      </c>
      <c r="AW87" s="13" t="s">
        <v>33</v>
      </c>
      <c r="AX87" s="13" t="s">
        <v>73</v>
      </c>
      <c r="AY87" s="166" t="s">
        <v>127</v>
      </c>
    </row>
    <row r="88" spans="1:65" s="13" customFormat="1">
      <c r="B88" s="164"/>
      <c r="D88" s="165" t="s">
        <v>135</v>
      </c>
      <c r="E88" s="166" t="s">
        <v>3</v>
      </c>
      <c r="F88" s="167" t="s">
        <v>450</v>
      </c>
      <c r="H88" s="168">
        <v>195</v>
      </c>
      <c r="I88" s="169"/>
      <c r="L88" s="164"/>
      <c r="M88" s="170"/>
      <c r="N88" s="171"/>
      <c r="O88" s="171"/>
      <c r="P88" s="171"/>
      <c r="Q88" s="171"/>
      <c r="R88" s="171"/>
      <c r="S88" s="171"/>
      <c r="T88" s="172"/>
      <c r="AT88" s="166" t="s">
        <v>135</v>
      </c>
      <c r="AU88" s="166" t="s">
        <v>82</v>
      </c>
      <c r="AV88" s="13" t="s">
        <v>82</v>
      </c>
      <c r="AW88" s="13" t="s">
        <v>33</v>
      </c>
      <c r="AX88" s="13" t="s">
        <v>73</v>
      </c>
      <c r="AY88" s="166" t="s">
        <v>127</v>
      </c>
    </row>
    <row r="89" spans="1:65" s="13" customFormat="1">
      <c r="B89" s="164"/>
      <c r="D89" s="165" t="s">
        <v>135</v>
      </c>
      <c r="E89" s="166" t="s">
        <v>3</v>
      </c>
      <c r="F89" s="167" t="s">
        <v>451</v>
      </c>
      <c r="H89" s="168">
        <v>2</v>
      </c>
      <c r="I89" s="169"/>
      <c r="L89" s="164"/>
      <c r="M89" s="170"/>
      <c r="N89" s="171"/>
      <c r="O89" s="171"/>
      <c r="P89" s="171"/>
      <c r="Q89" s="171"/>
      <c r="R89" s="171"/>
      <c r="S89" s="171"/>
      <c r="T89" s="172"/>
      <c r="AT89" s="166" t="s">
        <v>135</v>
      </c>
      <c r="AU89" s="166" t="s">
        <v>82</v>
      </c>
      <c r="AV89" s="13" t="s">
        <v>82</v>
      </c>
      <c r="AW89" s="13" t="s">
        <v>33</v>
      </c>
      <c r="AX89" s="13" t="s">
        <v>73</v>
      </c>
      <c r="AY89" s="166" t="s">
        <v>127</v>
      </c>
    </row>
    <row r="90" spans="1:65" s="13" customFormat="1">
      <c r="B90" s="164"/>
      <c r="D90" s="165" t="s">
        <v>135</v>
      </c>
      <c r="E90" s="166" t="s">
        <v>3</v>
      </c>
      <c r="F90" s="167" t="s">
        <v>452</v>
      </c>
      <c r="H90" s="168">
        <v>0.5</v>
      </c>
      <c r="I90" s="169"/>
      <c r="L90" s="164"/>
      <c r="M90" s="170"/>
      <c r="N90" s="171"/>
      <c r="O90" s="171"/>
      <c r="P90" s="171"/>
      <c r="Q90" s="171"/>
      <c r="R90" s="171"/>
      <c r="S90" s="171"/>
      <c r="T90" s="172"/>
      <c r="AT90" s="166" t="s">
        <v>135</v>
      </c>
      <c r="AU90" s="166" t="s">
        <v>82</v>
      </c>
      <c r="AV90" s="13" t="s">
        <v>82</v>
      </c>
      <c r="AW90" s="13" t="s">
        <v>33</v>
      </c>
      <c r="AX90" s="13" t="s">
        <v>73</v>
      </c>
      <c r="AY90" s="166" t="s">
        <v>127</v>
      </c>
    </row>
    <row r="91" spans="1:65" s="13" customFormat="1">
      <c r="B91" s="164"/>
      <c r="D91" s="165" t="s">
        <v>135</v>
      </c>
      <c r="E91" s="166" t="s">
        <v>3</v>
      </c>
      <c r="F91" s="167" t="s">
        <v>453</v>
      </c>
      <c r="H91" s="168">
        <v>10</v>
      </c>
      <c r="I91" s="169"/>
      <c r="L91" s="164"/>
      <c r="M91" s="170"/>
      <c r="N91" s="171"/>
      <c r="O91" s="171"/>
      <c r="P91" s="171"/>
      <c r="Q91" s="171"/>
      <c r="R91" s="171"/>
      <c r="S91" s="171"/>
      <c r="T91" s="172"/>
      <c r="AT91" s="166" t="s">
        <v>135</v>
      </c>
      <c r="AU91" s="166" t="s">
        <v>82</v>
      </c>
      <c r="AV91" s="13" t="s">
        <v>82</v>
      </c>
      <c r="AW91" s="13" t="s">
        <v>33</v>
      </c>
      <c r="AX91" s="13" t="s">
        <v>73</v>
      </c>
      <c r="AY91" s="166" t="s">
        <v>127</v>
      </c>
    </row>
    <row r="92" spans="1:65" s="13" customFormat="1">
      <c r="B92" s="164"/>
      <c r="D92" s="165" t="s">
        <v>135</v>
      </c>
      <c r="E92" s="166" t="s">
        <v>3</v>
      </c>
      <c r="F92" s="167" t="s">
        <v>454</v>
      </c>
      <c r="H92" s="168">
        <v>10</v>
      </c>
      <c r="I92" s="169"/>
      <c r="L92" s="164"/>
      <c r="M92" s="170"/>
      <c r="N92" s="171"/>
      <c r="O92" s="171"/>
      <c r="P92" s="171"/>
      <c r="Q92" s="171"/>
      <c r="R92" s="171"/>
      <c r="S92" s="171"/>
      <c r="T92" s="172"/>
      <c r="AT92" s="166" t="s">
        <v>135</v>
      </c>
      <c r="AU92" s="166" t="s">
        <v>82</v>
      </c>
      <c r="AV92" s="13" t="s">
        <v>82</v>
      </c>
      <c r="AW92" s="13" t="s">
        <v>33</v>
      </c>
      <c r="AX92" s="13" t="s">
        <v>73</v>
      </c>
      <c r="AY92" s="166" t="s">
        <v>127</v>
      </c>
    </row>
    <row r="93" spans="1:65" s="13" customFormat="1">
      <c r="B93" s="164"/>
      <c r="D93" s="165" t="s">
        <v>135</v>
      </c>
      <c r="E93" s="166" t="s">
        <v>3</v>
      </c>
      <c r="F93" s="167" t="s">
        <v>455</v>
      </c>
      <c r="H93" s="168">
        <v>14</v>
      </c>
      <c r="I93" s="169"/>
      <c r="L93" s="164"/>
      <c r="M93" s="170"/>
      <c r="N93" s="171"/>
      <c r="O93" s="171"/>
      <c r="P93" s="171"/>
      <c r="Q93" s="171"/>
      <c r="R93" s="171"/>
      <c r="S93" s="171"/>
      <c r="T93" s="172"/>
      <c r="AT93" s="166" t="s">
        <v>135</v>
      </c>
      <c r="AU93" s="166" t="s">
        <v>82</v>
      </c>
      <c r="AV93" s="13" t="s">
        <v>82</v>
      </c>
      <c r="AW93" s="13" t="s">
        <v>33</v>
      </c>
      <c r="AX93" s="13" t="s">
        <v>73</v>
      </c>
      <c r="AY93" s="166" t="s">
        <v>127</v>
      </c>
    </row>
    <row r="94" spans="1:65" s="13" customFormat="1">
      <c r="B94" s="164"/>
      <c r="D94" s="165" t="s">
        <v>135</v>
      </c>
      <c r="E94" s="166" t="s">
        <v>3</v>
      </c>
      <c r="F94" s="167" t="s">
        <v>456</v>
      </c>
      <c r="H94" s="168">
        <v>36</v>
      </c>
      <c r="I94" s="169"/>
      <c r="L94" s="164"/>
      <c r="M94" s="170"/>
      <c r="N94" s="171"/>
      <c r="O94" s="171"/>
      <c r="P94" s="171"/>
      <c r="Q94" s="171"/>
      <c r="R94" s="171"/>
      <c r="S94" s="171"/>
      <c r="T94" s="172"/>
      <c r="AT94" s="166" t="s">
        <v>135</v>
      </c>
      <c r="AU94" s="166" t="s">
        <v>82</v>
      </c>
      <c r="AV94" s="13" t="s">
        <v>82</v>
      </c>
      <c r="AW94" s="13" t="s">
        <v>33</v>
      </c>
      <c r="AX94" s="13" t="s">
        <v>73</v>
      </c>
      <c r="AY94" s="166" t="s">
        <v>127</v>
      </c>
    </row>
    <row r="95" spans="1:65" s="13" customFormat="1">
      <c r="B95" s="164"/>
      <c r="D95" s="165" t="s">
        <v>135</v>
      </c>
      <c r="E95" s="166" t="s">
        <v>3</v>
      </c>
      <c r="F95" s="167" t="s">
        <v>457</v>
      </c>
      <c r="H95" s="168">
        <v>87</v>
      </c>
      <c r="I95" s="169"/>
      <c r="L95" s="164"/>
      <c r="M95" s="170"/>
      <c r="N95" s="171"/>
      <c r="O95" s="171"/>
      <c r="P95" s="171"/>
      <c r="Q95" s="171"/>
      <c r="R95" s="171"/>
      <c r="S95" s="171"/>
      <c r="T95" s="172"/>
      <c r="AT95" s="166" t="s">
        <v>135</v>
      </c>
      <c r="AU95" s="166" t="s">
        <v>82</v>
      </c>
      <c r="AV95" s="13" t="s">
        <v>82</v>
      </c>
      <c r="AW95" s="13" t="s">
        <v>33</v>
      </c>
      <c r="AX95" s="13" t="s">
        <v>73</v>
      </c>
      <c r="AY95" s="166" t="s">
        <v>127</v>
      </c>
    </row>
    <row r="96" spans="1:65" s="13" customFormat="1">
      <c r="B96" s="164"/>
      <c r="D96" s="165" t="s">
        <v>135</v>
      </c>
      <c r="E96" s="166" t="s">
        <v>3</v>
      </c>
      <c r="F96" s="167" t="s">
        <v>458</v>
      </c>
      <c r="H96" s="168">
        <v>126</v>
      </c>
      <c r="I96" s="169"/>
      <c r="L96" s="164"/>
      <c r="M96" s="170"/>
      <c r="N96" s="171"/>
      <c r="O96" s="171"/>
      <c r="P96" s="171"/>
      <c r="Q96" s="171"/>
      <c r="R96" s="171"/>
      <c r="S96" s="171"/>
      <c r="T96" s="172"/>
      <c r="AT96" s="166" t="s">
        <v>135</v>
      </c>
      <c r="AU96" s="166" t="s">
        <v>82</v>
      </c>
      <c r="AV96" s="13" t="s">
        <v>82</v>
      </c>
      <c r="AW96" s="13" t="s">
        <v>33</v>
      </c>
      <c r="AX96" s="13" t="s">
        <v>73</v>
      </c>
      <c r="AY96" s="166" t="s">
        <v>127</v>
      </c>
    </row>
    <row r="97" spans="1:65" s="13" customFormat="1">
      <c r="B97" s="164"/>
      <c r="D97" s="165" t="s">
        <v>135</v>
      </c>
      <c r="E97" s="166" t="s">
        <v>3</v>
      </c>
      <c r="F97" s="167" t="s">
        <v>459</v>
      </c>
      <c r="H97" s="168">
        <v>23</v>
      </c>
      <c r="I97" s="169"/>
      <c r="L97" s="164"/>
      <c r="M97" s="170"/>
      <c r="N97" s="171"/>
      <c r="O97" s="171"/>
      <c r="P97" s="171"/>
      <c r="Q97" s="171"/>
      <c r="R97" s="171"/>
      <c r="S97" s="171"/>
      <c r="T97" s="172"/>
      <c r="AT97" s="166" t="s">
        <v>135</v>
      </c>
      <c r="AU97" s="166" t="s">
        <v>82</v>
      </c>
      <c r="AV97" s="13" t="s">
        <v>82</v>
      </c>
      <c r="AW97" s="13" t="s">
        <v>33</v>
      </c>
      <c r="AX97" s="13" t="s">
        <v>73</v>
      </c>
      <c r="AY97" s="166" t="s">
        <v>127</v>
      </c>
    </row>
    <row r="98" spans="1:65" s="13" customFormat="1">
      <c r="B98" s="164"/>
      <c r="D98" s="165" t="s">
        <v>135</v>
      </c>
      <c r="E98" s="166" t="s">
        <v>3</v>
      </c>
      <c r="F98" s="167" t="s">
        <v>460</v>
      </c>
      <c r="H98" s="168">
        <v>92</v>
      </c>
      <c r="I98" s="169"/>
      <c r="L98" s="164"/>
      <c r="M98" s="170"/>
      <c r="N98" s="171"/>
      <c r="O98" s="171"/>
      <c r="P98" s="171"/>
      <c r="Q98" s="171"/>
      <c r="R98" s="171"/>
      <c r="S98" s="171"/>
      <c r="T98" s="172"/>
      <c r="AT98" s="166" t="s">
        <v>135</v>
      </c>
      <c r="AU98" s="166" t="s">
        <v>82</v>
      </c>
      <c r="AV98" s="13" t="s">
        <v>82</v>
      </c>
      <c r="AW98" s="13" t="s">
        <v>33</v>
      </c>
      <c r="AX98" s="13" t="s">
        <v>73</v>
      </c>
      <c r="AY98" s="166" t="s">
        <v>127</v>
      </c>
    </row>
    <row r="99" spans="1:65" s="14" customFormat="1">
      <c r="B99" s="173"/>
      <c r="D99" s="165" t="s">
        <v>135</v>
      </c>
      <c r="E99" s="174" t="s">
        <v>3</v>
      </c>
      <c r="F99" s="175" t="s">
        <v>139</v>
      </c>
      <c r="H99" s="176">
        <v>881.5</v>
      </c>
      <c r="I99" s="177"/>
      <c r="L99" s="173"/>
      <c r="M99" s="178"/>
      <c r="N99" s="179"/>
      <c r="O99" s="179"/>
      <c r="P99" s="179"/>
      <c r="Q99" s="179"/>
      <c r="R99" s="179"/>
      <c r="S99" s="179"/>
      <c r="T99" s="180"/>
      <c r="AT99" s="174" t="s">
        <v>135</v>
      </c>
      <c r="AU99" s="174" t="s">
        <v>82</v>
      </c>
      <c r="AV99" s="14" t="s">
        <v>88</v>
      </c>
      <c r="AW99" s="14" t="s">
        <v>33</v>
      </c>
      <c r="AX99" s="14" t="s">
        <v>78</v>
      </c>
      <c r="AY99" s="174" t="s">
        <v>127</v>
      </c>
    </row>
    <row r="100" spans="1:65" s="2" customFormat="1" ht="44.25" customHeight="1">
      <c r="A100" s="31"/>
      <c r="B100" s="150"/>
      <c r="C100" s="151" t="s">
        <v>186</v>
      </c>
      <c r="D100" s="151" t="s">
        <v>129</v>
      </c>
      <c r="E100" s="152" t="s">
        <v>187</v>
      </c>
      <c r="F100" s="153" t="s">
        <v>461</v>
      </c>
      <c r="G100" s="154" t="s">
        <v>398</v>
      </c>
      <c r="H100" s="155">
        <v>1</v>
      </c>
      <c r="I100" s="156"/>
      <c r="J100" s="157">
        <f>ROUND(I100*H100,2)</f>
        <v>0</v>
      </c>
      <c r="K100" s="153" t="s">
        <v>3</v>
      </c>
      <c r="L100" s="32"/>
      <c r="M100" s="158" t="s">
        <v>3</v>
      </c>
      <c r="N100" s="159" t="s">
        <v>44</v>
      </c>
      <c r="O100" s="52"/>
      <c r="P100" s="160">
        <f>O100*H100</f>
        <v>0</v>
      </c>
      <c r="Q100" s="160">
        <v>0</v>
      </c>
      <c r="R100" s="160">
        <f>Q100*H100</f>
        <v>0</v>
      </c>
      <c r="S100" s="160">
        <v>0</v>
      </c>
      <c r="T100" s="161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62" t="s">
        <v>88</v>
      </c>
      <c r="AT100" s="162" t="s">
        <v>129</v>
      </c>
      <c r="AU100" s="162" t="s">
        <v>82</v>
      </c>
      <c r="AY100" s="16" t="s">
        <v>127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6" t="s">
        <v>78</v>
      </c>
      <c r="BK100" s="163">
        <f>ROUND(I100*H100,2)</f>
        <v>0</v>
      </c>
      <c r="BL100" s="16" t="s">
        <v>88</v>
      </c>
      <c r="BM100" s="162" t="s">
        <v>462</v>
      </c>
    </row>
    <row r="101" spans="1:65" s="2" customFormat="1" ht="21.75" customHeight="1">
      <c r="A101" s="31"/>
      <c r="B101" s="150"/>
      <c r="C101" s="151" t="s">
        <v>88</v>
      </c>
      <c r="D101" s="151" t="s">
        <v>129</v>
      </c>
      <c r="E101" s="152" t="s">
        <v>463</v>
      </c>
      <c r="F101" s="153" t="s">
        <v>424</v>
      </c>
      <c r="G101" s="154" t="s">
        <v>181</v>
      </c>
      <c r="H101" s="155">
        <v>881.5</v>
      </c>
      <c r="I101" s="156"/>
      <c r="J101" s="157">
        <f>ROUND(I101*H101,2)</f>
        <v>0</v>
      </c>
      <c r="K101" s="153" t="s">
        <v>3</v>
      </c>
      <c r="L101" s="32"/>
      <c r="M101" s="158" t="s">
        <v>3</v>
      </c>
      <c r="N101" s="159" t="s">
        <v>44</v>
      </c>
      <c r="O101" s="52"/>
      <c r="P101" s="160">
        <f>O101*H101</f>
        <v>0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62" t="s">
        <v>88</v>
      </c>
      <c r="AT101" s="162" t="s">
        <v>129</v>
      </c>
      <c r="AU101" s="162" t="s">
        <v>82</v>
      </c>
      <c r="AY101" s="16" t="s">
        <v>127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6" t="s">
        <v>78</v>
      </c>
      <c r="BK101" s="163">
        <f>ROUND(I101*H101,2)</f>
        <v>0</v>
      </c>
      <c r="BL101" s="16" t="s">
        <v>88</v>
      </c>
      <c r="BM101" s="162" t="s">
        <v>464</v>
      </c>
    </row>
    <row r="102" spans="1:65" s="2" customFormat="1" ht="87.75">
      <c r="A102" s="31"/>
      <c r="B102" s="32"/>
      <c r="C102" s="31"/>
      <c r="D102" s="165" t="s">
        <v>175</v>
      </c>
      <c r="E102" s="31"/>
      <c r="F102" s="184" t="s">
        <v>426</v>
      </c>
      <c r="G102" s="31"/>
      <c r="H102" s="31"/>
      <c r="I102" s="90"/>
      <c r="J102" s="31"/>
      <c r="K102" s="31"/>
      <c r="L102" s="32"/>
      <c r="M102" s="185"/>
      <c r="N102" s="186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175</v>
      </c>
      <c r="AU102" s="16" t="s">
        <v>82</v>
      </c>
    </row>
    <row r="103" spans="1:65" s="13" customFormat="1">
      <c r="B103" s="164"/>
      <c r="D103" s="165" t="s">
        <v>135</v>
      </c>
      <c r="E103" s="166" t="s">
        <v>3</v>
      </c>
      <c r="F103" s="167" t="s">
        <v>448</v>
      </c>
      <c r="H103" s="168">
        <v>229</v>
      </c>
      <c r="I103" s="169"/>
      <c r="L103" s="164"/>
      <c r="M103" s="170"/>
      <c r="N103" s="171"/>
      <c r="O103" s="171"/>
      <c r="P103" s="171"/>
      <c r="Q103" s="171"/>
      <c r="R103" s="171"/>
      <c r="S103" s="171"/>
      <c r="T103" s="172"/>
      <c r="AT103" s="166" t="s">
        <v>135</v>
      </c>
      <c r="AU103" s="166" t="s">
        <v>82</v>
      </c>
      <c r="AV103" s="13" t="s">
        <v>82</v>
      </c>
      <c r="AW103" s="13" t="s">
        <v>33</v>
      </c>
      <c r="AX103" s="13" t="s">
        <v>73</v>
      </c>
      <c r="AY103" s="166" t="s">
        <v>127</v>
      </c>
    </row>
    <row r="104" spans="1:65" s="13" customFormat="1">
      <c r="B104" s="164"/>
      <c r="D104" s="165" t="s">
        <v>135</v>
      </c>
      <c r="E104" s="166" t="s">
        <v>3</v>
      </c>
      <c r="F104" s="167" t="s">
        <v>449</v>
      </c>
      <c r="H104" s="168">
        <v>57</v>
      </c>
      <c r="I104" s="169"/>
      <c r="L104" s="164"/>
      <c r="M104" s="170"/>
      <c r="N104" s="171"/>
      <c r="O104" s="171"/>
      <c r="P104" s="171"/>
      <c r="Q104" s="171"/>
      <c r="R104" s="171"/>
      <c r="S104" s="171"/>
      <c r="T104" s="172"/>
      <c r="AT104" s="166" t="s">
        <v>135</v>
      </c>
      <c r="AU104" s="166" t="s">
        <v>82</v>
      </c>
      <c r="AV104" s="13" t="s">
        <v>82</v>
      </c>
      <c r="AW104" s="13" t="s">
        <v>33</v>
      </c>
      <c r="AX104" s="13" t="s">
        <v>73</v>
      </c>
      <c r="AY104" s="166" t="s">
        <v>127</v>
      </c>
    </row>
    <row r="105" spans="1:65" s="13" customFormat="1">
      <c r="B105" s="164"/>
      <c r="D105" s="165" t="s">
        <v>135</v>
      </c>
      <c r="E105" s="166" t="s">
        <v>3</v>
      </c>
      <c r="F105" s="167" t="s">
        <v>450</v>
      </c>
      <c r="H105" s="168">
        <v>195</v>
      </c>
      <c r="I105" s="169"/>
      <c r="L105" s="164"/>
      <c r="M105" s="170"/>
      <c r="N105" s="171"/>
      <c r="O105" s="171"/>
      <c r="P105" s="171"/>
      <c r="Q105" s="171"/>
      <c r="R105" s="171"/>
      <c r="S105" s="171"/>
      <c r="T105" s="172"/>
      <c r="AT105" s="166" t="s">
        <v>135</v>
      </c>
      <c r="AU105" s="166" t="s">
        <v>82</v>
      </c>
      <c r="AV105" s="13" t="s">
        <v>82</v>
      </c>
      <c r="AW105" s="13" t="s">
        <v>33</v>
      </c>
      <c r="AX105" s="13" t="s">
        <v>73</v>
      </c>
      <c r="AY105" s="166" t="s">
        <v>127</v>
      </c>
    </row>
    <row r="106" spans="1:65" s="13" customFormat="1">
      <c r="B106" s="164"/>
      <c r="D106" s="165" t="s">
        <v>135</v>
      </c>
      <c r="E106" s="166" t="s">
        <v>3</v>
      </c>
      <c r="F106" s="167" t="s">
        <v>451</v>
      </c>
      <c r="H106" s="168">
        <v>2</v>
      </c>
      <c r="I106" s="169"/>
      <c r="L106" s="164"/>
      <c r="M106" s="170"/>
      <c r="N106" s="171"/>
      <c r="O106" s="171"/>
      <c r="P106" s="171"/>
      <c r="Q106" s="171"/>
      <c r="R106" s="171"/>
      <c r="S106" s="171"/>
      <c r="T106" s="172"/>
      <c r="AT106" s="166" t="s">
        <v>135</v>
      </c>
      <c r="AU106" s="166" t="s">
        <v>82</v>
      </c>
      <c r="AV106" s="13" t="s">
        <v>82</v>
      </c>
      <c r="AW106" s="13" t="s">
        <v>33</v>
      </c>
      <c r="AX106" s="13" t="s">
        <v>73</v>
      </c>
      <c r="AY106" s="166" t="s">
        <v>127</v>
      </c>
    </row>
    <row r="107" spans="1:65" s="13" customFormat="1">
      <c r="B107" s="164"/>
      <c r="D107" s="165" t="s">
        <v>135</v>
      </c>
      <c r="E107" s="166" t="s">
        <v>3</v>
      </c>
      <c r="F107" s="167" t="s">
        <v>452</v>
      </c>
      <c r="H107" s="168">
        <v>0.5</v>
      </c>
      <c r="I107" s="169"/>
      <c r="L107" s="164"/>
      <c r="M107" s="170"/>
      <c r="N107" s="171"/>
      <c r="O107" s="171"/>
      <c r="P107" s="171"/>
      <c r="Q107" s="171"/>
      <c r="R107" s="171"/>
      <c r="S107" s="171"/>
      <c r="T107" s="172"/>
      <c r="AT107" s="166" t="s">
        <v>135</v>
      </c>
      <c r="AU107" s="166" t="s">
        <v>82</v>
      </c>
      <c r="AV107" s="13" t="s">
        <v>82</v>
      </c>
      <c r="AW107" s="13" t="s">
        <v>33</v>
      </c>
      <c r="AX107" s="13" t="s">
        <v>73</v>
      </c>
      <c r="AY107" s="166" t="s">
        <v>127</v>
      </c>
    </row>
    <row r="108" spans="1:65" s="13" customFormat="1">
      <c r="B108" s="164"/>
      <c r="D108" s="165" t="s">
        <v>135</v>
      </c>
      <c r="E108" s="166" t="s">
        <v>3</v>
      </c>
      <c r="F108" s="167" t="s">
        <v>453</v>
      </c>
      <c r="H108" s="168">
        <v>10</v>
      </c>
      <c r="I108" s="169"/>
      <c r="L108" s="164"/>
      <c r="M108" s="170"/>
      <c r="N108" s="171"/>
      <c r="O108" s="171"/>
      <c r="P108" s="171"/>
      <c r="Q108" s="171"/>
      <c r="R108" s="171"/>
      <c r="S108" s="171"/>
      <c r="T108" s="172"/>
      <c r="AT108" s="166" t="s">
        <v>135</v>
      </c>
      <c r="AU108" s="166" t="s">
        <v>82</v>
      </c>
      <c r="AV108" s="13" t="s">
        <v>82</v>
      </c>
      <c r="AW108" s="13" t="s">
        <v>33</v>
      </c>
      <c r="AX108" s="13" t="s">
        <v>73</v>
      </c>
      <c r="AY108" s="166" t="s">
        <v>127</v>
      </c>
    </row>
    <row r="109" spans="1:65" s="13" customFormat="1">
      <c r="B109" s="164"/>
      <c r="D109" s="165" t="s">
        <v>135</v>
      </c>
      <c r="E109" s="166" t="s">
        <v>3</v>
      </c>
      <c r="F109" s="167" t="s">
        <v>454</v>
      </c>
      <c r="H109" s="168">
        <v>10</v>
      </c>
      <c r="I109" s="169"/>
      <c r="L109" s="164"/>
      <c r="M109" s="170"/>
      <c r="N109" s="171"/>
      <c r="O109" s="171"/>
      <c r="P109" s="171"/>
      <c r="Q109" s="171"/>
      <c r="R109" s="171"/>
      <c r="S109" s="171"/>
      <c r="T109" s="172"/>
      <c r="AT109" s="166" t="s">
        <v>135</v>
      </c>
      <c r="AU109" s="166" t="s">
        <v>82</v>
      </c>
      <c r="AV109" s="13" t="s">
        <v>82</v>
      </c>
      <c r="AW109" s="13" t="s">
        <v>33</v>
      </c>
      <c r="AX109" s="13" t="s">
        <v>73</v>
      </c>
      <c r="AY109" s="166" t="s">
        <v>127</v>
      </c>
    </row>
    <row r="110" spans="1:65" s="13" customFormat="1">
      <c r="B110" s="164"/>
      <c r="D110" s="165" t="s">
        <v>135</v>
      </c>
      <c r="E110" s="166" t="s">
        <v>3</v>
      </c>
      <c r="F110" s="167" t="s">
        <v>455</v>
      </c>
      <c r="H110" s="168">
        <v>14</v>
      </c>
      <c r="I110" s="169"/>
      <c r="L110" s="164"/>
      <c r="M110" s="170"/>
      <c r="N110" s="171"/>
      <c r="O110" s="171"/>
      <c r="P110" s="171"/>
      <c r="Q110" s="171"/>
      <c r="R110" s="171"/>
      <c r="S110" s="171"/>
      <c r="T110" s="172"/>
      <c r="AT110" s="166" t="s">
        <v>135</v>
      </c>
      <c r="AU110" s="166" t="s">
        <v>82</v>
      </c>
      <c r="AV110" s="13" t="s">
        <v>82</v>
      </c>
      <c r="AW110" s="13" t="s">
        <v>33</v>
      </c>
      <c r="AX110" s="13" t="s">
        <v>73</v>
      </c>
      <c r="AY110" s="166" t="s">
        <v>127</v>
      </c>
    </row>
    <row r="111" spans="1:65" s="13" customFormat="1">
      <c r="B111" s="164"/>
      <c r="D111" s="165" t="s">
        <v>135</v>
      </c>
      <c r="E111" s="166" t="s">
        <v>3</v>
      </c>
      <c r="F111" s="167" t="s">
        <v>456</v>
      </c>
      <c r="H111" s="168">
        <v>36</v>
      </c>
      <c r="I111" s="169"/>
      <c r="L111" s="164"/>
      <c r="M111" s="170"/>
      <c r="N111" s="171"/>
      <c r="O111" s="171"/>
      <c r="P111" s="171"/>
      <c r="Q111" s="171"/>
      <c r="R111" s="171"/>
      <c r="S111" s="171"/>
      <c r="T111" s="172"/>
      <c r="AT111" s="166" t="s">
        <v>135</v>
      </c>
      <c r="AU111" s="166" t="s">
        <v>82</v>
      </c>
      <c r="AV111" s="13" t="s">
        <v>82</v>
      </c>
      <c r="AW111" s="13" t="s">
        <v>33</v>
      </c>
      <c r="AX111" s="13" t="s">
        <v>73</v>
      </c>
      <c r="AY111" s="166" t="s">
        <v>127</v>
      </c>
    </row>
    <row r="112" spans="1:65" s="13" customFormat="1">
      <c r="B112" s="164"/>
      <c r="D112" s="165" t="s">
        <v>135</v>
      </c>
      <c r="E112" s="166" t="s">
        <v>3</v>
      </c>
      <c r="F112" s="167" t="s">
        <v>457</v>
      </c>
      <c r="H112" s="168">
        <v>87</v>
      </c>
      <c r="I112" s="169"/>
      <c r="L112" s="164"/>
      <c r="M112" s="170"/>
      <c r="N112" s="171"/>
      <c r="O112" s="171"/>
      <c r="P112" s="171"/>
      <c r="Q112" s="171"/>
      <c r="R112" s="171"/>
      <c r="S112" s="171"/>
      <c r="T112" s="172"/>
      <c r="AT112" s="166" t="s">
        <v>135</v>
      </c>
      <c r="AU112" s="166" t="s">
        <v>82</v>
      </c>
      <c r="AV112" s="13" t="s">
        <v>82</v>
      </c>
      <c r="AW112" s="13" t="s">
        <v>33</v>
      </c>
      <c r="AX112" s="13" t="s">
        <v>73</v>
      </c>
      <c r="AY112" s="166" t="s">
        <v>127</v>
      </c>
    </row>
    <row r="113" spans="1:65" s="13" customFormat="1">
      <c r="B113" s="164"/>
      <c r="D113" s="165" t="s">
        <v>135</v>
      </c>
      <c r="E113" s="166" t="s">
        <v>3</v>
      </c>
      <c r="F113" s="167" t="s">
        <v>458</v>
      </c>
      <c r="H113" s="168">
        <v>126</v>
      </c>
      <c r="I113" s="169"/>
      <c r="L113" s="164"/>
      <c r="M113" s="170"/>
      <c r="N113" s="171"/>
      <c r="O113" s="171"/>
      <c r="P113" s="171"/>
      <c r="Q113" s="171"/>
      <c r="R113" s="171"/>
      <c r="S113" s="171"/>
      <c r="T113" s="172"/>
      <c r="AT113" s="166" t="s">
        <v>135</v>
      </c>
      <c r="AU113" s="166" t="s">
        <v>82</v>
      </c>
      <c r="AV113" s="13" t="s">
        <v>82</v>
      </c>
      <c r="AW113" s="13" t="s">
        <v>33</v>
      </c>
      <c r="AX113" s="13" t="s">
        <v>73</v>
      </c>
      <c r="AY113" s="166" t="s">
        <v>127</v>
      </c>
    </row>
    <row r="114" spans="1:65" s="13" customFormat="1">
      <c r="B114" s="164"/>
      <c r="D114" s="165" t="s">
        <v>135</v>
      </c>
      <c r="E114" s="166" t="s">
        <v>3</v>
      </c>
      <c r="F114" s="167" t="s">
        <v>459</v>
      </c>
      <c r="H114" s="168">
        <v>23</v>
      </c>
      <c r="I114" s="169"/>
      <c r="L114" s="164"/>
      <c r="M114" s="170"/>
      <c r="N114" s="171"/>
      <c r="O114" s="171"/>
      <c r="P114" s="171"/>
      <c r="Q114" s="171"/>
      <c r="R114" s="171"/>
      <c r="S114" s="171"/>
      <c r="T114" s="172"/>
      <c r="AT114" s="166" t="s">
        <v>135</v>
      </c>
      <c r="AU114" s="166" t="s">
        <v>82</v>
      </c>
      <c r="AV114" s="13" t="s">
        <v>82</v>
      </c>
      <c r="AW114" s="13" t="s">
        <v>33</v>
      </c>
      <c r="AX114" s="13" t="s">
        <v>73</v>
      </c>
      <c r="AY114" s="166" t="s">
        <v>127</v>
      </c>
    </row>
    <row r="115" spans="1:65" s="13" customFormat="1">
      <c r="B115" s="164"/>
      <c r="D115" s="165" t="s">
        <v>135</v>
      </c>
      <c r="E115" s="166" t="s">
        <v>3</v>
      </c>
      <c r="F115" s="167" t="s">
        <v>460</v>
      </c>
      <c r="H115" s="168">
        <v>92</v>
      </c>
      <c r="I115" s="169"/>
      <c r="L115" s="164"/>
      <c r="M115" s="170"/>
      <c r="N115" s="171"/>
      <c r="O115" s="171"/>
      <c r="P115" s="171"/>
      <c r="Q115" s="171"/>
      <c r="R115" s="171"/>
      <c r="S115" s="171"/>
      <c r="T115" s="172"/>
      <c r="AT115" s="166" t="s">
        <v>135</v>
      </c>
      <c r="AU115" s="166" t="s">
        <v>82</v>
      </c>
      <c r="AV115" s="13" t="s">
        <v>82</v>
      </c>
      <c r="AW115" s="13" t="s">
        <v>33</v>
      </c>
      <c r="AX115" s="13" t="s">
        <v>73</v>
      </c>
      <c r="AY115" s="166" t="s">
        <v>127</v>
      </c>
    </row>
    <row r="116" spans="1:65" s="14" customFormat="1">
      <c r="B116" s="173"/>
      <c r="D116" s="165" t="s">
        <v>135</v>
      </c>
      <c r="E116" s="174" t="s">
        <v>3</v>
      </c>
      <c r="F116" s="175" t="s">
        <v>139</v>
      </c>
      <c r="H116" s="176">
        <v>881.5</v>
      </c>
      <c r="I116" s="177"/>
      <c r="L116" s="173"/>
      <c r="M116" s="178"/>
      <c r="N116" s="179"/>
      <c r="O116" s="179"/>
      <c r="P116" s="179"/>
      <c r="Q116" s="179"/>
      <c r="R116" s="179"/>
      <c r="S116" s="179"/>
      <c r="T116" s="180"/>
      <c r="AT116" s="174" t="s">
        <v>135</v>
      </c>
      <c r="AU116" s="174" t="s">
        <v>82</v>
      </c>
      <c r="AV116" s="14" t="s">
        <v>88</v>
      </c>
      <c r="AW116" s="14" t="s">
        <v>33</v>
      </c>
      <c r="AX116" s="14" t="s">
        <v>78</v>
      </c>
      <c r="AY116" s="174" t="s">
        <v>127</v>
      </c>
    </row>
    <row r="117" spans="1:65" s="2" customFormat="1" ht="16.5" customHeight="1">
      <c r="A117" s="31"/>
      <c r="B117" s="150"/>
      <c r="C117" s="151" t="s">
        <v>91</v>
      </c>
      <c r="D117" s="151" t="s">
        <v>129</v>
      </c>
      <c r="E117" s="152" t="s">
        <v>203</v>
      </c>
      <c r="F117" s="153" t="s">
        <v>204</v>
      </c>
      <c r="G117" s="154" t="s">
        <v>181</v>
      </c>
      <c r="H117" s="155">
        <v>881.5</v>
      </c>
      <c r="I117" s="156"/>
      <c r="J117" s="157">
        <f>ROUND(I117*H117,2)</f>
        <v>0</v>
      </c>
      <c r="K117" s="153" t="s">
        <v>182</v>
      </c>
      <c r="L117" s="32"/>
      <c r="M117" s="158" t="s">
        <v>3</v>
      </c>
      <c r="N117" s="159" t="s">
        <v>44</v>
      </c>
      <c r="O117" s="52"/>
      <c r="P117" s="160">
        <f>O117*H117</f>
        <v>0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2" t="s">
        <v>88</v>
      </c>
      <c r="AT117" s="162" t="s">
        <v>129</v>
      </c>
      <c r="AU117" s="162" t="s">
        <v>82</v>
      </c>
      <c r="AY117" s="16" t="s">
        <v>127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6" t="s">
        <v>78</v>
      </c>
      <c r="BK117" s="163">
        <f>ROUND(I117*H117,2)</f>
        <v>0</v>
      </c>
      <c r="BL117" s="16" t="s">
        <v>88</v>
      </c>
      <c r="BM117" s="162" t="s">
        <v>465</v>
      </c>
    </row>
    <row r="118" spans="1:65" s="2" customFormat="1" ht="360.75">
      <c r="A118" s="31"/>
      <c r="B118" s="32"/>
      <c r="C118" s="31"/>
      <c r="D118" s="165" t="s">
        <v>175</v>
      </c>
      <c r="E118" s="31"/>
      <c r="F118" s="184" t="s">
        <v>206</v>
      </c>
      <c r="G118" s="31"/>
      <c r="H118" s="31"/>
      <c r="I118" s="90"/>
      <c r="J118" s="31"/>
      <c r="K118" s="31"/>
      <c r="L118" s="32"/>
      <c r="M118" s="185"/>
      <c r="N118" s="186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175</v>
      </c>
      <c r="AU118" s="16" t="s">
        <v>82</v>
      </c>
    </row>
    <row r="119" spans="1:65" s="13" customFormat="1">
      <c r="B119" s="164"/>
      <c r="D119" s="165" t="s">
        <v>135</v>
      </c>
      <c r="E119" s="166" t="s">
        <v>3</v>
      </c>
      <c r="F119" s="167" t="s">
        <v>448</v>
      </c>
      <c r="H119" s="168">
        <v>229</v>
      </c>
      <c r="I119" s="169"/>
      <c r="L119" s="164"/>
      <c r="M119" s="170"/>
      <c r="N119" s="171"/>
      <c r="O119" s="171"/>
      <c r="P119" s="171"/>
      <c r="Q119" s="171"/>
      <c r="R119" s="171"/>
      <c r="S119" s="171"/>
      <c r="T119" s="172"/>
      <c r="AT119" s="166" t="s">
        <v>135</v>
      </c>
      <c r="AU119" s="166" t="s">
        <v>82</v>
      </c>
      <c r="AV119" s="13" t="s">
        <v>82</v>
      </c>
      <c r="AW119" s="13" t="s">
        <v>33</v>
      </c>
      <c r="AX119" s="13" t="s">
        <v>73</v>
      </c>
      <c r="AY119" s="166" t="s">
        <v>127</v>
      </c>
    </row>
    <row r="120" spans="1:65" s="13" customFormat="1">
      <c r="B120" s="164"/>
      <c r="D120" s="165" t="s">
        <v>135</v>
      </c>
      <c r="E120" s="166" t="s">
        <v>3</v>
      </c>
      <c r="F120" s="167" t="s">
        <v>449</v>
      </c>
      <c r="H120" s="168">
        <v>57</v>
      </c>
      <c r="I120" s="169"/>
      <c r="L120" s="164"/>
      <c r="M120" s="170"/>
      <c r="N120" s="171"/>
      <c r="O120" s="171"/>
      <c r="P120" s="171"/>
      <c r="Q120" s="171"/>
      <c r="R120" s="171"/>
      <c r="S120" s="171"/>
      <c r="T120" s="172"/>
      <c r="AT120" s="166" t="s">
        <v>135</v>
      </c>
      <c r="AU120" s="166" t="s">
        <v>82</v>
      </c>
      <c r="AV120" s="13" t="s">
        <v>82</v>
      </c>
      <c r="AW120" s="13" t="s">
        <v>33</v>
      </c>
      <c r="AX120" s="13" t="s">
        <v>73</v>
      </c>
      <c r="AY120" s="166" t="s">
        <v>127</v>
      </c>
    </row>
    <row r="121" spans="1:65" s="13" customFormat="1">
      <c r="B121" s="164"/>
      <c r="D121" s="165" t="s">
        <v>135</v>
      </c>
      <c r="E121" s="166" t="s">
        <v>3</v>
      </c>
      <c r="F121" s="167" t="s">
        <v>450</v>
      </c>
      <c r="H121" s="168">
        <v>195</v>
      </c>
      <c r="I121" s="169"/>
      <c r="L121" s="164"/>
      <c r="M121" s="170"/>
      <c r="N121" s="171"/>
      <c r="O121" s="171"/>
      <c r="P121" s="171"/>
      <c r="Q121" s="171"/>
      <c r="R121" s="171"/>
      <c r="S121" s="171"/>
      <c r="T121" s="172"/>
      <c r="AT121" s="166" t="s">
        <v>135</v>
      </c>
      <c r="AU121" s="166" t="s">
        <v>82</v>
      </c>
      <c r="AV121" s="13" t="s">
        <v>82</v>
      </c>
      <c r="AW121" s="13" t="s">
        <v>33</v>
      </c>
      <c r="AX121" s="13" t="s">
        <v>73</v>
      </c>
      <c r="AY121" s="166" t="s">
        <v>127</v>
      </c>
    </row>
    <row r="122" spans="1:65" s="13" customFormat="1">
      <c r="B122" s="164"/>
      <c r="D122" s="165" t="s">
        <v>135</v>
      </c>
      <c r="E122" s="166" t="s">
        <v>3</v>
      </c>
      <c r="F122" s="167" t="s">
        <v>451</v>
      </c>
      <c r="H122" s="168">
        <v>2</v>
      </c>
      <c r="I122" s="169"/>
      <c r="L122" s="164"/>
      <c r="M122" s="170"/>
      <c r="N122" s="171"/>
      <c r="O122" s="171"/>
      <c r="P122" s="171"/>
      <c r="Q122" s="171"/>
      <c r="R122" s="171"/>
      <c r="S122" s="171"/>
      <c r="T122" s="172"/>
      <c r="AT122" s="166" t="s">
        <v>135</v>
      </c>
      <c r="AU122" s="166" t="s">
        <v>82</v>
      </c>
      <c r="AV122" s="13" t="s">
        <v>82</v>
      </c>
      <c r="AW122" s="13" t="s">
        <v>33</v>
      </c>
      <c r="AX122" s="13" t="s">
        <v>73</v>
      </c>
      <c r="AY122" s="166" t="s">
        <v>127</v>
      </c>
    </row>
    <row r="123" spans="1:65" s="13" customFormat="1">
      <c r="B123" s="164"/>
      <c r="D123" s="165" t="s">
        <v>135</v>
      </c>
      <c r="E123" s="166" t="s">
        <v>3</v>
      </c>
      <c r="F123" s="167" t="s">
        <v>452</v>
      </c>
      <c r="H123" s="168">
        <v>0.5</v>
      </c>
      <c r="I123" s="169"/>
      <c r="L123" s="164"/>
      <c r="M123" s="170"/>
      <c r="N123" s="171"/>
      <c r="O123" s="171"/>
      <c r="P123" s="171"/>
      <c r="Q123" s="171"/>
      <c r="R123" s="171"/>
      <c r="S123" s="171"/>
      <c r="T123" s="172"/>
      <c r="AT123" s="166" t="s">
        <v>135</v>
      </c>
      <c r="AU123" s="166" t="s">
        <v>82</v>
      </c>
      <c r="AV123" s="13" t="s">
        <v>82</v>
      </c>
      <c r="AW123" s="13" t="s">
        <v>33</v>
      </c>
      <c r="AX123" s="13" t="s">
        <v>73</v>
      </c>
      <c r="AY123" s="166" t="s">
        <v>127</v>
      </c>
    </row>
    <row r="124" spans="1:65" s="13" customFormat="1">
      <c r="B124" s="164"/>
      <c r="D124" s="165" t="s">
        <v>135</v>
      </c>
      <c r="E124" s="166" t="s">
        <v>3</v>
      </c>
      <c r="F124" s="167" t="s">
        <v>453</v>
      </c>
      <c r="H124" s="168">
        <v>10</v>
      </c>
      <c r="I124" s="169"/>
      <c r="L124" s="164"/>
      <c r="M124" s="170"/>
      <c r="N124" s="171"/>
      <c r="O124" s="171"/>
      <c r="P124" s="171"/>
      <c r="Q124" s="171"/>
      <c r="R124" s="171"/>
      <c r="S124" s="171"/>
      <c r="T124" s="172"/>
      <c r="AT124" s="166" t="s">
        <v>135</v>
      </c>
      <c r="AU124" s="166" t="s">
        <v>82</v>
      </c>
      <c r="AV124" s="13" t="s">
        <v>82</v>
      </c>
      <c r="AW124" s="13" t="s">
        <v>33</v>
      </c>
      <c r="AX124" s="13" t="s">
        <v>73</v>
      </c>
      <c r="AY124" s="166" t="s">
        <v>127</v>
      </c>
    </row>
    <row r="125" spans="1:65" s="13" customFormat="1">
      <c r="B125" s="164"/>
      <c r="D125" s="165" t="s">
        <v>135</v>
      </c>
      <c r="E125" s="166" t="s">
        <v>3</v>
      </c>
      <c r="F125" s="167" t="s">
        <v>454</v>
      </c>
      <c r="H125" s="168">
        <v>10</v>
      </c>
      <c r="I125" s="169"/>
      <c r="L125" s="164"/>
      <c r="M125" s="170"/>
      <c r="N125" s="171"/>
      <c r="O125" s="171"/>
      <c r="P125" s="171"/>
      <c r="Q125" s="171"/>
      <c r="R125" s="171"/>
      <c r="S125" s="171"/>
      <c r="T125" s="172"/>
      <c r="AT125" s="166" t="s">
        <v>135</v>
      </c>
      <c r="AU125" s="166" t="s">
        <v>82</v>
      </c>
      <c r="AV125" s="13" t="s">
        <v>82</v>
      </c>
      <c r="AW125" s="13" t="s">
        <v>33</v>
      </c>
      <c r="AX125" s="13" t="s">
        <v>73</v>
      </c>
      <c r="AY125" s="166" t="s">
        <v>127</v>
      </c>
    </row>
    <row r="126" spans="1:65" s="13" customFormat="1">
      <c r="B126" s="164"/>
      <c r="D126" s="165" t="s">
        <v>135</v>
      </c>
      <c r="E126" s="166" t="s">
        <v>3</v>
      </c>
      <c r="F126" s="167" t="s">
        <v>455</v>
      </c>
      <c r="H126" s="168">
        <v>14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135</v>
      </c>
      <c r="AU126" s="166" t="s">
        <v>82</v>
      </c>
      <c r="AV126" s="13" t="s">
        <v>82</v>
      </c>
      <c r="AW126" s="13" t="s">
        <v>33</v>
      </c>
      <c r="AX126" s="13" t="s">
        <v>73</v>
      </c>
      <c r="AY126" s="166" t="s">
        <v>127</v>
      </c>
    </row>
    <row r="127" spans="1:65" s="13" customFormat="1">
      <c r="B127" s="164"/>
      <c r="D127" s="165" t="s">
        <v>135</v>
      </c>
      <c r="E127" s="166" t="s">
        <v>3</v>
      </c>
      <c r="F127" s="167" t="s">
        <v>456</v>
      </c>
      <c r="H127" s="168">
        <v>36</v>
      </c>
      <c r="I127" s="169"/>
      <c r="L127" s="164"/>
      <c r="M127" s="170"/>
      <c r="N127" s="171"/>
      <c r="O127" s="171"/>
      <c r="P127" s="171"/>
      <c r="Q127" s="171"/>
      <c r="R127" s="171"/>
      <c r="S127" s="171"/>
      <c r="T127" s="172"/>
      <c r="AT127" s="166" t="s">
        <v>135</v>
      </c>
      <c r="AU127" s="166" t="s">
        <v>82</v>
      </c>
      <c r="AV127" s="13" t="s">
        <v>82</v>
      </c>
      <c r="AW127" s="13" t="s">
        <v>33</v>
      </c>
      <c r="AX127" s="13" t="s">
        <v>73</v>
      </c>
      <c r="AY127" s="166" t="s">
        <v>127</v>
      </c>
    </row>
    <row r="128" spans="1:65" s="13" customFormat="1">
      <c r="B128" s="164"/>
      <c r="D128" s="165" t="s">
        <v>135</v>
      </c>
      <c r="E128" s="166" t="s">
        <v>3</v>
      </c>
      <c r="F128" s="167" t="s">
        <v>457</v>
      </c>
      <c r="H128" s="168">
        <v>87</v>
      </c>
      <c r="I128" s="169"/>
      <c r="L128" s="164"/>
      <c r="M128" s="170"/>
      <c r="N128" s="171"/>
      <c r="O128" s="171"/>
      <c r="P128" s="171"/>
      <c r="Q128" s="171"/>
      <c r="R128" s="171"/>
      <c r="S128" s="171"/>
      <c r="T128" s="172"/>
      <c r="AT128" s="166" t="s">
        <v>135</v>
      </c>
      <c r="AU128" s="166" t="s">
        <v>82</v>
      </c>
      <c r="AV128" s="13" t="s">
        <v>82</v>
      </c>
      <c r="AW128" s="13" t="s">
        <v>33</v>
      </c>
      <c r="AX128" s="13" t="s">
        <v>73</v>
      </c>
      <c r="AY128" s="166" t="s">
        <v>127</v>
      </c>
    </row>
    <row r="129" spans="1:65" s="13" customFormat="1">
      <c r="B129" s="164"/>
      <c r="D129" s="165" t="s">
        <v>135</v>
      </c>
      <c r="E129" s="166" t="s">
        <v>3</v>
      </c>
      <c r="F129" s="167" t="s">
        <v>458</v>
      </c>
      <c r="H129" s="168">
        <v>126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135</v>
      </c>
      <c r="AU129" s="166" t="s">
        <v>82</v>
      </c>
      <c r="AV129" s="13" t="s">
        <v>82</v>
      </c>
      <c r="AW129" s="13" t="s">
        <v>33</v>
      </c>
      <c r="AX129" s="13" t="s">
        <v>73</v>
      </c>
      <c r="AY129" s="166" t="s">
        <v>127</v>
      </c>
    </row>
    <row r="130" spans="1:65" s="13" customFormat="1">
      <c r="B130" s="164"/>
      <c r="D130" s="165" t="s">
        <v>135</v>
      </c>
      <c r="E130" s="166" t="s">
        <v>3</v>
      </c>
      <c r="F130" s="167" t="s">
        <v>459</v>
      </c>
      <c r="H130" s="168">
        <v>23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135</v>
      </c>
      <c r="AU130" s="166" t="s">
        <v>82</v>
      </c>
      <c r="AV130" s="13" t="s">
        <v>82</v>
      </c>
      <c r="AW130" s="13" t="s">
        <v>33</v>
      </c>
      <c r="AX130" s="13" t="s">
        <v>73</v>
      </c>
      <c r="AY130" s="166" t="s">
        <v>127</v>
      </c>
    </row>
    <row r="131" spans="1:65" s="13" customFormat="1">
      <c r="B131" s="164"/>
      <c r="D131" s="165" t="s">
        <v>135</v>
      </c>
      <c r="E131" s="166" t="s">
        <v>3</v>
      </c>
      <c r="F131" s="167" t="s">
        <v>460</v>
      </c>
      <c r="H131" s="168">
        <v>92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135</v>
      </c>
      <c r="AU131" s="166" t="s">
        <v>82</v>
      </c>
      <c r="AV131" s="13" t="s">
        <v>82</v>
      </c>
      <c r="AW131" s="13" t="s">
        <v>33</v>
      </c>
      <c r="AX131" s="13" t="s">
        <v>73</v>
      </c>
      <c r="AY131" s="166" t="s">
        <v>127</v>
      </c>
    </row>
    <row r="132" spans="1:65" s="14" customFormat="1">
      <c r="B132" s="173"/>
      <c r="D132" s="165" t="s">
        <v>135</v>
      </c>
      <c r="E132" s="174" t="s">
        <v>3</v>
      </c>
      <c r="F132" s="175" t="s">
        <v>139</v>
      </c>
      <c r="H132" s="176">
        <v>881.5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135</v>
      </c>
      <c r="AU132" s="174" t="s">
        <v>82</v>
      </c>
      <c r="AV132" s="14" t="s">
        <v>88</v>
      </c>
      <c r="AW132" s="14" t="s">
        <v>33</v>
      </c>
      <c r="AX132" s="14" t="s">
        <v>78</v>
      </c>
      <c r="AY132" s="174" t="s">
        <v>127</v>
      </c>
    </row>
    <row r="133" spans="1:65" s="2" customFormat="1" ht="33" customHeight="1">
      <c r="A133" s="31"/>
      <c r="B133" s="150"/>
      <c r="C133" s="151" t="s">
        <v>193</v>
      </c>
      <c r="D133" s="151" t="s">
        <v>129</v>
      </c>
      <c r="E133" s="152" t="s">
        <v>466</v>
      </c>
      <c r="F133" s="153" t="s">
        <v>467</v>
      </c>
      <c r="G133" s="154" t="s">
        <v>173</v>
      </c>
      <c r="H133" s="155">
        <v>3213</v>
      </c>
      <c r="I133" s="156"/>
      <c r="J133" s="157">
        <f>ROUND(I133*H133,2)</f>
        <v>0</v>
      </c>
      <c r="K133" s="153" t="s">
        <v>182</v>
      </c>
      <c r="L133" s="32"/>
      <c r="M133" s="158" t="s">
        <v>3</v>
      </c>
      <c r="N133" s="159" t="s">
        <v>44</v>
      </c>
      <c r="O133" s="52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88</v>
      </c>
      <c r="AT133" s="162" t="s">
        <v>129</v>
      </c>
      <c r="AU133" s="162" t="s">
        <v>82</v>
      </c>
      <c r="AY133" s="16" t="s">
        <v>127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6" t="s">
        <v>78</v>
      </c>
      <c r="BK133" s="163">
        <f>ROUND(I133*H133,2)</f>
        <v>0</v>
      </c>
      <c r="BL133" s="16" t="s">
        <v>88</v>
      </c>
      <c r="BM133" s="162" t="s">
        <v>468</v>
      </c>
    </row>
    <row r="134" spans="1:65" s="2" customFormat="1" ht="146.25">
      <c r="A134" s="31"/>
      <c r="B134" s="32"/>
      <c r="C134" s="31"/>
      <c r="D134" s="165" t="s">
        <v>175</v>
      </c>
      <c r="E134" s="31"/>
      <c r="F134" s="184" t="s">
        <v>469</v>
      </c>
      <c r="G134" s="31"/>
      <c r="H134" s="31"/>
      <c r="I134" s="90"/>
      <c r="J134" s="31"/>
      <c r="K134" s="31"/>
      <c r="L134" s="32"/>
      <c r="M134" s="185"/>
      <c r="N134" s="186"/>
      <c r="O134" s="52"/>
      <c r="P134" s="52"/>
      <c r="Q134" s="52"/>
      <c r="R134" s="52"/>
      <c r="S134" s="52"/>
      <c r="T134" s="5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175</v>
      </c>
      <c r="AU134" s="16" t="s">
        <v>82</v>
      </c>
    </row>
    <row r="135" spans="1:65" s="13" customFormat="1">
      <c r="B135" s="164"/>
      <c r="D135" s="165" t="s">
        <v>135</v>
      </c>
      <c r="E135" s="166" t="s">
        <v>3</v>
      </c>
      <c r="F135" s="167" t="s">
        <v>470</v>
      </c>
      <c r="H135" s="168">
        <v>797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135</v>
      </c>
      <c r="AU135" s="166" t="s">
        <v>82</v>
      </c>
      <c r="AV135" s="13" t="s">
        <v>82</v>
      </c>
      <c r="AW135" s="13" t="s">
        <v>33</v>
      </c>
      <c r="AX135" s="13" t="s">
        <v>73</v>
      </c>
      <c r="AY135" s="166" t="s">
        <v>127</v>
      </c>
    </row>
    <row r="136" spans="1:65" s="13" customFormat="1">
      <c r="B136" s="164"/>
      <c r="D136" s="165" t="s">
        <v>135</v>
      </c>
      <c r="E136" s="166" t="s">
        <v>3</v>
      </c>
      <c r="F136" s="167" t="s">
        <v>471</v>
      </c>
      <c r="H136" s="168">
        <v>355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135</v>
      </c>
      <c r="AU136" s="166" t="s">
        <v>82</v>
      </c>
      <c r="AV136" s="13" t="s">
        <v>82</v>
      </c>
      <c r="AW136" s="13" t="s">
        <v>33</v>
      </c>
      <c r="AX136" s="13" t="s">
        <v>73</v>
      </c>
      <c r="AY136" s="166" t="s">
        <v>127</v>
      </c>
    </row>
    <row r="137" spans="1:65" s="13" customFormat="1">
      <c r="B137" s="164"/>
      <c r="D137" s="165" t="s">
        <v>135</v>
      </c>
      <c r="E137" s="166" t="s">
        <v>3</v>
      </c>
      <c r="F137" s="167" t="s">
        <v>472</v>
      </c>
      <c r="H137" s="168">
        <v>614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135</v>
      </c>
      <c r="AU137" s="166" t="s">
        <v>82</v>
      </c>
      <c r="AV137" s="13" t="s">
        <v>82</v>
      </c>
      <c r="AW137" s="13" t="s">
        <v>33</v>
      </c>
      <c r="AX137" s="13" t="s">
        <v>73</v>
      </c>
      <c r="AY137" s="166" t="s">
        <v>127</v>
      </c>
    </row>
    <row r="138" spans="1:65" s="13" customFormat="1">
      <c r="B138" s="164"/>
      <c r="D138" s="165" t="s">
        <v>135</v>
      </c>
      <c r="E138" s="166" t="s">
        <v>3</v>
      </c>
      <c r="F138" s="167" t="s">
        <v>473</v>
      </c>
      <c r="H138" s="168">
        <v>12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135</v>
      </c>
      <c r="AU138" s="166" t="s">
        <v>82</v>
      </c>
      <c r="AV138" s="13" t="s">
        <v>82</v>
      </c>
      <c r="AW138" s="13" t="s">
        <v>33</v>
      </c>
      <c r="AX138" s="13" t="s">
        <v>73</v>
      </c>
      <c r="AY138" s="166" t="s">
        <v>127</v>
      </c>
    </row>
    <row r="139" spans="1:65" s="13" customFormat="1">
      <c r="B139" s="164"/>
      <c r="D139" s="165" t="s">
        <v>135</v>
      </c>
      <c r="E139" s="166" t="s">
        <v>3</v>
      </c>
      <c r="F139" s="167" t="s">
        <v>474</v>
      </c>
      <c r="H139" s="168">
        <v>5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135</v>
      </c>
      <c r="AU139" s="166" t="s">
        <v>82</v>
      </c>
      <c r="AV139" s="13" t="s">
        <v>82</v>
      </c>
      <c r="AW139" s="13" t="s">
        <v>33</v>
      </c>
      <c r="AX139" s="13" t="s">
        <v>73</v>
      </c>
      <c r="AY139" s="166" t="s">
        <v>127</v>
      </c>
    </row>
    <row r="140" spans="1:65" s="13" customFormat="1">
      <c r="B140" s="164"/>
      <c r="D140" s="165" t="s">
        <v>135</v>
      </c>
      <c r="E140" s="166" t="s">
        <v>3</v>
      </c>
      <c r="F140" s="167" t="s">
        <v>475</v>
      </c>
      <c r="H140" s="168">
        <v>53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135</v>
      </c>
      <c r="AU140" s="166" t="s">
        <v>82</v>
      </c>
      <c r="AV140" s="13" t="s">
        <v>82</v>
      </c>
      <c r="AW140" s="13" t="s">
        <v>33</v>
      </c>
      <c r="AX140" s="13" t="s">
        <v>73</v>
      </c>
      <c r="AY140" s="166" t="s">
        <v>127</v>
      </c>
    </row>
    <row r="141" spans="1:65" s="13" customFormat="1">
      <c r="B141" s="164"/>
      <c r="D141" s="165" t="s">
        <v>135</v>
      </c>
      <c r="E141" s="166" t="s">
        <v>3</v>
      </c>
      <c r="F141" s="167" t="s">
        <v>476</v>
      </c>
      <c r="H141" s="168">
        <v>57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135</v>
      </c>
      <c r="AU141" s="166" t="s">
        <v>82</v>
      </c>
      <c r="AV141" s="13" t="s">
        <v>82</v>
      </c>
      <c r="AW141" s="13" t="s">
        <v>33</v>
      </c>
      <c r="AX141" s="13" t="s">
        <v>73</v>
      </c>
      <c r="AY141" s="166" t="s">
        <v>127</v>
      </c>
    </row>
    <row r="142" spans="1:65" s="13" customFormat="1">
      <c r="B142" s="164"/>
      <c r="D142" s="165" t="s">
        <v>135</v>
      </c>
      <c r="E142" s="166" t="s">
        <v>3</v>
      </c>
      <c r="F142" s="167" t="s">
        <v>477</v>
      </c>
      <c r="H142" s="168">
        <v>88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135</v>
      </c>
      <c r="AU142" s="166" t="s">
        <v>82</v>
      </c>
      <c r="AV142" s="13" t="s">
        <v>82</v>
      </c>
      <c r="AW142" s="13" t="s">
        <v>33</v>
      </c>
      <c r="AX142" s="13" t="s">
        <v>73</v>
      </c>
      <c r="AY142" s="166" t="s">
        <v>127</v>
      </c>
    </row>
    <row r="143" spans="1:65" s="13" customFormat="1">
      <c r="B143" s="164"/>
      <c r="D143" s="165" t="s">
        <v>135</v>
      </c>
      <c r="E143" s="166" t="s">
        <v>3</v>
      </c>
      <c r="F143" s="167" t="s">
        <v>478</v>
      </c>
      <c r="H143" s="168">
        <v>185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135</v>
      </c>
      <c r="AU143" s="166" t="s">
        <v>82</v>
      </c>
      <c r="AV143" s="13" t="s">
        <v>82</v>
      </c>
      <c r="AW143" s="13" t="s">
        <v>33</v>
      </c>
      <c r="AX143" s="13" t="s">
        <v>73</v>
      </c>
      <c r="AY143" s="166" t="s">
        <v>127</v>
      </c>
    </row>
    <row r="144" spans="1:65" s="13" customFormat="1">
      <c r="B144" s="164"/>
      <c r="D144" s="165" t="s">
        <v>135</v>
      </c>
      <c r="E144" s="166" t="s">
        <v>3</v>
      </c>
      <c r="F144" s="167" t="s">
        <v>479</v>
      </c>
      <c r="H144" s="168">
        <v>216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135</v>
      </c>
      <c r="AU144" s="166" t="s">
        <v>82</v>
      </c>
      <c r="AV144" s="13" t="s">
        <v>82</v>
      </c>
      <c r="AW144" s="13" t="s">
        <v>33</v>
      </c>
      <c r="AX144" s="13" t="s">
        <v>73</v>
      </c>
      <c r="AY144" s="166" t="s">
        <v>127</v>
      </c>
    </row>
    <row r="145" spans="1:65" s="13" customFormat="1">
      <c r="B145" s="164"/>
      <c r="D145" s="165" t="s">
        <v>135</v>
      </c>
      <c r="E145" s="166" t="s">
        <v>3</v>
      </c>
      <c r="F145" s="167" t="s">
        <v>480</v>
      </c>
      <c r="H145" s="168">
        <v>421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135</v>
      </c>
      <c r="AU145" s="166" t="s">
        <v>82</v>
      </c>
      <c r="AV145" s="13" t="s">
        <v>82</v>
      </c>
      <c r="AW145" s="13" t="s">
        <v>33</v>
      </c>
      <c r="AX145" s="13" t="s">
        <v>73</v>
      </c>
      <c r="AY145" s="166" t="s">
        <v>127</v>
      </c>
    </row>
    <row r="146" spans="1:65" s="13" customFormat="1">
      <c r="B146" s="164"/>
      <c r="D146" s="165" t="s">
        <v>135</v>
      </c>
      <c r="E146" s="166" t="s">
        <v>3</v>
      </c>
      <c r="F146" s="167" t="s">
        <v>481</v>
      </c>
      <c r="H146" s="168">
        <v>55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135</v>
      </c>
      <c r="AU146" s="166" t="s">
        <v>82</v>
      </c>
      <c r="AV146" s="13" t="s">
        <v>82</v>
      </c>
      <c r="AW146" s="13" t="s">
        <v>33</v>
      </c>
      <c r="AX146" s="13" t="s">
        <v>73</v>
      </c>
      <c r="AY146" s="166" t="s">
        <v>127</v>
      </c>
    </row>
    <row r="147" spans="1:65" s="13" customFormat="1">
      <c r="B147" s="164"/>
      <c r="D147" s="165" t="s">
        <v>135</v>
      </c>
      <c r="E147" s="166" t="s">
        <v>3</v>
      </c>
      <c r="F147" s="167" t="s">
        <v>482</v>
      </c>
      <c r="H147" s="168">
        <v>355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135</v>
      </c>
      <c r="AU147" s="166" t="s">
        <v>82</v>
      </c>
      <c r="AV147" s="13" t="s">
        <v>82</v>
      </c>
      <c r="AW147" s="13" t="s">
        <v>33</v>
      </c>
      <c r="AX147" s="13" t="s">
        <v>73</v>
      </c>
      <c r="AY147" s="166" t="s">
        <v>127</v>
      </c>
    </row>
    <row r="148" spans="1:65" s="14" customFormat="1">
      <c r="B148" s="173"/>
      <c r="D148" s="165" t="s">
        <v>135</v>
      </c>
      <c r="E148" s="174" t="s">
        <v>3</v>
      </c>
      <c r="F148" s="175" t="s">
        <v>139</v>
      </c>
      <c r="H148" s="176">
        <v>3213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135</v>
      </c>
      <c r="AU148" s="174" t="s">
        <v>82</v>
      </c>
      <c r="AV148" s="14" t="s">
        <v>88</v>
      </c>
      <c r="AW148" s="14" t="s">
        <v>33</v>
      </c>
      <c r="AX148" s="14" t="s">
        <v>78</v>
      </c>
      <c r="AY148" s="174" t="s">
        <v>127</v>
      </c>
    </row>
    <row r="149" spans="1:65" s="2" customFormat="1" ht="21.75" customHeight="1">
      <c r="A149" s="31"/>
      <c r="B149" s="150"/>
      <c r="C149" s="151" t="s">
        <v>158</v>
      </c>
      <c r="D149" s="151" t="s">
        <v>129</v>
      </c>
      <c r="E149" s="152" t="s">
        <v>208</v>
      </c>
      <c r="F149" s="153" t="s">
        <v>483</v>
      </c>
      <c r="G149" s="154" t="s">
        <v>181</v>
      </c>
      <c r="H149" s="155">
        <v>881.5</v>
      </c>
      <c r="I149" s="156"/>
      <c r="J149" s="157">
        <f>ROUND(I149*H149,2)</f>
        <v>0</v>
      </c>
      <c r="K149" s="153" t="s">
        <v>3</v>
      </c>
      <c r="L149" s="32"/>
      <c r="M149" s="158" t="s">
        <v>3</v>
      </c>
      <c r="N149" s="159" t="s">
        <v>44</v>
      </c>
      <c r="O149" s="52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88</v>
      </c>
      <c r="AT149" s="162" t="s">
        <v>129</v>
      </c>
      <c r="AU149" s="162" t="s">
        <v>82</v>
      </c>
      <c r="AY149" s="16" t="s">
        <v>127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6" t="s">
        <v>78</v>
      </c>
      <c r="BK149" s="163">
        <f>ROUND(I149*H149,2)</f>
        <v>0</v>
      </c>
      <c r="BL149" s="16" t="s">
        <v>88</v>
      </c>
      <c r="BM149" s="162" t="s">
        <v>484</v>
      </c>
    </row>
    <row r="150" spans="1:65" s="13" customFormat="1">
      <c r="B150" s="164"/>
      <c r="D150" s="165" t="s">
        <v>135</v>
      </c>
      <c r="E150" s="166" t="s">
        <v>3</v>
      </c>
      <c r="F150" s="167" t="s">
        <v>485</v>
      </c>
      <c r="H150" s="168">
        <v>881.5</v>
      </c>
      <c r="I150" s="169"/>
      <c r="L150" s="164"/>
      <c r="M150" s="192"/>
      <c r="N150" s="193"/>
      <c r="O150" s="193"/>
      <c r="P150" s="193"/>
      <c r="Q150" s="193"/>
      <c r="R150" s="193"/>
      <c r="S150" s="193"/>
      <c r="T150" s="194"/>
      <c r="AT150" s="166" t="s">
        <v>135</v>
      </c>
      <c r="AU150" s="166" t="s">
        <v>82</v>
      </c>
      <c r="AV150" s="13" t="s">
        <v>82</v>
      </c>
      <c r="AW150" s="13" t="s">
        <v>33</v>
      </c>
      <c r="AX150" s="13" t="s">
        <v>78</v>
      </c>
      <c r="AY150" s="166" t="s">
        <v>127</v>
      </c>
    </row>
    <row r="151" spans="1:65" s="2" customFormat="1" ht="6.95" customHeight="1">
      <c r="A151" s="31"/>
      <c r="B151" s="41"/>
      <c r="C151" s="42"/>
      <c r="D151" s="42"/>
      <c r="E151" s="42"/>
      <c r="F151" s="42"/>
      <c r="G151" s="42"/>
      <c r="H151" s="42"/>
      <c r="I151" s="110"/>
      <c r="J151" s="42"/>
      <c r="K151" s="42"/>
      <c r="L151" s="32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autoFilter ref="C80:K150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rowBreaks count="1" manualBreakCount="1">
    <brk id="116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87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99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486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ROUND(J81,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ROUND((SUM(BE81:BE86)),  2)</f>
        <v>0</v>
      </c>
      <c r="G33" s="31"/>
      <c r="H33" s="31"/>
      <c r="I33" s="102">
        <v>0.21</v>
      </c>
      <c r="J33" s="101">
        <f>ROUND(((SUM(BE81:BE86))*I33),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ROUND((SUM(BF81:BF86)),  2)</f>
        <v>0</v>
      </c>
      <c r="G34" s="31"/>
      <c r="H34" s="31"/>
      <c r="I34" s="102">
        <v>0.15</v>
      </c>
      <c r="J34" s="101">
        <f>ROUND(((SUM(BF81:BF86))*I34),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ROUND((SUM(BG81:BG86)),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ROUND((SUM(BH81:BH86)),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ROUND((SUM(BI81:BI86)),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7 - Podpora mechorostů omezením ohniska orobince širolistého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J81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487</v>
      </c>
      <c r="E60" s="118"/>
      <c r="F60" s="118"/>
      <c r="G60" s="118"/>
      <c r="H60" s="118"/>
      <c r="I60" s="119"/>
      <c r="J60" s="120">
        <f>J82</f>
        <v>0</v>
      </c>
      <c r="L60" s="116"/>
    </row>
    <row r="61" spans="1:47" s="10" customFormat="1" ht="19.899999999999999" hidden="1" customHeight="1">
      <c r="B61" s="121"/>
      <c r="D61" s="122" t="s">
        <v>488</v>
      </c>
      <c r="E61" s="123"/>
      <c r="F61" s="123"/>
      <c r="G61" s="123"/>
      <c r="H61" s="123"/>
      <c r="I61" s="124"/>
      <c r="J61" s="125">
        <f>J83</f>
        <v>0</v>
      </c>
      <c r="L61" s="121"/>
    </row>
    <row r="62" spans="1:47" s="2" customFormat="1" ht="21.75" hidden="1" customHeight="1">
      <c r="A62" s="31"/>
      <c r="B62" s="32"/>
      <c r="C62" s="31"/>
      <c r="D62" s="31"/>
      <c r="E62" s="31"/>
      <c r="F62" s="31"/>
      <c r="G62" s="31"/>
      <c r="H62" s="31"/>
      <c r="I62" s="90"/>
      <c r="J62" s="31"/>
      <c r="K62" s="31"/>
      <c r="L62" s="9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1"/>
      <c r="C63" s="42"/>
      <c r="D63" s="42"/>
      <c r="E63" s="42"/>
      <c r="F63" s="42"/>
      <c r="G63" s="42"/>
      <c r="H63" s="42"/>
      <c r="I63" s="110"/>
      <c r="J63" s="42"/>
      <c r="K63" s="42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3"/>
      <c r="C67" s="44"/>
      <c r="D67" s="44"/>
      <c r="E67" s="44"/>
      <c r="F67" s="44"/>
      <c r="G67" s="44"/>
      <c r="H67" s="44"/>
      <c r="I67" s="111"/>
      <c r="J67" s="44"/>
      <c r="K67" s="44"/>
      <c r="L67" s="9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112</v>
      </c>
      <c r="D68" s="31"/>
      <c r="E68" s="31"/>
      <c r="F68" s="31"/>
      <c r="G68" s="31"/>
      <c r="H68" s="31"/>
      <c r="I68" s="90"/>
      <c r="J68" s="31"/>
      <c r="K68" s="31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1"/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34" t="str">
        <f>E7</f>
        <v>EVL V Lisovech II. fáze</v>
      </c>
      <c r="F71" s="235"/>
      <c r="G71" s="235"/>
      <c r="H71" s="235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104</v>
      </c>
      <c r="D72" s="31"/>
      <c r="E72" s="31"/>
      <c r="F72" s="31"/>
      <c r="G72" s="31"/>
      <c r="H72" s="31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17" t="str">
        <f>E9</f>
        <v>7 - Podpora mechorostů omezením ohniska orobince širolistého</v>
      </c>
      <c r="F73" s="233"/>
      <c r="G73" s="233"/>
      <c r="H73" s="233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1"/>
      <c r="D74" s="31"/>
      <c r="E74" s="31"/>
      <c r="F74" s="31"/>
      <c r="G74" s="31"/>
      <c r="H74" s="31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 xml:space="preserve"> </v>
      </c>
      <c r="G75" s="31"/>
      <c r="H75" s="31"/>
      <c r="I75" s="92" t="s">
        <v>23</v>
      </c>
      <c r="J75" s="49" t="str">
        <f>IF(J12="","",J12)</f>
        <v>19. 7. 2019</v>
      </c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1"/>
      <c r="D76" s="31"/>
      <c r="E76" s="31"/>
      <c r="F76" s="31"/>
      <c r="G76" s="31"/>
      <c r="H76" s="31"/>
      <c r="I76" s="90"/>
      <c r="J76" s="31"/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5.7" customHeight="1">
      <c r="A77" s="31"/>
      <c r="B77" s="32"/>
      <c r="C77" s="26" t="s">
        <v>25</v>
      </c>
      <c r="D77" s="31"/>
      <c r="E77" s="31"/>
      <c r="F77" s="24" t="str">
        <f>E15</f>
        <v>Kraj Vysočina</v>
      </c>
      <c r="G77" s="31"/>
      <c r="H77" s="31"/>
      <c r="I77" s="92" t="s">
        <v>31</v>
      </c>
      <c r="J77" s="29" t="str">
        <f>E21</f>
        <v>Ing. Miroslav Červenka</v>
      </c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92" t="s">
        <v>34</v>
      </c>
      <c r="J78" s="29" t="str">
        <f>E24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90"/>
      <c r="J79" s="31"/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26"/>
      <c r="B80" s="127"/>
      <c r="C80" s="128" t="s">
        <v>113</v>
      </c>
      <c r="D80" s="129" t="s">
        <v>58</v>
      </c>
      <c r="E80" s="129" t="s">
        <v>54</v>
      </c>
      <c r="F80" s="129" t="s">
        <v>55</v>
      </c>
      <c r="G80" s="129" t="s">
        <v>114</v>
      </c>
      <c r="H80" s="129" t="s">
        <v>115</v>
      </c>
      <c r="I80" s="130" t="s">
        <v>116</v>
      </c>
      <c r="J80" s="129" t="s">
        <v>108</v>
      </c>
      <c r="K80" s="131" t="s">
        <v>117</v>
      </c>
      <c r="L80" s="132"/>
      <c r="M80" s="56" t="s">
        <v>3</v>
      </c>
      <c r="N80" s="57" t="s">
        <v>43</v>
      </c>
      <c r="O80" s="57" t="s">
        <v>118</v>
      </c>
      <c r="P80" s="57" t="s">
        <v>119</v>
      </c>
      <c r="Q80" s="57" t="s">
        <v>120</v>
      </c>
      <c r="R80" s="57" t="s">
        <v>121</v>
      </c>
      <c r="S80" s="57" t="s">
        <v>122</v>
      </c>
      <c r="T80" s="58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65" s="2" customFormat="1" ht="22.9" customHeight="1">
      <c r="A81" s="31"/>
      <c r="B81" s="32"/>
      <c r="C81" s="63" t="s">
        <v>124</v>
      </c>
      <c r="D81" s="31"/>
      <c r="E81" s="31"/>
      <c r="F81" s="31"/>
      <c r="G81" s="31"/>
      <c r="H81" s="31"/>
      <c r="I81" s="90"/>
      <c r="J81" s="133">
        <f>BK81</f>
        <v>0</v>
      </c>
      <c r="K81" s="31"/>
      <c r="L81" s="32"/>
      <c r="M81" s="59"/>
      <c r="N81" s="50"/>
      <c r="O81" s="60"/>
      <c r="P81" s="134">
        <f>P82</f>
        <v>0</v>
      </c>
      <c r="Q81" s="60"/>
      <c r="R81" s="134">
        <f>R82</f>
        <v>0</v>
      </c>
      <c r="S81" s="60"/>
      <c r="T81" s="135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109</v>
      </c>
      <c r="BK81" s="136">
        <f>BK82</f>
        <v>0</v>
      </c>
    </row>
    <row r="82" spans="1:65" s="12" customFormat="1" ht="25.9" customHeight="1">
      <c r="B82" s="137"/>
      <c r="D82" s="138" t="s">
        <v>72</v>
      </c>
      <c r="E82" s="139" t="s">
        <v>125</v>
      </c>
      <c r="F82" s="139" t="s">
        <v>489</v>
      </c>
      <c r="I82" s="140"/>
      <c r="J82" s="141">
        <f>BK82</f>
        <v>0</v>
      </c>
      <c r="L82" s="137"/>
      <c r="M82" s="142"/>
      <c r="N82" s="143"/>
      <c r="O82" s="143"/>
      <c r="P82" s="144">
        <f>P83</f>
        <v>0</v>
      </c>
      <c r="Q82" s="143"/>
      <c r="R82" s="144">
        <f>R83</f>
        <v>0</v>
      </c>
      <c r="S82" s="143"/>
      <c r="T82" s="145">
        <f>T83</f>
        <v>0</v>
      </c>
      <c r="AR82" s="138" t="s">
        <v>88</v>
      </c>
      <c r="AT82" s="146" t="s">
        <v>72</v>
      </c>
      <c r="AU82" s="146" t="s">
        <v>73</v>
      </c>
      <c r="AY82" s="138" t="s">
        <v>127</v>
      </c>
      <c r="BK82" s="147">
        <f>BK83</f>
        <v>0</v>
      </c>
    </row>
    <row r="83" spans="1:65" s="12" customFormat="1" ht="22.9" customHeight="1">
      <c r="B83" s="137"/>
      <c r="D83" s="138" t="s">
        <v>72</v>
      </c>
      <c r="E83" s="148" t="s">
        <v>128</v>
      </c>
      <c r="F83" s="148" t="s">
        <v>490</v>
      </c>
      <c r="I83" s="140"/>
      <c r="J83" s="149">
        <f>BK83</f>
        <v>0</v>
      </c>
      <c r="L83" s="137"/>
      <c r="M83" s="142"/>
      <c r="N83" s="143"/>
      <c r="O83" s="143"/>
      <c r="P83" s="144">
        <f>SUM(P84:P86)</f>
        <v>0</v>
      </c>
      <c r="Q83" s="143"/>
      <c r="R83" s="144">
        <f>SUM(R84:R86)</f>
        <v>0</v>
      </c>
      <c r="S83" s="143"/>
      <c r="T83" s="145">
        <f>SUM(T84:T86)</f>
        <v>0</v>
      </c>
      <c r="AR83" s="138" t="s">
        <v>88</v>
      </c>
      <c r="AT83" s="146" t="s">
        <v>72</v>
      </c>
      <c r="AU83" s="146" t="s">
        <v>78</v>
      </c>
      <c r="AY83" s="138" t="s">
        <v>127</v>
      </c>
      <c r="BK83" s="147">
        <f>SUM(BK84:BK86)</f>
        <v>0</v>
      </c>
    </row>
    <row r="84" spans="1:65" s="2" customFormat="1" ht="58.5" customHeight="1">
      <c r="A84" s="31"/>
      <c r="B84" s="150"/>
      <c r="C84" s="151" t="s">
        <v>78</v>
      </c>
      <c r="D84" s="151" t="s">
        <v>129</v>
      </c>
      <c r="E84" s="152" t="s">
        <v>491</v>
      </c>
      <c r="F84" s="153" t="s">
        <v>524</v>
      </c>
      <c r="G84" s="154" t="s">
        <v>173</v>
      </c>
      <c r="H84" s="155">
        <v>1571</v>
      </c>
      <c r="I84" s="156"/>
      <c r="J84" s="157">
        <f>ROUND(I84*H84,2)</f>
        <v>0</v>
      </c>
      <c r="K84" s="153" t="s">
        <v>3</v>
      </c>
      <c r="L84" s="32"/>
      <c r="M84" s="158" t="s">
        <v>3</v>
      </c>
      <c r="N84" s="159" t="s">
        <v>44</v>
      </c>
      <c r="O84" s="52"/>
      <c r="P84" s="160">
        <f>O84*H84</f>
        <v>0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2" t="s">
        <v>133</v>
      </c>
      <c r="AT84" s="162" t="s">
        <v>129</v>
      </c>
      <c r="AU84" s="162" t="s">
        <v>82</v>
      </c>
      <c r="AY84" s="16" t="s">
        <v>127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78</v>
      </c>
      <c r="BK84" s="163">
        <f>ROUND(I84*H84,2)</f>
        <v>0</v>
      </c>
      <c r="BL84" s="16" t="s">
        <v>133</v>
      </c>
      <c r="BM84" s="162" t="s">
        <v>492</v>
      </c>
    </row>
    <row r="85" spans="1:65" s="2" customFormat="1" ht="61.5" customHeight="1">
      <c r="A85" s="31"/>
      <c r="B85" s="150"/>
      <c r="C85" s="151" t="s">
        <v>82</v>
      </c>
      <c r="D85" s="151" t="s">
        <v>129</v>
      </c>
      <c r="E85" s="152" t="s">
        <v>493</v>
      </c>
      <c r="F85" s="153" t="s">
        <v>525</v>
      </c>
      <c r="G85" s="154" t="s">
        <v>173</v>
      </c>
      <c r="H85" s="155">
        <v>1571</v>
      </c>
      <c r="I85" s="156"/>
      <c r="J85" s="157">
        <f>ROUND(I85*H85,2)</f>
        <v>0</v>
      </c>
      <c r="K85" s="153" t="s">
        <v>3</v>
      </c>
      <c r="L85" s="32"/>
      <c r="M85" s="158" t="s">
        <v>3</v>
      </c>
      <c r="N85" s="159" t="s">
        <v>44</v>
      </c>
      <c r="O85" s="52"/>
      <c r="P85" s="160">
        <f>O85*H85</f>
        <v>0</v>
      </c>
      <c r="Q85" s="160">
        <v>0</v>
      </c>
      <c r="R85" s="160">
        <f>Q85*H85</f>
        <v>0</v>
      </c>
      <c r="S85" s="160">
        <v>0</v>
      </c>
      <c r="T85" s="161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62" t="s">
        <v>133</v>
      </c>
      <c r="AT85" s="162" t="s">
        <v>129</v>
      </c>
      <c r="AU85" s="162" t="s">
        <v>82</v>
      </c>
      <c r="AY85" s="16" t="s">
        <v>127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6" t="s">
        <v>78</v>
      </c>
      <c r="BK85" s="163">
        <f>ROUND(I85*H85,2)</f>
        <v>0</v>
      </c>
      <c r="BL85" s="16" t="s">
        <v>133</v>
      </c>
      <c r="BM85" s="162" t="s">
        <v>494</v>
      </c>
    </row>
    <row r="86" spans="1:65" s="2" customFormat="1" ht="61.5" customHeight="1">
      <c r="A86" s="31"/>
      <c r="B86" s="150"/>
      <c r="C86" s="151" t="s">
        <v>85</v>
      </c>
      <c r="D86" s="151" t="s">
        <v>129</v>
      </c>
      <c r="E86" s="152" t="s">
        <v>495</v>
      </c>
      <c r="F86" s="153" t="s">
        <v>496</v>
      </c>
      <c r="G86" s="154" t="s">
        <v>173</v>
      </c>
      <c r="H86" s="155">
        <v>1571</v>
      </c>
      <c r="I86" s="156"/>
      <c r="J86" s="157">
        <f>ROUND(I86*H86,2)</f>
        <v>0</v>
      </c>
      <c r="K86" s="153" t="s">
        <v>3</v>
      </c>
      <c r="L86" s="32"/>
      <c r="M86" s="187" t="s">
        <v>3</v>
      </c>
      <c r="N86" s="188" t="s">
        <v>44</v>
      </c>
      <c r="O86" s="189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62" t="s">
        <v>133</v>
      </c>
      <c r="AT86" s="162" t="s">
        <v>129</v>
      </c>
      <c r="AU86" s="162" t="s">
        <v>82</v>
      </c>
      <c r="AY86" s="16" t="s">
        <v>127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78</v>
      </c>
      <c r="BK86" s="163">
        <f>ROUND(I86*H86,2)</f>
        <v>0</v>
      </c>
      <c r="BL86" s="16" t="s">
        <v>133</v>
      </c>
      <c r="BM86" s="162" t="s">
        <v>497</v>
      </c>
    </row>
    <row r="87" spans="1:65" s="2" customFormat="1" ht="6.95" customHeight="1">
      <c r="A87" s="31"/>
      <c r="B87" s="41"/>
      <c r="C87" s="42"/>
      <c r="D87" s="42"/>
      <c r="E87" s="42"/>
      <c r="F87" s="42"/>
      <c r="G87" s="42"/>
      <c r="H87" s="42"/>
      <c r="I87" s="110"/>
      <c r="J87" s="42"/>
      <c r="K87" s="42"/>
      <c r="L87" s="32"/>
      <c r="M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</sheetData>
  <autoFilter ref="C80:K86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102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103</v>
      </c>
      <c r="I4" s="87"/>
      <c r="L4" s="19"/>
      <c r="M4" s="89" t="s">
        <v>11</v>
      </c>
      <c r="AT4" s="16" t="s">
        <v>4</v>
      </c>
    </row>
    <row r="5" spans="1:46" s="1" customFormat="1" ht="6.95" customHeight="1">
      <c r="B5" s="19"/>
      <c r="I5" s="87"/>
      <c r="L5" s="19"/>
    </row>
    <row r="6" spans="1:46" s="1" customFormat="1" ht="12" customHeight="1">
      <c r="B6" s="19"/>
      <c r="D6" s="26" t="s">
        <v>17</v>
      </c>
      <c r="I6" s="87"/>
      <c r="L6" s="19"/>
    </row>
    <row r="7" spans="1:46" s="1" customFormat="1" ht="16.5" customHeight="1">
      <c r="B7" s="19"/>
      <c r="E7" s="234" t="str">
        <f>'Rekapitulace stavby'!K6</f>
        <v>EVL V Lisovech II. fáze</v>
      </c>
      <c r="F7" s="235"/>
      <c r="G7" s="235"/>
      <c r="H7" s="235"/>
      <c r="I7" s="87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0"/>
      <c r="J8" s="31"/>
      <c r="K8" s="31"/>
      <c r="L8" s="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7" t="s">
        <v>498</v>
      </c>
      <c r="F9" s="233"/>
      <c r="G9" s="233"/>
      <c r="H9" s="233"/>
      <c r="I9" s="90"/>
      <c r="J9" s="31"/>
      <c r="K9" s="31"/>
      <c r="L9" s="9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0"/>
      <c r="J10" s="31"/>
      <c r="K10" s="31"/>
      <c r="L10" s="9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92" t="s">
        <v>20</v>
      </c>
      <c r="J11" s="24" t="s">
        <v>3</v>
      </c>
      <c r="K11" s="31"/>
      <c r="L11" s="9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92" t="s">
        <v>23</v>
      </c>
      <c r="J12" s="49" t="str">
        <f>'Rekapitulace stavby'!AN8</f>
        <v>19. 7. 2019</v>
      </c>
      <c r="K12" s="31"/>
      <c r="L12" s="9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0"/>
      <c r="J13" s="31"/>
      <c r="K13" s="31"/>
      <c r="L13" s="9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92" t="s">
        <v>26</v>
      </c>
      <c r="J14" s="24" t="s">
        <v>3</v>
      </c>
      <c r="K14" s="31"/>
      <c r="L14" s="9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92" t="s">
        <v>28</v>
      </c>
      <c r="J15" s="24" t="s">
        <v>3</v>
      </c>
      <c r="K15" s="31"/>
      <c r="L15" s="9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0"/>
      <c r="J16" s="31"/>
      <c r="K16" s="31"/>
      <c r="L16" s="9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92" t="s">
        <v>26</v>
      </c>
      <c r="J17" s="27" t="str">
        <f>'Rekapitulace stavby'!AN13</f>
        <v>Vyplň údaj</v>
      </c>
      <c r="K17" s="31"/>
      <c r="L17" s="9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6" t="str">
        <f>'Rekapitulace stavby'!E14</f>
        <v>Vyplň údaj</v>
      </c>
      <c r="F18" s="207"/>
      <c r="G18" s="207"/>
      <c r="H18" s="207"/>
      <c r="I18" s="92" t="s">
        <v>28</v>
      </c>
      <c r="J18" s="27" t="str">
        <f>'Rekapitulace stavby'!AN14</f>
        <v>Vyplň údaj</v>
      </c>
      <c r="K18" s="31"/>
      <c r="L18" s="9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0"/>
      <c r="J19" s="31"/>
      <c r="K19" s="31"/>
      <c r="L19" s="9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92" t="s">
        <v>26</v>
      </c>
      <c r="J20" s="24" t="str">
        <f>IF('Rekapitulace stavby'!AN16="","",'Rekapitulace stavby'!AN16)</f>
        <v/>
      </c>
      <c r="K20" s="31"/>
      <c r="L20" s="9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Miroslav Červenka</v>
      </c>
      <c r="F21" s="31"/>
      <c r="G21" s="31"/>
      <c r="H21" s="31"/>
      <c r="I21" s="92" t="s">
        <v>28</v>
      </c>
      <c r="J21" s="24" t="str">
        <f>IF('Rekapitulace stavby'!AN17="","",'Rekapitulace stavby'!AN17)</f>
        <v/>
      </c>
      <c r="K21" s="31"/>
      <c r="L21" s="9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0"/>
      <c r="J22" s="31"/>
      <c r="K22" s="31"/>
      <c r="L22" s="9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92" t="s">
        <v>26</v>
      </c>
      <c r="J23" s="24" t="s">
        <v>35</v>
      </c>
      <c r="K23" s="31"/>
      <c r="L23" s="9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32</v>
      </c>
      <c r="F24" s="31"/>
      <c r="G24" s="31"/>
      <c r="H24" s="31"/>
      <c r="I24" s="92" t="s">
        <v>28</v>
      </c>
      <c r="J24" s="24" t="s">
        <v>36</v>
      </c>
      <c r="K24" s="31"/>
      <c r="L24" s="9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0"/>
      <c r="J25" s="31"/>
      <c r="K25" s="31"/>
      <c r="L25" s="9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90"/>
      <c r="J26" s="31"/>
      <c r="K26" s="31"/>
      <c r="L26" s="9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11" t="s">
        <v>3</v>
      </c>
      <c r="F27" s="211"/>
      <c r="G27" s="211"/>
      <c r="H27" s="211"/>
      <c r="I27" s="95"/>
      <c r="J27" s="93"/>
      <c r="K27" s="93"/>
      <c r="L27" s="9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0"/>
      <c r="J28" s="31"/>
      <c r="K28" s="31"/>
      <c r="L28" s="9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97"/>
      <c r="J29" s="60"/>
      <c r="K29" s="60"/>
      <c r="L29" s="9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8" t="s">
        <v>39</v>
      </c>
      <c r="E30" s="31"/>
      <c r="F30" s="31"/>
      <c r="G30" s="31"/>
      <c r="H30" s="31"/>
      <c r="I30" s="90"/>
      <c r="J30" s="65">
        <f>ROUND(J82, 2)</f>
        <v>0</v>
      </c>
      <c r="K30" s="31"/>
      <c r="L30" s="9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97"/>
      <c r="J31" s="60"/>
      <c r="K31" s="60"/>
      <c r="L31" s="9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99" t="s">
        <v>40</v>
      </c>
      <c r="J32" s="35" t="s">
        <v>42</v>
      </c>
      <c r="K32" s="31"/>
      <c r="L32" s="9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43</v>
      </c>
      <c r="E33" s="26" t="s">
        <v>44</v>
      </c>
      <c r="F33" s="101">
        <f>ROUND((SUM(BE82:BE91)),  2)</f>
        <v>0</v>
      </c>
      <c r="G33" s="31"/>
      <c r="H33" s="31"/>
      <c r="I33" s="102">
        <v>0.21</v>
      </c>
      <c r="J33" s="101">
        <f>ROUND(((SUM(BE82:BE91))*I33),  2)</f>
        <v>0</v>
      </c>
      <c r="K33" s="31"/>
      <c r="L33" s="9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45</v>
      </c>
      <c r="F34" s="101">
        <f>ROUND((SUM(BF82:BF91)),  2)</f>
        <v>0</v>
      </c>
      <c r="G34" s="31"/>
      <c r="H34" s="31"/>
      <c r="I34" s="102">
        <v>0.15</v>
      </c>
      <c r="J34" s="101">
        <f>ROUND(((SUM(BF82:BF91))*I34),  2)</f>
        <v>0</v>
      </c>
      <c r="K34" s="31"/>
      <c r="L34" s="9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101">
        <f>ROUND((SUM(BG82:BG91)),  2)</f>
        <v>0</v>
      </c>
      <c r="G35" s="31"/>
      <c r="H35" s="31"/>
      <c r="I35" s="102">
        <v>0.21</v>
      </c>
      <c r="J35" s="101">
        <f>0</f>
        <v>0</v>
      </c>
      <c r="K35" s="31"/>
      <c r="L35" s="9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47</v>
      </c>
      <c r="F36" s="101">
        <f>ROUND((SUM(BH82:BH91)),  2)</f>
        <v>0</v>
      </c>
      <c r="G36" s="31"/>
      <c r="H36" s="31"/>
      <c r="I36" s="102">
        <v>0.15</v>
      </c>
      <c r="J36" s="101">
        <f>0</f>
        <v>0</v>
      </c>
      <c r="K36" s="31"/>
      <c r="L36" s="9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48</v>
      </c>
      <c r="F37" s="101">
        <f>ROUND((SUM(BI82:BI91)),  2)</f>
        <v>0</v>
      </c>
      <c r="G37" s="31"/>
      <c r="H37" s="31"/>
      <c r="I37" s="102">
        <v>0</v>
      </c>
      <c r="J37" s="101">
        <f>0</f>
        <v>0</v>
      </c>
      <c r="K37" s="31"/>
      <c r="L37" s="9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9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9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9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9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106</v>
      </c>
      <c r="D45" s="31"/>
      <c r="E45" s="31"/>
      <c r="F45" s="31"/>
      <c r="G45" s="31"/>
      <c r="H45" s="31"/>
      <c r="I45" s="90"/>
      <c r="J45" s="31"/>
      <c r="K45" s="31"/>
      <c r="L45" s="9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1"/>
      <c r="D46" s="31"/>
      <c r="E46" s="31"/>
      <c r="F46" s="31"/>
      <c r="G46" s="31"/>
      <c r="H46" s="31"/>
      <c r="I46" s="90"/>
      <c r="J46" s="31"/>
      <c r="K46" s="31"/>
      <c r="L46" s="9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90"/>
      <c r="J47" s="31"/>
      <c r="K47" s="31"/>
      <c r="L47" s="9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1"/>
      <c r="D48" s="31"/>
      <c r="E48" s="234" t="str">
        <f>E7</f>
        <v>EVL V Lisovech II. fáze</v>
      </c>
      <c r="F48" s="235"/>
      <c r="G48" s="235"/>
      <c r="H48" s="235"/>
      <c r="I48" s="90"/>
      <c r="J48" s="31"/>
      <c r="K48" s="31"/>
      <c r="L48" s="9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104</v>
      </c>
      <c r="D49" s="31"/>
      <c r="E49" s="31"/>
      <c r="F49" s="31"/>
      <c r="G49" s="31"/>
      <c r="H49" s="31"/>
      <c r="I49" s="90"/>
      <c r="J49" s="31"/>
      <c r="K49" s="31"/>
      <c r="L49" s="9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1"/>
      <c r="D50" s="31"/>
      <c r="E50" s="217" t="str">
        <f>E9</f>
        <v>8 - VRN</v>
      </c>
      <c r="F50" s="233"/>
      <c r="G50" s="233"/>
      <c r="H50" s="233"/>
      <c r="I50" s="90"/>
      <c r="J50" s="31"/>
      <c r="K50" s="31"/>
      <c r="L50" s="9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1"/>
      <c r="D51" s="31"/>
      <c r="E51" s="31"/>
      <c r="F51" s="31"/>
      <c r="G51" s="31"/>
      <c r="H51" s="31"/>
      <c r="I51" s="90"/>
      <c r="J51" s="31"/>
      <c r="K51" s="31"/>
      <c r="L51" s="9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92" t="s">
        <v>23</v>
      </c>
      <c r="J52" s="49" t="str">
        <f>IF(J12="","",J12)</f>
        <v>19. 7. 2019</v>
      </c>
      <c r="K52" s="31"/>
      <c r="L52" s="9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1"/>
      <c r="D53" s="31"/>
      <c r="E53" s="31"/>
      <c r="F53" s="31"/>
      <c r="G53" s="31"/>
      <c r="H53" s="31"/>
      <c r="I53" s="90"/>
      <c r="J53" s="31"/>
      <c r="K53" s="31"/>
      <c r="L53" s="9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25.7" hidden="1" customHeight="1">
      <c r="A54" s="31"/>
      <c r="B54" s="32"/>
      <c r="C54" s="26" t="s">
        <v>25</v>
      </c>
      <c r="D54" s="31"/>
      <c r="E54" s="31"/>
      <c r="F54" s="24" t="str">
        <f>E15</f>
        <v>Kraj Vysočina</v>
      </c>
      <c r="G54" s="31"/>
      <c r="H54" s="31"/>
      <c r="I54" s="92" t="s">
        <v>31</v>
      </c>
      <c r="J54" s="29" t="str">
        <f>E21</f>
        <v>Ing. Miroslav Červenka</v>
      </c>
      <c r="K54" s="31"/>
      <c r="L54" s="9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hidden="1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92" t="s">
        <v>34</v>
      </c>
      <c r="J55" s="29" t="str">
        <f>E24</f>
        <v>Ing. Miroslav Červenka</v>
      </c>
      <c r="K55" s="31"/>
      <c r="L55" s="9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1"/>
      <c r="D56" s="31"/>
      <c r="E56" s="31"/>
      <c r="F56" s="31"/>
      <c r="G56" s="31"/>
      <c r="H56" s="31"/>
      <c r="I56" s="90"/>
      <c r="J56" s="31"/>
      <c r="K56" s="31"/>
      <c r="L56" s="9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12" t="s">
        <v>107</v>
      </c>
      <c r="D57" s="103"/>
      <c r="E57" s="103"/>
      <c r="F57" s="103"/>
      <c r="G57" s="103"/>
      <c r="H57" s="103"/>
      <c r="I57" s="113"/>
      <c r="J57" s="114" t="s">
        <v>108</v>
      </c>
      <c r="K57" s="103"/>
      <c r="L57" s="9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1"/>
      <c r="D58" s="31"/>
      <c r="E58" s="31"/>
      <c r="F58" s="31"/>
      <c r="G58" s="31"/>
      <c r="H58" s="31"/>
      <c r="I58" s="90"/>
      <c r="J58" s="31"/>
      <c r="K58" s="31"/>
      <c r="L58" s="9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15" t="s">
        <v>71</v>
      </c>
      <c r="D59" s="31"/>
      <c r="E59" s="31"/>
      <c r="F59" s="31"/>
      <c r="G59" s="31"/>
      <c r="H59" s="31"/>
      <c r="I59" s="90"/>
      <c r="J59" s="65">
        <f>J82</f>
        <v>0</v>
      </c>
      <c r="K59" s="31"/>
      <c r="L59" s="9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109</v>
      </c>
    </row>
    <row r="60" spans="1:47" s="9" customFormat="1" ht="24.95" hidden="1" customHeight="1">
      <c r="B60" s="116"/>
      <c r="D60" s="117" t="s">
        <v>499</v>
      </c>
      <c r="E60" s="118"/>
      <c r="F60" s="118"/>
      <c r="G60" s="118"/>
      <c r="H60" s="118"/>
      <c r="I60" s="119"/>
      <c r="J60" s="120">
        <f>J83</f>
        <v>0</v>
      </c>
      <c r="L60" s="116"/>
    </row>
    <row r="61" spans="1:47" s="10" customFormat="1" ht="19.899999999999999" hidden="1" customHeight="1">
      <c r="B61" s="121"/>
      <c r="D61" s="122" t="s">
        <v>500</v>
      </c>
      <c r="E61" s="123"/>
      <c r="F61" s="123"/>
      <c r="G61" s="123"/>
      <c r="H61" s="123"/>
      <c r="I61" s="124"/>
      <c r="J61" s="125">
        <f>J84</f>
        <v>0</v>
      </c>
      <c r="L61" s="121"/>
    </row>
    <row r="62" spans="1:47" s="10" customFormat="1" ht="19.899999999999999" hidden="1" customHeight="1">
      <c r="B62" s="121"/>
      <c r="D62" s="122" t="s">
        <v>501</v>
      </c>
      <c r="E62" s="123"/>
      <c r="F62" s="123"/>
      <c r="G62" s="123"/>
      <c r="H62" s="123"/>
      <c r="I62" s="124"/>
      <c r="J62" s="125">
        <f>J90</f>
        <v>0</v>
      </c>
      <c r="L62" s="121"/>
    </row>
    <row r="63" spans="1:47" s="2" customFormat="1" ht="21.75" hidden="1" customHeight="1">
      <c r="A63" s="31"/>
      <c r="B63" s="32"/>
      <c r="C63" s="31"/>
      <c r="D63" s="31"/>
      <c r="E63" s="31"/>
      <c r="F63" s="31"/>
      <c r="G63" s="31"/>
      <c r="H63" s="31"/>
      <c r="I63" s="90"/>
      <c r="J63" s="31"/>
      <c r="K63" s="31"/>
      <c r="L63" s="9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s="2" customFormat="1" ht="6.95" hidden="1" customHeight="1">
      <c r="A64" s="31"/>
      <c r="B64" s="41"/>
      <c r="C64" s="42"/>
      <c r="D64" s="42"/>
      <c r="E64" s="42"/>
      <c r="F64" s="42"/>
      <c r="G64" s="42"/>
      <c r="H64" s="42"/>
      <c r="I64" s="110"/>
      <c r="J64" s="42"/>
      <c r="K64" s="42"/>
      <c r="L64" s="9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idden="1"/>
    <row r="66" spans="1:31" hidden="1"/>
    <row r="67" spans="1:31" hidden="1"/>
    <row r="68" spans="1:31" s="2" customFormat="1" ht="6.95" customHeight="1">
      <c r="A68" s="31"/>
      <c r="B68" s="43"/>
      <c r="C68" s="44"/>
      <c r="D68" s="44"/>
      <c r="E68" s="44"/>
      <c r="F68" s="44"/>
      <c r="G68" s="44"/>
      <c r="H68" s="44"/>
      <c r="I68" s="111"/>
      <c r="J68" s="44"/>
      <c r="K68" s="44"/>
      <c r="L68" s="9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24.95" customHeight="1">
      <c r="A69" s="31"/>
      <c r="B69" s="32"/>
      <c r="C69" s="20" t="s">
        <v>112</v>
      </c>
      <c r="D69" s="31"/>
      <c r="E69" s="31"/>
      <c r="F69" s="31"/>
      <c r="G69" s="31"/>
      <c r="H69" s="31"/>
      <c r="I69" s="90"/>
      <c r="J69" s="31"/>
      <c r="K69" s="31"/>
      <c r="L69" s="9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6.95" customHeight="1">
      <c r="A70" s="31"/>
      <c r="B70" s="32"/>
      <c r="C70" s="31"/>
      <c r="D70" s="31"/>
      <c r="E70" s="31"/>
      <c r="F70" s="31"/>
      <c r="G70" s="31"/>
      <c r="H70" s="31"/>
      <c r="I70" s="90"/>
      <c r="J70" s="31"/>
      <c r="K70" s="31"/>
      <c r="L70" s="9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2" customHeight="1">
      <c r="A71" s="31"/>
      <c r="B71" s="32"/>
      <c r="C71" s="26" t="s">
        <v>17</v>
      </c>
      <c r="D71" s="31"/>
      <c r="E71" s="31"/>
      <c r="F71" s="31"/>
      <c r="G71" s="31"/>
      <c r="H71" s="31"/>
      <c r="I71" s="90"/>
      <c r="J71" s="31"/>
      <c r="K71" s="31"/>
      <c r="L71" s="9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6.5" customHeight="1">
      <c r="A72" s="31"/>
      <c r="B72" s="32"/>
      <c r="C72" s="31"/>
      <c r="D72" s="31"/>
      <c r="E72" s="234" t="str">
        <f>E7</f>
        <v>EVL V Lisovech II. fáze</v>
      </c>
      <c r="F72" s="235"/>
      <c r="G72" s="235"/>
      <c r="H72" s="235"/>
      <c r="I72" s="90"/>
      <c r="J72" s="31"/>
      <c r="K72" s="31"/>
      <c r="L72" s="9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2" customHeight="1">
      <c r="A73" s="31"/>
      <c r="B73" s="32"/>
      <c r="C73" s="26" t="s">
        <v>104</v>
      </c>
      <c r="D73" s="31"/>
      <c r="E73" s="31"/>
      <c r="F73" s="31"/>
      <c r="G73" s="31"/>
      <c r="H73" s="31"/>
      <c r="I73" s="90"/>
      <c r="J73" s="31"/>
      <c r="K73" s="31"/>
      <c r="L73" s="9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6.5" customHeight="1">
      <c r="A74" s="31"/>
      <c r="B74" s="32"/>
      <c r="C74" s="31"/>
      <c r="D74" s="31"/>
      <c r="E74" s="217" t="str">
        <f>E9</f>
        <v>8 - VRN</v>
      </c>
      <c r="F74" s="233"/>
      <c r="G74" s="233"/>
      <c r="H74" s="233"/>
      <c r="I74" s="90"/>
      <c r="J74" s="31"/>
      <c r="K74" s="31"/>
      <c r="L74" s="9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31"/>
      <c r="B75" s="32"/>
      <c r="C75" s="31"/>
      <c r="D75" s="31"/>
      <c r="E75" s="31"/>
      <c r="F75" s="31"/>
      <c r="G75" s="31"/>
      <c r="H75" s="31"/>
      <c r="I75" s="90"/>
      <c r="J75" s="31"/>
      <c r="K75" s="31"/>
      <c r="L75" s="9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6" t="s">
        <v>21</v>
      </c>
      <c r="D76" s="31"/>
      <c r="E76" s="31"/>
      <c r="F76" s="24" t="str">
        <f>F12</f>
        <v xml:space="preserve"> </v>
      </c>
      <c r="G76" s="31"/>
      <c r="H76" s="31"/>
      <c r="I76" s="92" t="s">
        <v>23</v>
      </c>
      <c r="J76" s="49" t="str">
        <f>IF(J12="","",J12)</f>
        <v>19. 7. 2019</v>
      </c>
      <c r="K76" s="31"/>
      <c r="L76" s="9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6.95" customHeight="1">
      <c r="A77" s="31"/>
      <c r="B77" s="32"/>
      <c r="C77" s="31"/>
      <c r="D77" s="31"/>
      <c r="E77" s="31"/>
      <c r="F77" s="31"/>
      <c r="G77" s="31"/>
      <c r="H77" s="31"/>
      <c r="I77" s="90"/>
      <c r="J77" s="31"/>
      <c r="K77" s="31"/>
      <c r="L77" s="9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5.7" customHeight="1">
      <c r="A78" s="31"/>
      <c r="B78" s="32"/>
      <c r="C78" s="26" t="s">
        <v>25</v>
      </c>
      <c r="D78" s="31"/>
      <c r="E78" s="31"/>
      <c r="F78" s="24" t="str">
        <f>E15</f>
        <v>Kraj Vysočina</v>
      </c>
      <c r="G78" s="31"/>
      <c r="H78" s="31"/>
      <c r="I78" s="92" t="s">
        <v>31</v>
      </c>
      <c r="J78" s="29" t="str">
        <f>E21</f>
        <v>Ing. Miroslav Červenka</v>
      </c>
      <c r="K78" s="31"/>
      <c r="L78" s="9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25.7" customHeight="1">
      <c r="A79" s="31"/>
      <c r="B79" s="32"/>
      <c r="C79" s="26" t="s">
        <v>29</v>
      </c>
      <c r="D79" s="31"/>
      <c r="E79" s="31"/>
      <c r="F79" s="24" t="str">
        <f>IF(E18="","",E18)</f>
        <v>Vyplň údaj</v>
      </c>
      <c r="G79" s="31"/>
      <c r="H79" s="31"/>
      <c r="I79" s="92" t="s">
        <v>34</v>
      </c>
      <c r="J79" s="29" t="str">
        <f>E24</f>
        <v>Ing. Miroslav Červenka</v>
      </c>
      <c r="K79" s="31"/>
      <c r="L79" s="9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0.35" customHeight="1">
      <c r="A80" s="31"/>
      <c r="B80" s="32"/>
      <c r="C80" s="31"/>
      <c r="D80" s="31"/>
      <c r="E80" s="31"/>
      <c r="F80" s="31"/>
      <c r="G80" s="31"/>
      <c r="H80" s="31"/>
      <c r="I80" s="90"/>
      <c r="J80" s="31"/>
      <c r="K80" s="31"/>
      <c r="L80" s="9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11" customFormat="1" ht="29.25" customHeight="1">
      <c r="A81" s="126"/>
      <c r="B81" s="127"/>
      <c r="C81" s="128" t="s">
        <v>113</v>
      </c>
      <c r="D81" s="129" t="s">
        <v>58</v>
      </c>
      <c r="E81" s="129" t="s">
        <v>54</v>
      </c>
      <c r="F81" s="129" t="s">
        <v>55</v>
      </c>
      <c r="G81" s="129" t="s">
        <v>114</v>
      </c>
      <c r="H81" s="129" t="s">
        <v>115</v>
      </c>
      <c r="I81" s="130" t="s">
        <v>116</v>
      </c>
      <c r="J81" s="129" t="s">
        <v>108</v>
      </c>
      <c r="K81" s="131" t="s">
        <v>117</v>
      </c>
      <c r="L81" s="132"/>
      <c r="M81" s="56" t="s">
        <v>3</v>
      </c>
      <c r="N81" s="57" t="s">
        <v>43</v>
      </c>
      <c r="O81" s="57" t="s">
        <v>118</v>
      </c>
      <c r="P81" s="57" t="s">
        <v>119</v>
      </c>
      <c r="Q81" s="57" t="s">
        <v>120</v>
      </c>
      <c r="R81" s="57" t="s">
        <v>121</v>
      </c>
      <c r="S81" s="57" t="s">
        <v>122</v>
      </c>
      <c r="T81" s="58" t="s">
        <v>123</v>
      </c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65" s="2" customFormat="1" ht="22.9" customHeight="1">
      <c r="A82" s="31"/>
      <c r="B82" s="32"/>
      <c r="C82" s="63" t="s">
        <v>124</v>
      </c>
      <c r="D82" s="31"/>
      <c r="E82" s="31"/>
      <c r="F82" s="31"/>
      <c r="G82" s="31"/>
      <c r="H82" s="31"/>
      <c r="I82" s="90"/>
      <c r="J82" s="133">
        <f>BK82</f>
        <v>0</v>
      </c>
      <c r="K82" s="31"/>
      <c r="L82" s="32"/>
      <c r="M82" s="59"/>
      <c r="N82" s="50"/>
      <c r="O82" s="60"/>
      <c r="P82" s="134">
        <f>P83</f>
        <v>0</v>
      </c>
      <c r="Q82" s="60"/>
      <c r="R82" s="134">
        <f>R83</f>
        <v>0</v>
      </c>
      <c r="S82" s="60"/>
      <c r="T82" s="135">
        <f>T83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T82" s="16" t="s">
        <v>72</v>
      </c>
      <c r="AU82" s="16" t="s">
        <v>109</v>
      </c>
      <c r="BK82" s="136">
        <f>BK83</f>
        <v>0</v>
      </c>
    </row>
    <row r="83" spans="1:65" s="12" customFormat="1" ht="25.9" customHeight="1">
      <c r="B83" s="137"/>
      <c r="D83" s="138" t="s">
        <v>72</v>
      </c>
      <c r="E83" s="139" t="s">
        <v>101</v>
      </c>
      <c r="F83" s="139" t="s">
        <v>502</v>
      </c>
      <c r="I83" s="140"/>
      <c r="J83" s="141">
        <f>BK83</f>
        <v>0</v>
      </c>
      <c r="L83" s="137"/>
      <c r="M83" s="142"/>
      <c r="N83" s="143"/>
      <c r="O83" s="143"/>
      <c r="P83" s="144">
        <f>P84+P90</f>
        <v>0</v>
      </c>
      <c r="Q83" s="143"/>
      <c r="R83" s="144">
        <f>R84+R90</f>
        <v>0</v>
      </c>
      <c r="S83" s="143"/>
      <c r="T83" s="145">
        <f>T84+T90</f>
        <v>0</v>
      </c>
      <c r="AR83" s="138" t="s">
        <v>91</v>
      </c>
      <c r="AT83" s="146" t="s">
        <v>72</v>
      </c>
      <c r="AU83" s="146" t="s">
        <v>73</v>
      </c>
      <c r="AY83" s="138" t="s">
        <v>127</v>
      </c>
      <c r="BK83" s="147">
        <f>BK84+BK90</f>
        <v>0</v>
      </c>
    </row>
    <row r="84" spans="1:65" s="12" customFormat="1" ht="22.9" customHeight="1">
      <c r="B84" s="137"/>
      <c r="D84" s="138" t="s">
        <v>72</v>
      </c>
      <c r="E84" s="148" t="s">
        <v>503</v>
      </c>
      <c r="F84" s="148" t="s">
        <v>504</v>
      </c>
      <c r="I84" s="140"/>
      <c r="J84" s="149">
        <f>BK84</f>
        <v>0</v>
      </c>
      <c r="L84" s="137"/>
      <c r="M84" s="142"/>
      <c r="N84" s="143"/>
      <c r="O84" s="143"/>
      <c r="P84" s="144">
        <f>SUM(P85:P89)</f>
        <v>0</v>
      </c>
      <c r="Q84" s="143"/>
      <c r="R84" s="144">
        <f>SUM(R85:R89)</f>
        <v>0</v>
      </c>
      <c r="S84" s="143"/>
      <c r="T84" s="145">
        <f>SUM(T85:T89)</f>
        <v>0</v>
      </c>
      <c r="AR84" s="138" t="s">
        <v>91</v>
      </c>
      <c r="AT84" s="146" t="s">
        <v>72</v>
      </c>
      <c r="AU84" s="146" t="s">
        <v>78</v>
      </c>
      <c r="AY84" s="138" t="s">
        <v>127</v>
      </c>
      <c r="BK84" s="147">
        <f>SUM(BK85:BK89)</f>
        <v>0</v>
      </c>
    </row>
    <row r="85" spans="1:65" s="2" customFormat="1" ht="90" customHeight="1">
      <c r="A85" s="31"/>
      <c r="B85" s="150"/>
      <c r="C85" s="151" t="s">
        <v>97</v>
      </c>
      <c r="D85" s="151" t="s">
        <v>129</v>
      </c>
      <c r="E85" s="152" t="s">
        <v>505</v>
      </c>
      <c r="F85" s="153" t="s">
        <v>526</v>
      </c>
      <c r="G85" s="154" t="s">
        <v>398</v>
      </c>
      <c r="H85" s="155">
        <v>1</v>
      </c>
      <c r="I85" s="156"/>
      <c r="J85" s="157">
        <f>ROUND(I85*H85,2)</f>
        <v>0</v>
      </c>
      <c r="K85" s="153" t="s">
        <v>3</v>
      </c>
      <c r="L85" s="32"/>
      <c r="M85" s="158" t="s">
        <v>3</v>
      </c>
      <c r="N85" s="159" t="s">
        <v>44</v>
      </c>
      <c r="O85" s="52"/>
      <c r="P85" s="160">
        <f>O85*H85</f>
        <v>0</v>
      </c>
      <c r="Q85" s="160">
        <v>0</v>
      </c>
      <c r="R85" s="160">
        <f>Q85*H85</f>
        <v>0</v>
      </c>
      <c r="S85" s="160">
        <v>0</v>
      </c>
      <c r="T85" s="161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62" t="s">
        <v>133</v>
      </c>
      <c r="AT85" s="162" t="s">
        <v>129</v>
      </c>
      <c r="AU85" s="162" t="s">
        <v>82</v>
      </c>
      <c r="AY85" s="16" t="s">
        <v>127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6" t="s">
        <v>78</v>
      </c>
      <c r="BK85" s="163">
        <f>ROUND(I85*H85,2)</f>
        <v>0</v>
      </c>
      <c r="BL85" s="16" t="s">
        <v>133</v>
      </c>
      <c r="BM85" s="162" t="s">
        <v>506</v>
      </c>
    </row>
    <row r="86" spans="1:65" s="2" customFormat="1" ht="48" customHeight="1">
      <c r="A86" s="31"/>
      <c r="B86" s="150"/>
      <c r="C86" s="151" t="s">
        <v>100</v>
      </c>
      <c r="D86" s="151" t="s">
        <v>129</v>
      </c>
      <c r="E86" s="152" t="s">
        <v>507</v>
      </c>
      <c r="F86" s="153" t="s">
        <v>527</v>
      </c>
      <c r="G86" s="154" t="s">
        <v>398</v>
      </c>
      <c r="H86" s="155">
        <v>1</v>
      </c>
      <c r="I86" s="156"/>
      <c r="J86" s="157">
        <f>ROUND(I86*H86,2)</f>
        <v>0</v>
      </c>
      <c r="K86" s="153" t="s">
        <v>3</v>
      </c>
      <c r="L86" s="32"/>
      <c r="M86" s="158" t="s">
        <v>3</v>
      </c>
      <c r="N86" s="159" t="s">
        <v>44</v>
      </c>
      <c r="O86" s="52"/>
      <c r="P86" s="160">
        <f>O86*H86</f>
        <v>0</v>
      </c>
      <c r="Q86" s="160">
        <v>0</v>
      </c>
      <c r="R86" s="160">
        <f>Q86*H86</f>
        <v>0</v>
      </c>
      <c r="S86" s="160">
        <v>0</v>
      </c>
      <c r="T86" s="161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62" t="s">
        <v>133</v>
      </c>
      <c r="AT86" s="162" t="s">
        <v>129</v>
      </c>
      <c r="AU86" s="162" t="s">
        <v>82</v>
      </c>
      <c r="AY86" s="16" t="s">
        <v>127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78</v>
      </c>
      <c r="BK86" s="163">
        <f>ROUND(I86*H86,2)</f>
        <v>0</v>
      </c>
      <c r="BL86" s="16" t="s">
        <v>133</v>
      </c>
      <c r="BM86" s="162" t="s">
        <v>508</v>
      </c>
    </row>
    <row r="87" spans="1:65" s="2" customFormat="1" ht="21.75" customHeight="1">
      <c r="A87" s="31"/>
      <c r="B87" s="150"/>
      <c r="C87" s="151" t="s">
        <v>82</v>
      </c>
      <c r="D87" s="151" t="s">
        <v>129</v>
      </c>
      <c r="E87" s="152" t="s">
        <v>509</v>
      </c>
      <c r="F87" s="153" t="s">
        <v>528</v>
      </c>
      <c r="G87" s="154" t="s">
        <v>510</v>
      </c>
      <c r="H87" s="155">
        <v>13</v>
      </c>
      <c r="I87" s="156"/>
      <c r="J87" s="157">
        <f>ROUND(I87*H87,2)</f>
        <v>0</v>
      </c>
      <c r="K87" s="153" t="s">
        <v>511</v>
      </c>
      <c r="L87" s="32"/>
      <c r="M87" s="158" t="s">
        <v>3</v>
      </c>
      <c r="N87" s="159" t="s">
        <v>44</v>
      </c>
      <c r="O87" s="52"/>
      <c r="P87" s="160">
        <f>O87*H87</f>
        <v>0</v>
      </c>
      <c r="Q87" s="160">
        <v>0</v>
      </c>
      <c r="R87" s="160">
        <f>Q87*H87</f>
        <v>0</v>
      </c>
      <c r="S87" s="160">
        <v>0</v>
      </c>
      <c r="T87" s="161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62" t="s">
        <v>512</v>
      </c>
      <c r="AT87" s="162" t="s">
        <v>129</v>
      </c>
      <c r="AU87" s="162" t="s">
        <v>82</v>
      </c>
      <c r="AY87" s="16" t="s">
        <v>127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6" t="s">
        <v>78</v>
      </c>
      <c r="BK87" s="163">
        <f>ROUND(I87*H87,2)</f>
        <v>0</v>
      </c>
      <c r="BL87" s="16" t="s">
        <v>512</v>
      </c>
      <c r="BM87" s="162" t="s">
        <v>513</v>
      </c>
    </row>
    <row r="88" spans="1:65" s="13" customFormat="1">
      <c r="B88" s="164"/>
      <c r="D88" s="165" t="s">
        <v>135</v>
      </c>
      <c r="E88" s="166" t="s">
        <v>3</v>
      </c>
      <c r="F88" s="167" t="s">
        <v>198</v>
      </c>
      <c r="H88" s="168">
        <v>13</v>
      </c>
      <c r="I88" s="169"/>
      <c r="L88" s="164"/>
      <c r="M88" s="170"/>
      <c r="N88" s="171"/>
      <c r="O88" s="171"/>
      <c r="P88" s="171"/>
      <c r="Q88" s="171"/>
      <c r="R88" s="171"/>
      <c r="S88" s="171"/>
      <c r="T88" s="172"/>
      <c r="AT88" s="166" t="s">
        <v>135</v>
      </c>
      <c r="AU88" s="166" t="s">
        <v>82</v>
      </c>
      <c r="AV88" s="13" t="s">
        <v>82</v>
      </c>
      <c r="AW88" s="13" t="s">
        <v>33</v>
      </c>
      <c r="AX88" s="13" t="s">
        <v>78</v>
      </c>
      <c r="AY88" s="166" t="s">
        <v>127</v>
      </c>
    </row>
    <row r="89" spans="1:65" s="2" customFormat="1" ht="21.75" customHeight="1">
      <c r="A89" s="31"/>
      <c r="B89" s="150"/>
      <c r="C89" s="151" t="s">
        <v>85</v>
      </c>
      <c r="D89" s="151" t="s">
        <v>129</v>
      </c>
      <c r="E89" s="152" t="s">
        <v>514</v>
      </c>
      <c r="F89" s="153" t="s">
        <v>529</v>
      </c>
      <c r="G89" s="154" t="s">
        <v>132</v>
      </c>
      <c r="H89" s="155">
        <v>10</v>
      </c>
      <c r="I89" s="156"/>
      <c r="J89" s="157">
        <f>ROUND(I89*H89,2)</f>
        <v>0</v>
      </c>
      <c r="K89" s="153" t="s">
        <v>511</v>
      </c>
      <c r="L89" s="32"/>
      <c r="M89" s="158" t="s">
        <v>3</v>
      </c>
      <c r="N89" s="159" t="s">
        <v>44</v>
      </c>
      <c r="O89" s="52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2" t="s">
        <v>512</v>
      </c>
      <c r="AT89" s="162" t="s">
        <v>129</v>
      </c>
      <c r="AU89" s="162" t="s">
        <v>82</v>
      </c>
      <c r="AY89" s="16" t="s">
        <v>127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78</v>
      </c>
      <c r="BK89" s="163">
        <f>ROUND(I89*H89,2)</f>
        <v>0</v>
      </c>
      <c r="BL89" s="16" t="s">
        <v>512</v>
      </c>
      <c r="BM89" s="162" t="s">
        <v>515</v>
      </c>
    </row>
    <row r="90" spans="1:65" s="12" customFormat="1" ht="22.9" customHeight="1">
      <c r="B90" s="137"/>
      <c r="D90" s="138" t="s">
        <v>72</v>
      </c>
      <c r="E90" s="148" t="s">
        <v>516</v>
      </c>
      <c r="F90" s="148" t="s">
        <v>517</v>
      </c>
      <c r="I90" s="140"/>
      <c r="J90" s="149">
        <f>BK90</f>
        <v>0</v>
      </c>
      <c r="L90" s="137"/>
      <c r="M90" s="142"/>
      <c r="N90" s="143"/>
      <c r="O90" s="143"/>
      <c r="P90" s="144">
        <f>P91</f>
        <v>0</v>
      </c>
      <c r="Q90" s="143"/>
      <c r="R90" s="144">
        <f>R91</f>
        <v>0</v>
      </c>
      <c r="S90" s="143"/>
      <c r="T90" s="145">
        <f>T91</f>
        <v>0</v>
      </c>
      <c r="AR90" s="138" t="s">
        <v>91</v>
      </c>
      <c r="AT90" s="146" t="s">
        <v>72</v>
      </c>
      <c r="AU90" s="146" t="s">
        <v>78</v>
      </c>
      <c r="AY90" s="138" t="s">
        <v>127</v>
      </c>
      <c r="BK90" s="147">
        <f>BK91</f>
        <v>0</v>
      </c>
    </row>
    <row r="91" spans="1:65" s="2" customFormat="1" ht="27.75" customHeight="1">
      <c r="A91" s="31"/>
      <c r="B91" s="150"/>
      <c r="C91" s="151" t="s">
        <v>91</v>
      </c>
      <c r="D91" s="151" t="s">
        <v>129</v>
      </c>
      <c r="E91" s="152" t="s">
        <v>518</v>
      </c>
      <c r="F91" s="153" t="s">
        <v>519</v>
      </c>
      <c r="G91" s="154" t="s">
        <v>520</v>
      </c>
      <c r="H91" s="155">
        <v>1</v>
      </c>
      <c r="I91" s="156"/>
      <c r="J91" s="157">
        <f>ROUND(I91*H91,2)</f>
        <v>0</v>
      </c>
      <c r="K91" s="153" t="s">
        <v>511</v>
      </c>
      <c r="L91" s="32"/>
      <c r="M91" s="187" t="s">
        <v>3</v>
      </c>
      <c r="N91" s="188" t="s">
        <v>44</v>
      </c>
      <c r="O91" s="189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62" t="s">
        <v>512</v>
      </c>
      <c r="AT91" s="162" t="s">
        <v>129</v>
      </c>
      <c r="AU91" s="162" t="s">
        <v>82</v>
      </c>
      <c r="AY91" s="16" t="s">
        <v>127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6" t="s">
        <v>78</v>
      </c>
      <c r="BK91" s="163">
        <f>ROUND(I91*H91,2)</f>
        <v>0</v>
      </c>
      <c r="BL91" s="16" t="s">
        <v>512</v>
      </c>
      <c r="BM91" s="162" t="s">
        <v>521</v>
      </c>
    </row>
    <row r="92" spans="1:65" s="2" customFormat="1" ht="6.95" customHeight="1">
      <c r="A92" s="31"/>
      <c r="B92" s="41"/>
      <c r="C92" s="42"/>
      <c r="D92" s="42"/>
      <c r="E92" s="42"/>
      <c r="F92" s="42"/>
      <c r="G92" s="42"/>
      <c r="H92" s="42"/>
      <c r="I92" s="110"/>
      <c r="J92" s="42"/>
      <c r="K92" s="42"/>
      <c r="L92" s="32"/>
      <c r="M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</sheetData>
  <autoFilter ref="C81:K91" xr:uid="{00000000-0009-0000-0000-00000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1 - Asanační kosení</vt:lpstr>
      <vt:lpstr>2 - Stržení drnu a urovná...</vt:lpstr>
      <vt:lpstr>3 - Odstranění dřevin</vt:lpstr>
      <vt:lpstr>4 - Obnova zvodnělých ter...</vt:lpstr>
      <vt:lpstr>5 - Údržbové práce na dro...</vt:lpstr>
      <vt:lpstr>6 - Odstranění deponií ze...</vt:lpstr>
      <vt:lpstr>7 - Podpora mechorostů om...</vt:lpstr>
      <vt:lpstr>8 - VRN</vt:lpstr>
      <vt:lpstr>'1 - Asanační kosení'!Názvy_tisku</vt:lpstr>
      <vt:lpstr>'2 - Stržení drnu a urovná...'!Názvy_tisku</vt:lpstr>
      <vt:lpstr>'3 - Odstranění dřevin'!Názvy_tisku</vt:lpstr>
      <vt:lpstr>'4 - Obnova zvodnělých ter...'!Názvy_tisku</vt:lpstr>
      <vt:lpstr>'5 - Údržbové práce na dro...'!Názvy_tisku</vt:lpstr>
      <vt:lpstr>'6 - Odstranění deponií ze...'!Názvy_tisku</vt:lpstr>
      <vt:lpstr>'7 - Podpora mechorostů om...'!Názvy_tisku</vt:lpstr>
      <vt:lpstr>'8 - VRN'!Názvy_tisku</vt:lpstr>
      <vt:lpstr>'Rekapitulace stavby'!Názvy_tisku</vt:lpstr>
      <vt:lpstr>'1 - Asanační kosení'!Oblast_tisku</vt:lpstr>
      <vt:lpstr>'2 - Stržení drnu a urovná...'!Oblast_tisku</vt:lpstr>
      <vt:lpstr>'3 - Odstranění dřevin'!Oblast_tisku</vt:lpstr>
      <vt:lpstr>'4 - Obnova zvodnělých ter...'!Oblast_tisku</vt:lpstr>
      <vt:lpstr>'5 - Údržbové práce na dro...'!Oblast_tisku</vt:lpstr>
      <vt:lpstr>'6 - Odstranění deponií ze...'!Oblast_tisku</vt:lpstr>
      <vt:lpstr>'7 - Podpora mechorostů om...'!Oblast_tisku</vt:lpstr>
      <vt:lpstr>'8 -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KROS-PC\Kros</dc:creator>
  <cp:lastModifiedBy>Miroslav Červenka</cp:lastModifiedBy>
  <cp:lastPrinted>2020-05-25T07:39:08Z</cp:lastPrinted>
  <dcterms:created xsi:type="dcterms:W3CDTF">2020-05-18T16:12:49Z</dcterms:created>
  <dcterms:modified xsi:type="dcterms:W3CDTF">2020-06-25T08:36:52Z</dcterms:modified>
</cp:coreProperties>
</file>