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000" sheetId="2" r:id="rId2"/>
    <sheet name="SO001" sheetId="3" r:id="rId3"/>
    <sheet name="SO002" sheetId="4" r:id="rId4"/>
    <sheet name="SO101" sheetId="5" r:id="rId5"/>
    <sheet name="SO101.1" sheetId="6" r:id="rId6"/>
    <sheet name="SO101.2" sheetId="7" r:id="rId7"/>
    <sheet name="SO901" sheetId="8" r:id="rId8"/>
  </sheets>
  <definedNames/>
  <calcPr fullCalcOnLoad="1"/>
</workbook>
</file>

<file path=xl/sharedStrings.xml><?xml version="1.0" encoding="utf-8"?>
<sst xmlns="http://schemas.openxmlformats.org/spreadsheetml/2006/main" count="2144" uniqueCount="558">
  <si>
    <t>Firma: PROfi Jihlava spol s r.o.</t>
  </si>
  <si>
    <t>Soupis objektů s DPH</t>
  </si>
  <si>
    <t>Stavba: 2016-000179 - II/353 STÁJ -ZHOŘ II.STAVBA, I. ÚSEK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</si>
  <si>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</si>
  <si>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</si>
  <si>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</si>
  <si>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</si>
  <si>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</si>
  <si>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</si>
  <si>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</si>
  <si>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</si>
  <si>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</si>
  <si>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</si>
  <si>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</si>
  <si>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</si>
  <si>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2016-000179</t>
  </si>
  <si>
    <t>II/353 STÁJ -ZHOŘ II.STAVBA, I. ÚSEK</t>
  </si>
  <si>
    <t>O</t>
  </si>
  <si>
    <t>Rozpočet:</t>
  </si>
  <si>
    <t>0,00</t>
  </si>
  <si>
    <t>15,00</t>
  </si>
  <si>
    <t>21,00</t>
  </si>
  <si>
    <t>3</t>
  </si>
  <si>
    <t>2</t>
  </si>
  <si>
    <t>SO000</t>
  </si>
  <si>
    <t>Všeobecné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</si>
  <si>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</si>
  <si>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</si>
  <si>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</si>
  <si>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</si>
  <si>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</si>
  <si>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</si>
  <si>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</si>
  <si>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</si>
  <si>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</si>
  <si>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</si>
  <si>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</si>
  <si>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</si>
  <si>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</si>
  <si>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</si>
  <si>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</si>
  <si>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</si>
  <si>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</si>
  <si>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</si>
  <si>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</si>
  <si>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</si>
  <si>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02730</t>
  </si>
  <si>
    <t>POMOC PRÁCE ZŘÍZ NEBO ZAJIŠŤ OCHRANU INŽENÝRSKÝCH SÍTÍ</t>
  </si>
  <si>
    <t>KPL</t>
  </si>
  <si>
    <t>PP</t>
  </si>
  <si>
    <t>Zajištění inženýrských sítí během realizace stavby dle požadavků správců. Nutné vytyčení všech podzemních sítí s protokolárním zápisem příslušných správců. Přesnou polohu podzemních vedení ověřit ručně kopanými sondami. Podzemní plynovod, sdělovací kabely, elektrické vedení včetně vrchního vedení, vodovod, v trase příčné přechody. Přechody nutno ochránit.</t>
  </si>
  <si>
    <t>VV</t>
  </si>
  <si>
    <t>Zahrnuje všechny stavební objekty. 1=1,000 [A]</t>
  </si>
  <si>
    <t>TS</t>
  </si>
  <si>
    <t>zahrnuje veškeré náklady spojené s objednatelem požadovanými zařízeními</t>
  </si>
  <si>
    <t>02870</t>
  </si>
  <si>
    <t>R</t>
  </si>
  <si>
    <t>PRŮZKUMNÉ PRÁCE  - PASPORT STÁVAJÍCÍCH OBJEKTŮ</t>
  </si>
  <si>
    <t>"Zjištění stávajícího stavu zástavby a objektů, které mohou být dotčeny stavbou před započetím, v průběhu a na konci stavebních prací.  
Zdokumentování (pasportizace) stávajícího stavu konstrukcí, objektů, pozemků apod., které budou stavbou dotčeny vč. fotodokumentace, projednání a odsouhlasení dotčenými osobami, správci, vlastníky.   
Provedení souboru prací PŘED započetím stavebních prací vč. vypracování zprávy vč. projednání a odsouhlasení  
Provedení souboru prací v PRŮBĚHU výstavby akce - 1x/měsíc vč. vypracování zprávy vč. projednání a odsouhlasení  
Provedení souboru prací PO dokončení stavebních prací vč. vypracování zprávy vč. projednání a odsouhlasení  
Závěrečné vyhodnocení stavu ploch, objektů apod., návrh nápravných opatření, závěrečná zpráva jako podklad pro nápravná opatření řešení mimo tuto akci (v rámci samostatné akce)"</t>
  </si>
  <si>
    <t>zahrnuje veškeré náklady spojené s objednatelem požadovanými pracemi</t>
  </si>
  <si>
    <t>02910</t>
  </si>
  <si>
    <t/>
  </si>
  <si>
    <t>OSTATNÍ POŽADAVKY - ZEMĚMĚŘIČSKÁ MĚŘENÍ</t>
  </si>
  <si>
    <t>Zaměření skutečného provedení díla ke kolaudaci stavby dle SOD.</t>
  </si>
  <si>
    <t>1=1,000 [A]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</si>
  <si>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</si>
  <si>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</si>
  <si>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</si>
  <si>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Veškerá nutná zaměření nutná k realizaci díla dle SOD (např. zaměření stavby před  
výstavbou pro potřeby RDS, vytyčení stavby a obvodu staveniště apod.) a k uvedení stavby do  
užívání a řádnému předání dokončeného díla( předpoklad 0,86ha).  
Vytyčení stavby , zřízení vytyčovací sítě stavby""  
Vytyčování během realizace stavby a průběžná geodetická činnost."</t>
  </si>
  <si>
    <t>02940</t>
  </si>
  <si>
    <t>OSTATNÍ POŽADAVKY - VYPRACOVÁNÍ DOKUMENTACE</t>
  </si>
  <si>
    <t>"Dokumentace skutečného provedení stavby dle SOD. Výkresy a související písemnosti zhotovené stavby potřebné pro evidenci pozemní komunikace. Výkresy odchylek a změn stavby oproti DSP+PDPS. Ověření podpisem odpovědného zástupce zhotovitele a správce stavby.   
Zadavatel poskytne dokumentaci PDPS v otevřeném formátu  *.dwg."</t>
  </si>
  <si>
    <t>Zahrnuje všechny stavební objekty.  1=1,000 [A]</t>
  </si>
  <si>
    <t>02943</t>
  </si>
  <si>
    <t>OSTATNÍ POŽADAVKY - VYPRACOVÁNÍ RDS</t>
  </si>
  <si>
    <t>"Realizační dokumentace stavby dle SOD pro SO101, SO901 dle potřeb zhotovitele, Obsah dle směrnice pro dokumentaci staveb PK, v souladu s PDPS, Řeší podrobnosti pro kvalitní a bezpečné zhotovení stavby. Mimo jiné zahrnuje vypracování souřadnicového a výškového pokrytí komunikace, zahuštění příčných řezů pro plynulé řešení, aktualizace dopracování dopravního značení. Vypracuje autorizovaná osoba.  
Zadavatel poskytne otevřený formát  PDPS *.dwg."</t>
  </si>
  <si>
    <t>7</t>
  </si>
  <si>
    <t>02946</t>
  </si>
  <si>
    <t>OSTAT POŽADAVKY - FOTODOKUMENTACE</t>
  </si>
  <si>
    <t>"1x měsíčně sada barevných fotografií v tištěné i elektronické formě   
1x závěrečná fotodokumentace v albu s popisem v tištěné i elektronické podobě" 
"položka zahrnuje:   
- fotodokumentaci zadavatelem požadovaného děje a konstrukcí v požadovaných časových intervalech   
- zadavatelem specifikované výstupy (fotografie v papírovém a digitálním formátu) v požadovaném počtu"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</si>
  <si>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</si>
  <si>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8</t>
  </si>
  <si>
    <t>029523</t>
  </si>
  <si>
    <t>OSTATNÍ POŽADAVKY - HAVARIJNÍ PLÁN</t>
  </si>
  <si>
    <t>Vypracování havarijního plánu</t>
  </si>
  <si>
    <t>029525</t>
  </si>
  <si>
    <t>OSTATNÍ POŽADAVKY - PLÁN BOZP</t>
  </si>
  <si>
    <t>Vypracování plánu BOZP</t>
  </si>
  <si>
    <t>02960</t>
  </si>
  <si>
    <t>OSTATNÍ POŽADAVKY - ODBORNÝ DOZOR</t>
  </si>
  <si>
    <t>Odborný dozor geotechnika (zákl. spáry v zářezu, pp. přetřídění hornin apod.)</t>
  </si>
  <si>
    <t>zahrnuje veškeré náklady spojené s objednatelem požadovaným dozorem</t>
  </si>
  <si>
    <t>11</t>
  </si>
  <si>
    <t>02990</t>
  </si>
  <si>
    <t>OSTATNÍ POŽADAVKY - INFORMAČNÍ TABULE</t>
  </si>
  <si>
    <t>publicita EU, místo realizace projektu  dobu realizace stavby osazeno 1 ks velkoplošným billboardem o rozměrech 5,1 x 2,4 m dle pravidel publicity IROP po schválení objednatelem (jedná se o pronájem), zahrnuje konstrukci a polep vč. dodávky, montáže a demontáže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</si>
  <si>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</si>
  <si>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12</t>
  </si>
  <si>
    <t>OSTATNÍ POŽADAVKY - PAMĚTNÍ DESKA</t>
  </si>
  <si>
    <t>publicita EU, místo realizace stavby bude nejpozději k datu převzetí dokončené stavby objednatelem osazeno 1 ks pamětní desky o rozměrech 0,3 x 0,4 m dle pravidel  IROP v provedení z materiálu zajišťující životnost desky a písma min.5 let, jedná se o dodávku, osazení a  montáž pamětní desky vč. sloupku a ukotvení</t>
  </si>
  <si>
    <t>13</t>
  </si>
  <si>
    <t>03100</t>
  </si>
  <si>
    <t>ZAŘÍZENÍ STAVENIŠTĚ - ZŘÍZENÍ, PROVOZ, DEMONTÁŽ</t>
  </si>
  <si>
    <t>"Zhotovitel je povinen si zajistit plochy pro zařízení staveniště včetně zajištění pronájmu pozemku, zajištění souhlasu napojení na veřejné sítě a projednání přístupových cest.  
Zařízení staveniště je podrobněji specifikováno v SOD."</t>
  </si>
  <si>
    <t>zahrnuje objednatelem povolené náklady na pořízení (event. pronájem), provozování, udržování a likvidaci zhotovitelova zařízení</t>
  </si>
  <si>
    <t>14</t>
  </si>
  <si>
    <t>03720</t>
  </si>
  <si>
    <t>POMOC PRÁCE ZAJIŠŤ NEBO ZŘÍZ REGULACI A OCHRANU DOPRAVY</t>
  </si>
  <si>
    <t>"Úhrnná částka musí obsahovat veškeré náklady na dočasné úpravy a regulaci dopravy (i pěší) na staveništi a nezbytné značení a opatření vyplývající z požadavků BOZP na staveništi vč. provizorních lávek, nájezdů,...   
Trasy pro pěší v souladu s vyhl. č. 398/2009 Sb., o obecných technických požadavcích zabezpečujících bezbariérové užívání staveb.   
Po dobu realizace stavby zajištěn přístup k objektům pro požární techniku, policii, záchranné služby ( složky IZS)."</t>
  </si>
  <si>
    <t>zahrnuje objednatelem povolené náklady na požadovaná zařízení zhotovitele</t>
  </si>
  <si>
    <t>SO001</t>
  </si>
  <si>
    <t>Příprava území</t>
  </si>
  <si>
    <t>Zemní práce</t>
  </si>
  <si>
    <t>11030</t>
  </si>
  <si>
    <t>VŠEOBECNÉ VYKLIZENÍ LESNÍCH PLOCH</t>
  </si>
  <si>
    <t>M2</t>
  </si>
  <si>
    <t>Úprava ploch po mýcení keřů a kácení stromů 
Plocha záboru pozemku z PUPFl je 6921m2 (k.ú. Arnolec) a 3236m2 (k.ú. Stáj) 
čerpáno se souhlasem TD a objednatele</t>
  </si>
  <si>
    <t>6921+3236=10 157,000 [A]</t>
  </si>
  <si>
    <t>zahrnuje odstranění všech překážek pro uskutečnění stavby s výjimkou mýcení křovin, kácení stromů, odstranění pařezů, odstranění lesní hrabanky</t>
  </si>
  <si>
    <t>11120</t>
  </si>
  <si>
    <t>ODSTRANĚNÍ KŘOVIN</t>
  </si>
  <si>
    <t>odstranění křovin a stromů do průměru 100 mm 
doprava dřevin bez ohledu na vzdálenost 
spálení na hromadách nebo štěpkování</t>
  </si>
  <si>
    <t>11201</t>
  </si>
  <si>
    <t>KÁCENÍ STROMŮ - LES</t>
  </si>
  <si>
    <t>kácení lesní zeleně na pozemcích PUPFL dle vydaných rozhodnutí a provedených znaleckých posudků (k dispozici u investora) o vynětí z PUPFL. 
Celková plocha odnětí z PUPFL 10157m2  
Po kůrovcové těžbě zbylé kácení 25% z celkové plochy vynětí z PUPFL. 
Hustota porostu odpovídá cca 15-20 stromů na 100m2 (celkem cca 500 stromů), zhotovitel v celkové ceně díla zohlední možnost následného využití dřeva.</t>
  </si>
  <si>
    <t>10157*0.25=2 539,250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</si>
  <si>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</si>
  <si>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11221</t>
  </si>
  <si>
    <t>ODSTRANĚNÍ PAŘEZŮ - LES</t>
  </si>
  <si>
    <t>kácení lesní zeleně na pozemcích PUPFL dle vydaných rozhodnutí a provedených znaleckých posudků (k dispozici u investora) o vynětí z PUPFL. 
Celková plocha odnětí z PUPFL 10157m2  
Po kůrovcové těžbě zbylé kácení 25% z celkové plochy vynětí z PUPFL. 
Hustota porostu odpovídá cca 15-20 stromů na 100m2 (celkem cca 2000 pařezů), zhotovitel v celkové ceně díla zohlední možnost následného využití dřeva.</t>
  </si>
  <si>
    <t>10157=10 157,000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</si>
  <si>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</si>
  <si>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121103</t>
  </si>
  <si>
    <t>SEJMUTÍ ORNICE NEBO LESNÍ PŮDY S ODVOZEM DO 3KM</t>
  </si>
  <si>
    <t>M3</t>
  </si>
  <si>
    <t>odstranění lesní hrabanky z ploch PUPFL v tl. 0,30m 
Plocha záboru pozemku z PUPFl je 6921m2 (k.ú. Arnolec) a 3236m2 (k.ú. Stáj) 
včetně odvozu a uložení na dočasnou meziskládku</t>
  </si>
  <si>
    <t>(6921+3236)*0.3=3 047,100 [A]</t>
  </si>
  <si>
    <t>položka zahrnuje sejmutí ornice bez ohledu na tloušťku vrstvy a její vodorovnou dopravu  
nezahrnuje uložení na trvalou skládku</t>
  </si>
  <si>
    <t>121104</t>
  </si>
  <si>
    <t>SEJMUTÍ ORNICE NEBO LESNÍ PŮDY S ODVOZEM DO 5KM</t>
  </si>
  <si>
    <t>S odvozem a uložením na mezideponii na stavbě. Kubatura viz. vynětí ze ZPF.</t>
  </si>
  <si>
    <t>Trvalý zábor 54.8+288.8=343,600 [A]</t>
  </si>
  <si>
    <t>položka zahrnuje sejmutí ornice bez ohledu na tloušťku vrstvy a její vodorovnou dopravu 
nezahrnuje uložení na trvalou skládku</t>
  </si>
  <si>
    <t>125734</t>
  </si>
  <si>
    <t>VYKOPÁVKY ZE ZEMNÍKŮ A SKLÁDEK TŘ. I, ODVOZ DO 5KM</t>
  </si>
  <si>
    <t>Výkop naložení a přemístění ornice z deponie stavby pro ohumusování tělesa komunikace.</t>
  </si>
  <si>
    <t>kubatura z II.Stavba I. Úsek 343.6=343,600 [A] 
kubatura z I. Stavba 406.9=406,900 [B] 
Celkem: A+B=750,500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</si>
  <si>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</si>
  <si>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17120</t>
  </si>
  <si>
    <t>ULOŽENÍ SYPANINY DO NÁSYPŮ A NA SKLÁDKY BEZ ZHUTNĚNÍ</t>
  </si>
  <si>
    <t>Uložení ornice na dočasné skládce po dobu stavby.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</si>
  <si>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</si>
  <si>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18230</t>
  </si>
  <si>
    <t>ROZPROSTŘENÍ ORNICE V ROVINĚ</t>
  </si>
  <si>
    <t>lesní hrabanka rozprostřena zpět na lesní pozemky</t>
  </si>
  <si>
    <t>položka zahrnuje:  
nutné přemístění ornice z dočasných skládek vzdálených do 50m  
rozprostření ornice v předepsané tloušťce v rovině a ve svahu do 1:5</t>
  </si>
  <si>
    <t>18710</t>
  </si>
  <si>
    <t>OŠETŘENÍ ORNICE NA SKLÁDCE</t>
  </si>
  <si>
    <t>pravidelné zavlažování, odplevelování, provzdušňování a převrstvení ornice 2x na skládce 
ornice určená pro ohumusování svahů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</si>
  <si>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</si>
  <si>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Přidružená stavební výroba</t>
  </si>
  <si>
    <t>767971</t>
  </si>
  <si>
    <t>OHRADA TRÉNINKOVÉ DRÁHY PRO KONĚ</t>
  </si>
  <si>
    <t>M</t>
  </si>
  <si>
    <t>Výměna stávající dřevěné ohrady za novou PVC dle zápisu z jednání ze 22.1.2018 (viz. dokladová část). PVC profily 100x30 mm barva bílá vč. AL výztuhy 25x25mm. Plastové kůly průměr 98mm dl. 1,9m</t>
  </si>
  <si>
    <t>- položka zahrnuje dodávku a osazení předepsané konstrukce, závěsné, upevňovací prvky, spojovací a těsnící materiál, pomocný materiál, kompletní povrchovou úpravu. Materiál PVC odolný UV zážení. Barva bílá</t>
  </si>
  <si>
    <t>Ostatní konstrukce a práce</t>
  </si>
  <si>
    <t>91223</t>
  </si>
  <si>
    <t>BOŽÍ MUKA (ZDĚNÉ)</t>
  </si>
  <si>
    <t>KUS</t>
  </si>
  <si>
    <t>Přemístění božích muk mimo silniční těleso. Km 5,272 vlevo</t>
  </si>
  <si>
    <t>Práce zahrnují  
- odkopání 
- zajištění po obvodu dočasnou ocelovou konstrukcí/bedněním 
- podříznutí stávajcího základu, 
- zřízení nového bet. základu 
- přemístění jeřábem (vč. dopravy jeřábu) 
- usazení na nově připravený bet. základ.</t>
  </si>
  <si>
    <t>91224</t>
  </si>
  <si>
    <t>KAMENNÝ KŘÍŽ</t>
  </si>
  <si>
    <t>Přemístění kamenného kříže mimo silniční těleso. Km 4,629 vpravo</t>
  </si>
  <si>
    <t>93658</t>
  </si>
  <si>
    <t>PŘEMÍSTĚNÍ SLOUPKU S TURISTICKÝM ZNAČENÍM</t>
  </si>
  <si>
    <t>Přemístění ocel. sloupku výšky 2,5m se stříškou a 5x turistickou směrovou značkou.</t>
  </si>
  <si>
    <t>- Položka zahrnuje veškerý materiál, výrobky a polotovary, včetně mimostaveništní a vnitrostaveništní dopravy (rovněž přesuny), včetně naložení a složení,případně s uložením.</t>
  </si>
  <si>
    <t>SO002</t>
  </si>
  <si>
    <t>Demolice</t>
  </si>
  <si>
    <t>015140</t>
  </si>
  <si>
    <t>POPLATKY ZA LIKVIDACI ODPADŮ NEKONTAMINOVANÝCH - 17 01 01 BETON Z DEMOLIC OBJEKTŮ, ZÁKLADŮ TV</t>
  </si>
  <si>
    <t>T</t>
  </si>
  <si>
    <t>propustky 4*0.32=1,280 [A] 
čela propustku (1,7*0,3*1)*2*2,4=2,448 [D] 
Celkem: A+D=3,728 [E]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</si>
  <si>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</si>
  <si>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966168</t>
  </si>
  <si>
    <t>BOURÁNÍ KONSTRUKCÍ ZE ŽELEZOBETONU S ODVOZEM DO 20KM</t>
  </si>
  <si>
    <t>Vybourání železobetonových čel propustků.</t>
  </si>
  <si>
    <t>(1,7*0,3*1)*4=2,040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</si>
  <si>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</si>
  <si>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966346</t>
  </si>
  <si>
    <t>BOURÁNÍ PROPUSTŮ Z TRUB DN DO 400MM</t>
  </si>
  <si>
    <t>Sjezdy a lesní cesty (odměřeno ze situace v CAD) 4+8=12,000 [A]</t>
  </si>
  <si>
    <t>položka zahrnuje: 
- odstranění trub včetně případného obetonování a lože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 
- nezahrnuje bourání čel, vtokových a výtokových jímek, odstranění zábradlí</t>
  </si>
  <si>
    <t>966841</t>
  </si>
  <si>
    <t>ODSTRANĚNÍ OPLOCENÍ DŘEVĚNÉHO</t>
  </si>
  <si>
    <t>Odstranění ohrady tréningové dráhy.</t>
  </si>
  <si>
    <t>Odměřeno v situaci CAD. 108=108,000 [A]</t>
  </si>
  <si>
    <t>položka zahrnuje:  
- kompletní bourací práce včetně odstranění základových konstrukcí a nezbytného rozsahu zemních prací,  
- veškerou manipulaci s vybouranou sutí a hmotami včetně uložení na skládku,  
- veškeré další práce plynoucí z technologického předpisu a z platných předpisů,  
- odstranění sloupků z jiného materiálu, odstranění vrat a vrátek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</si>
  <si>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SO101</t>
  </si>
  <si>
    <t>Hlavní trasa silnice</t>
  </si>
  <si>
    <t>015111</t>
  </si>
  <si>
    <t>POPLATKY ZA LIKVIDACI ODPADŮ NEKONTAMINOVANÝCH - 17 05 04 VYTĚŽENÉ ZEMINY A HORNINY</t>
  </si>
  <si>
    <t>I - III. TŘÍDA TĚŽITELNOSTI 
Vytěžená zemina. Bude čerpáno se souhlasem TD a objednatele.</t>
  </si>
  <si>
    <t>(18047.823+14.7)*2=36 125,046 [A]</t>
  </si>
  <si>
    <t>11332</t>
  </si>
  <si>
    <t>ODSTRANĚNÍ PODKLADŮ ZPEVNĚNÝCH PLOCH Z KAMENIVA NESTMELENÉHO</t>
  </si>
  <si>
    <t>Odstranění nestmelených vrstev stávající komunikace ze štěrkodrtě fr 0-63 tl.135mm 
Odhad nevhodného materiálu pro další využití na stavbě (cca 1/3), odvoz na skládku dle dispozic zhoitovitele včetně poplatků za skládku. Čerpáno se souhlasem objednatele a TD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</si>
  <si>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</si>
  <si>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Odstranění nestmelených vrstev stávající komunikace z kameniva fr 0-125 tl. 130mm 
Odhad nevhodného materiálu pro další využití na stavbě (cca 1/3), odvoz na skládku dle dispozic zhoitovitele včetně poplatků za skládku. Čerpáno se souhlasem objednatele a TD.</t>
  </si>
  <si>
    <t>113324</t>
  </si>
  <si>
    <t>ODSTRAN PODKL ZPEVNĚNÝCH PLOCH Z KAMENIVA NESTMEL, ODVOZ DO 5KM</t>
  </si>
  <si>
    <t>Odstranění nestmelených vrstev stávající komunikace z kameniva fr 0-125 tl. 130mm 
Předpoklad dalšího využití na stavbě (cca 2/3), zhotovitel v celkové ceně zohlední možnost následného využití např. použití materiálu po předrcení do pol.č.31 (podkladní vrstvy ze ŠD)</t>
  </si>
  <si>
    <t>celá šířka vozovky ((1482,37+2971+(4453,37*0,05))*0,13)/2=303,943 [A] 
rozšíření vozovky 1*190*0,13=24,700 [B] 
materiál nevhodný pro další využití -100=- 100,000 [C] 
Celkem: A+B+C=228,643 [D]</t>
  </si>
  <si>
    <t>113324.1</t>
  </si>
  <si>
    <t>Odstranění nestmelených vrstev stávající komunikace ze štěrkodrtě fr 0-63 tl.135mm 
Předpoklad dalšího využití na stavbě (cca 2/3), zhotovitel v celkové ceně zohlední možnost následného využití např. použití materiálu do pol.č.31 (podkladní vrstvy ze ŠD)  
čerpáno se souhlasem TDI a objednatele</t>
  </si>
  <si>
    <t>celá šířka vozovky ((1482,37+2971+(4453,37*0,05))*0,135)/2=315,633 [A] 
rozšíření vozovky 1*190*0,135=25,650 [B] 
materiál nevhodný pro další využití -100=- 100,000 [C] 
Celkem: A+B+C=241,283 [D]</t>
  </si>
  <si>
    <t>113334</t>
  </si>
  <si>
    <t>ODSTRAN PODKL ZPEVNĚNÝCH PLOCH S ASFALT POJIVEM, ODVOZ DO 5KM</t>
  </si>
  <si>
    <t>Vybourání vrstev stávající komunikace z penetračního makadamu tl. 160mm 
Předpoklad dalšího využití na stavbě, zhotovitel v celkové ceně zohlední možnost následného využití např. použití materiálu do pol.č. 32 (recyklace)</t>
  </si>
  <si>
    <t>Celá šířka vozovky (1482,37+2971+(4453,37*0,05))*0,16=748,166 [A] 
Rozšíření vozovky (1*190)*0,16=30,400 [B] 
Celkem: A+B=778,566 [C]</t>
  </si>
  <si>
    <t>11372</t>
  </si>
  <si>
    <t>FRÉZOVÁNÍ ZPEVNĚNÝCH PLOCH ASFALTOVÝCH</t>
  </si>
  <si>
    <t>Odhad přebytečného materiálu na stavbě (zatřídění ZAS-T3), odvoz na skládku dle dispozic zhotovitele včetně poplatků za skládku. Čerpáno se souhlasem objednatele a TD.</t>
  </si>
  <si>
    <t>778.566+841.256+467.604-1631.568-(1391.55*0.1)=316,703 [A]</t>
  </si>
  <si>
    <t>113724</t>
  </si>
  <si>
    <t>FRÉZOVÁNÍ ZPEVNĚNÝCH PLOCH ASFALTOVÝCH, ODVOZ DO 5KM</t>
  </si>
  <si>
    <t>Frézování krytu vozovky tl. 150mm 
Předpoklad dalšího využití na stavbě, zhotovitel v celkové ceně zohlední možnost následného využití např. použití materiálu do pol. č. 32 (recyklace, cca 702.1m3) nebo pol.č. 34 (krajnice, cca 139,155m3)</t>
  </si>
  <si>
    <t>(1155+1482,37+2971)*0.15=841,256 [A]</t>
  </si>
  <si>
    <t>113724.1</t>
  </si>
  <si>
    <t>Frézování zbylých podkladních asfaltových vrstev do úrovně PM. 
Předpoklad dalšího využití na stavbě, zhotovitel v celkové ceně zohlední možnost následného využití např. použití materiálu do pol.č.32 (recyklace)</t>
  </si>
  <si>
    <t>((1482.37+2971)+(4453.37*0.05))*0.1=467,604 [A]</t>
  </si>
  <si>
    <t>12273</t>
  </si>
  <si>
    <t>ODKOPÁVKY A PROKOPÁVKY OBECNÉ TŘ. I</t>
  </si>
  <si>
    <t>Odkopávky vč. odvozu na skládku do dodavatelem určené vzdálenosti. Čerpáno se souhlasem TD a objednatele.  
40% z celkového množství</t>
  </si>
  <si>
    <t>hlavní trasa viz kubaturní list. 15915.65*0.4=6 366,260 [B] 
odkopávky pro sanaci viz kubaturní list (3553.62*0,6)*0.4=852,869 [C] 
Celkem: B+C=7 219,129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</si>
  <si>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</si>
  <si>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12283</t>
  </si>
  <si>
    <t>ODKOPÁVKY A PROKOPÁVKY OBECNÉ TŘ. II</t>
  </si>
  <si>
    <t>Odkopávky vč. odvozu na skládku do dodavatelem určené vzdálenosti. Čerpáno se souhlasem TD a objednatele.  
30% z celkového množství</t>
  </si>
  <si>
    <t>hlavní trasa viz kubaturní list. 15915.65*0.3=4 774,695 [B] 
odkopávky pro sanaci viz kubaturní list (3553.62*0,6)*0.3=639,652 [C] 
Celkem: B+C=5 414,347 [D]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</si>
  <si>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</si>
  <si>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12293</t>
  </si>
  <si>
    <t>ODKOPÁVKY A PROKOPÁVKY OBECNÉ TŘ. III</t>
  </si>
  <si>
    <t>12573</t>
  </si>
  <si>
    <t>VYKOPÁVKY ZE ZEMNÍKŮ A SKLÁDEK TŘ. I</t>
  </si>
  <si>
    <t>vč. nákupu vhodné zeminy do násypů a dopravy na stavbu z dodavatelem určené vzdálenosti. Bude čerpáno se souhlasem TD a objednatele.</t>
  </si>
  <si>
    <t>12843</t>
  </si>
  <si>
    <t>PŘEDRCENÍ VÝKOPKU Z HRUBÉHO KAMENIVA</t>
  </si>
  <si>
    <t>Dle závěru diagnostiky předpokládané předrcení nestmelených vrstev stávající komunikace z kameniva fr 0-125 tl. 130mm například bubnovým drtičem</t>
  </si>
  <si>
    <t>228.643=228,643 [A]</t>
  </si>
  <si>
    <t>položka nezahrnuje žádnou manipulaci s výkopkem (nakládání, doprava)</t>
  </si>
  <si>
    <t>15</t>
  </si>
  <si>
    <t>13293</t>
  </si>
  <si>
    <t>HLOUBENÍ RÝH ŠÍŘ DO 2M PAŽ I NEPAŽ TŘ. III</t>
  </si>
  <si>
    <t>Hloubení rýh pro propustky. Odvoz na skládku do dodavatelem určené vzdálenosti.</t>
  </si>
  <si>
    <t>Hlavní trasa  14*1*1,05=14,700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</si>
  <si>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</si>
  <si>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16</t>
  </si>
  <si>
    <t>Uložení přebytečné zeminy na skládku . Bude čerpáno se souhlasem TD a objednatele.</t>
  </si>
  <si>
    <t>(14.7+18047.823)=18 062,523 [A]</t>
  </si>
  <si>
    <t>17</t>
  </si>
  <si>
    <t>17180</t>
  </si>
  <si>
    <t>ULOŽENÍ SYPANINY DO NÁSYPŮ Z NAKUPOVANÝCH MATERIÁLŮ</t>
  </si>
  <si>
    <t>viz kubaturní list 595=595,000 [A]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</si>
  <si>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</si>
  <si>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</t>
  </si>
  <si>
    <t>17380</t>
  </si>
  <si>
    <t>ZEMNÍ KRAJNICE A DOSYPÁVKY Z NAKUPOVANÝCH MATERIÁLŮ</t>
  </si>
  <si>
    <t>Zřízení zemní krajnice vč. nákupu vhodné zeminy a dopravy na staveniště.</t>
  </si>
  <si>
    <t>(927,7*0,75*0,4)*2=556,620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</si>
  <si>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</si>
  <si>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19</t>
  </si>
  <si>
    <t>17581</t>
  </si>
  <si>
    <t>OBSYP POTRUBÍ A OBJEKTŮ Z NAKUPOVANÝCH MATERIÁLŮ</t>
  </si>
  <si>
    <t>Obsyp propustku štěrkodrť  fr. 0-32mm</t>
  </si>
  <si>
    <t>Hlavní trasa   14,7-14*0,28-1,47=9,310 [B]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</si>
  <si>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</si>
  <si>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20</t>
  </si>
  <si>
    <t>18110</t>
  </si>
  <si>
    <t>ÚPRAVA PLÁNĚ SE ZHUTNĚNÍM V HORNINĚ TŘ. I</t>
  </si>
  <si>
    <t>(857.7*9.5+8148.15*0.15)=9 370,373 [A]</t>
  </si>
  <si>
    <t>položka zahrnuje úpravu pláně včetně vyrovnání výškových rozdílů. Míru zhutnění určuje projekt.</t>
  </si>
  <si>
    <t>21</t>
  </si>
  <si>
    <t>18221</t>
  </si>
  <si>
    <t>ROZPROSTŘENÍ ORNICE VE SVAHU V TL DO 0,10M</t>
  </si>
  <si>
    <t>Ohumusování násypů a zářezů podél komunikace.</t>
  </si>
  <si>
    <t>plocha odměřena ze situace v CAD 7505=7 505,000 [A]</t>
  </si>
  <si>
    <t>položka zahrnuje: 
nutné přemístění ornice z dočasných skládek vzdálených do 50m 
rozprostření ornice v předepsané tloušťce ve svahu přes 1:5</t>
  </si>
  <si>
    <t>22</t>
  </si>
  <si>
    <t>18242</t>
  </si>
  <si>
    <t>ZALOŽENÍ TRÁVNÍKU HYDROOSEVEM NA ORNICI</t>
  </si>
  <si>
    <t>Svahy podél komunikace.</t>
  </si>
  <si>
    <t>Zahrnuje dodání předepsané travní směsi, hydroosev na ornici, zalévání, první pokosení, to vše bez ohledu na sklon terénu</t>
  </si>
  <si>
    <t>Základy</t>
  </si>
  <si>
    <t>23</t>
  </si>
  <si>
    <t>212635</t>
  </si>
  <si>
    <t>TRATIVODY KOMPL Z TRUB Z PLAST HM DN DO 150MM, RÝHA TŘ I</t>
  </si>
  <si>
    <t>Odměřeno v situaci CAD. 288.5+302+252=842,500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</si>
  <si>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</si>
  <si>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24</t>
  </si>
  <si>
    <t>21452</t>
  </si>
  <si>
    <t>SANAČNÍ VRSTVY Z KAMENIVA DRCENÉHO</t>
  </si>
  <si>
    <t>Zřízení sanace tl. 500mm fr. 0/125mm. Předpoklad 60% v místě zářezu 
bude čerpáno se souhlasem TD a objednatele</t>
  </si>
  <si>
    <t>sanace v násypu viz kubaturní list. 229,4=229,400 [A] 
sanace v zářezu a rozšíření viz kubaturní list. 3553.62*0,6=2 132,172 [B] 
Celkem: A+B=2 361,572 [C]</t>
  </si>
  <si>
    <t>položka zahrnuje dodávku předepsaného kameniva, mimostaveništní a vnitrostaveništní dopravu a jeho uložení 
není-li v zadávací dokumentaci uvedeno jinak, jedná se o nakupovaný materiál</t>
  </si>
  <si>
    <t>25</t>
  </si>
  <si>
    <t>21461</t>
  </si>
  <si>
    <t>SEPARAČNÍ GEOTEXTILIE</t>
  </si>
  <si>
    <t>bude čerpáno se souhlasem TD a objednatele</t>
  </si>
  <si>
    <t>2595.362/0,5=5 190,724 [B] 
nutné přesahy 0,5m na každou stranu(5190.724/9.5)*1=546,392 [A] 
Celkem: B+A=5 737,116 [C]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</si>
  <si>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  
není-li v zadávací dokumentaci uvedeno jinak, jedná se o nakupovaný materiál</t>
  </si>
  <si>
    <t>26</t>
  </si>
  <si>
    <t>289971</t>
  </si>
  <si>
    <t>OPLÁŠTĚNÍ TRATIVODU Z GEOTEXTILIE</t>
  </si>
  <si>
    <t>842,5*1.2=1 011,000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</si>
  <si>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</si>
  <si>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Vodorovné konstrukce</t>
  </si>
  <si>
    <t>27</t>
  </si>
  <si>
    <t>45152</t>
  </si>
  <si>
    <t>PODKLADNÍ A VÝPLŇOVÉ VRSTVY Z KAMENIVA DRCENÉHO</t>
  </si>
  <si>
    <t>Lože bet. patka propustku ŠD 0-32mm tl. 100mm</t>
  </si>
  <si>
    <t>0,4*1*2*0,1=0,080 [A]</t>
  </si>
  <si>
    <t>28</t>
  </si>
  <si>
    <t>45157</t>
  </si>
  <si>
    <t>PODKLADNÍ A VÝPLŇOVÉ VRSTVY Z KAMENIVA TĚŽENÉHO</t>
  </si>
  <si>
    <t>Lože propustku.</t>
  </si>
  <si>
    <t>Hlavní trasa   14*0,7*0,15=1,470 [B]</t>
  </si>
  <si>
    <t>29</t>
  </si>
  <si>
    <t>465512</t>
  </si>
  <si>
    <t>DLAŽBY Z LOMOVÉHO KAMENE NA MC</t>
  </si>
  <si>
    <t>Zřízení dlažby z lomového kamene tl.200mm uložené do podkladního betonu C20/25nXF3 tl. 100mm. Vyspárováno cementovou maltou M25-XF3</t>
  </si>
  <si>
    <t>Plochy změřeny v situaci CAD 
čela propustku (6,66+26,9)*0,3=10,068 [A] 
vyústění drenáže 7,7*0.3=2,310 [B] 
Celkem: A+B=12,378 [C]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</si>
  <si>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</si>
  <si>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30</t>
  </si>
  <si>
    <t>46731</t>
  </si>
  <si>
    <t>STUPNĚ A PRAHY VODNÍCH KORYT Z PROSTÉHO BETONU</t>
  </si>
  <si>
    <t>Betonová patka pod propustek C20/25 XF1.</t>
  </si>
  <si>
    <t>(1*0,4*1)*2=0,800 [A]</t>
  </si>
  <si>
    <t>položka zahrnuje: 
- nutné zemní práce (hloubení rýh apod.) 
- dodání  čerstvého  betonu  (betonové  směsi)  požadované  kvality,  jeho  uložení  do požadovaného tvaru při jakékoliv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doplňkových konstrukcí a vybavení, 
- úpravy povrchu pro položení požadované izolace, povlaků a nátěrů, případně vyspravení,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</t>
  </si>
  <si>
    <t>Komunikace</t>
  </si>
  <si>
    <t>31</t>
  </si>
  <si>
    <t>56330</t>
  </si>
  <si>
    <t>VOZOVKOVÉ VRSTVY ZE ŠTĚRKODRTI</t>
  </si>
  <si>
    <t>Doplnění podkladu ze ŠD fr. 0-63mm v tl. 250mm 
Předpoklad přednostního využití materiálu z pol.č.4 (podklad z kameniva 0-125 po předrcení) a z pol.č.5 (podklad z kameniva 0-63)</t>
  </si>
  <si>
    <t>v místě rozšíření vozovky (viz. kubaturní list) 296,8=296,800 [A] 
v místě zářezu vozovky (120+130)*10*0,25=625,000 [B] 
v místě násypu vozovky (170+320)*10*0,25=1 225,000 [C] 
Celkem: A+B+C=2 146,800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</si>
  <si>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</si>
  <si>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32</t>
  </si>
  <si>
    <t>567306</t>
  </si>
  <si>
    <t>VRSTVY PRO OBNOVU A OPRAVY Z RECYKLOVANÉHO MATERIÁLU</t>
  </si>
  <si>
    <t>Doplnění podkladu na úroveň -180 nová niveleta ze ŠD, PM, nebo R-mat v místě rozšíření. Předpoklad přednostního využití materiálu z pol.č.6 (podklad z penetračního makadamu) a z pol.č.8 (podklad asf. vrstvy) a z pol.č.9 (krytová asfaltová vrstva). Položka zahrnuje i dopravu materiálu z deponie stavby na místu použití.</t>
  </si>
  <si>
    <t>v místě rozšíření vozovky ((296.8-14.84)/0,25)*0,2=225,568 [A] 
v místě zářezu vozovky (170+320)*9.5*0,2=931,000 [B] 
v místě násypu vozovky (120+130)*9.5*0,2=475,000 [C] 
Celkem: A+B+C=1 631,568 [D]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</si>
  <si>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</si>
  <si>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33</t>
  </si>
  <si>
    <t>567544</t>
  </si>
  <si>
    <t>VRST PRO OBNOVU A OPR RECYK ZA STUD CEM A ASF EM TL DO 200MM</t>
  </si>
  <si>
    <t>Recyklace za studena, reprofilace, zhutnění, homogenizace v příčném profilu s předpokladem zvýšeného počtu pojezdů recyklační frézy / autograderu s potenciálem doplnění materiálu na vhodnou křivku zrnitosti např. SD 0/32 mm) - dle průkazní zkoušky TP 208 provedené s dostatečným časovým předstihem</t>
  </si>
  <si>
    <t>plocha vozovky v extravilánu + 10% 8148.15+8148.15*0,1=8 962,965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</si>
  <si>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</si>
  <si>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34</t>
  </si>
  <si>
    <t>56962</t>
  </si>
  <si>
    <t>ZPEVNĚNÍ KRAJNIC Z RECYKLOVANÉHO MATERIÁLU TL DO 100MM</t>
  </si>
  <si>
    <t>Nezpevněná krajnice asfaltový recyklát fr. 0,32mm. Položka zhrnuje i dopravu materiálu z deponie stavby na místo použití.</t>
  </si>
  <si>
    <t>857.7*0,75*2=1 286,550 [A]</t>
  </si>
  <si>
    <t>35</t>
  </si>
  <si>
    <t>572113</t>
  </si>
  <si>
    <t>INFILTRAČNÍ POSTŘIK Z EMULZE DO 0,5KG/M2</t>
  </si>
  <si>
    <t>hlavní trasa 8560,650=8 560,650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</si>
  <si>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</si>
  <si>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36</t>
  </si>
  <si>
    <t>572213</t>
  </si>
  <si>
    <t>SPOJOVACÍ POSTŘIK Z EMULZE DO 0,5KG/M2</t>
  </si>
  <si>
    <t>PSE PmB</t>
  </si>
  <si>
    <t>Hlavní trasa 8148.15+8351.854=16 500,004 [A]</t>
  </si>
  <si>
    <t>37</t>
  </si>
  <si>
    <t>57472</t>
  </si>
  <si>
    <t>VOZOVKOVÉ VÝZTUŽNÉ VRSTVY Z TEXTILIE</t>
  </si>
  <si>
    <t>Výztužný skelný kompozit na pracovní spáře v místě rozšíření vozovky v š. 2m s min. kotevní délkou 0,9m do původní vozovky</t>
  </si>
  <si>
    <t>Délky pracovní spáry odměřeny ze situace v CAD 2*190=380,000 [A]</t>
  </si>
  <si>
    <t>- dodání textilie v požadované kvalitě a v množství včetně přesahů (přesahy započteny v jednotkové ceně) 
- očištění podkladu 
- pokládka textilie dle předepsaného technologického předpisu</t>
  </si>
  <si>
    <t>38</t>
  </si>
  <si>
    <t>57475</t>
  </si>
  <si>
    <t>VOZOVKOVÉ VÝZTUŽNÉ VRSTVY Z GEOMŘÍŽOVINY</t>
  </si>
  <si>
    <t>Bude čerpáne se souhlasem TD a objednatele.</t>
  </si>
  <si>
    <t>Trojosá výztužná geomříž v případě únosnosti parapláně  &lt; 30MPa 50% v sanacích (2503.6/0,5)*0,5=2 503,600 [A] 
Dvojosá geomříž nad propustky   14*1.6=22,400 [B] 
Celkem: A+B=2 526,000 [C]</t>
  </si>
  <si>
    <t>- dodání geomříže v požadované kvalitě a v množství včetně přesahů (přesahy započteny v jednotkové ceně) 
- očištění podkladu 
- pokládka geomříže dle předepsaného technologického předpisu</t>
  </si>
  <si>
    <t>39</t>
  </si>
  <si>
    <t>574B33</t>
  </si>
  <si>
    <t>ASFALTOVÝ BETON PRO OBRUSNÉ VRSTVY MODIFIK ACO 11+ TL. 40MM</t>
  </si>
  <si>
    <t>ASFALTOVÝ BETON STŘEDNĚZRNNÝ ACO 11 + (PmB 45/80-65)</t>
  </si>
  <si>
    <t>Hlavní trasa 857.7*9.5=8 148,150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</si>
  <si>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</si>
  <si>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40</t>
  </si>
  <si>
    <t>574D68</t>
  </si>
  <si>
    <t>ASFALTOVÝ BETON PRO LOŽNÍ VRSTVY MODIFIK ACL 22+, 22S TL. 70MM</t>
  </si>
  <si>
    <t>ASFALTOVÝ BETON VELMI HRUBÝ  ACL 22 + (PmB 25/55-65)</t>
  </si>
  <si>
    <t>8148.15+8148.15*0,025=8 351,854 [A]</t>
  </si>
  <si>
    <t>41</t>
  </si>
  <si>
    <t>574E68</t>
  </si>
  <si>
    <t>ASFALTOVÝ BETON PRO PODKLADNÍ VRSTVY ACP 22+, 22S TL. 70MM</t>
  </si>
  <si>
    <t>ASFALTOVÝ BETON PRO PODKLADNÍ VRSTVY  ACP 22 + (50/70)</t>
  </si>
  <si>
    <t>8351.854+8351.854*0,025=8 560,650 [A]</t>
  </si>
  <si>
    <t>Potrubí</t>
  </si>
  <si>
    <t>42</t>
  </si>
  <si>
    <t>895811</t>
  </si>
  <si>
    <t>PROPLACHOVACÍ KONTROLNÍ ŠACHTA Z POLYETHYLENU DN 315</t>
  </si>
  <si>
    <t>Zřízení kontrolní šachty trativodu.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</si>
  <si>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</si>
  <si>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43</t>
  </si>
  <si>
    <t>91228</t>
  </si>
  <si>
    <t>SMĚROVÉ SLOUPKY Z PLAST HMOT VČETNĚ ODRAZNÉHO PÁSKU</t>
  </si>
  <si>
    <t>Barva bílá 112=112,000 [A]</t>
  </si>
  <si>
    <t>položka zahrnuje: 
- dodání a osazení sloupku včetně nutných zemních prací 
- vnitrostaveništní a mimostaveništní doprava 
- odrazky plastové nebo z retroreflexní fólie</t>
  </si>
  <si>
    <t>44</t>
  </si>
  <si>
    <t>Barva červená 10=10,000 [B]</t>
  </si>
  <si>
    <t>45</t>
  </si>
  <si>
    <t>912283</t>
  </si>
  <si>
    <t>SMĚROVÉ SLOUPKY Z PLAST HMOT - DEMONTÁŽ A ODVOZ</t>
  </si>
  <si>
    <t>položka zahrnuje demontáž stávajícího sloupku, jeho odvoz do skladu nebo na skládku</t>
  </si>
  <si>
    <t>46</t>
  </si>
  <si>
    <t>914141</t>
  </si>
  <si>
    <t>DOPRAV ZNAČ ZÁKL VEL OCEL FÓLIE TŘ 3 - DODÁVKA A MONT</t>
  </si>
  <si>
    <t>Svislé dopravní značení 
A6a 1ks</t>
  </si>
  <si>
    <t>položka zahrnuje: 
- dodávku a montáž značek v požadovaném provedení</t>
  </si>
  <si>
    <t>47</t>
  </si>
  <si>
    <t>914921</t>
  </si>
  <si>
    <t>SLOUPKY A STOJKY DOPRAVNÍCH ZNAČEK Z OCEL TRUBEK DO PATKY - DODÁVKA A MONTÁŽ</t>
  </si>
  <si>
    <t>položka zahrnuje: 
- sloupky a upevňovací zařízení včetně jejich osazení (betonová patka, zemní práce)</t>
  </si>
  <si>
    <t>48</t>
  </si>
  <si>
    <t>915221</t>
  </si>
  <si>
    <t>VODOR DOPRAV ZNAČ PLASTEM STRUKTURÁLNÍ NEHLUČNÉ - DOD A POKLÁDKA</t>
  </si>
  <si>
    <t>V1a š. 0.125m 647.7*0.125=80,963 [A] 
 V2b š. 0.125m  280*0.125=35,000 [B] 
Celkem: A+B=115,963 [C]</t>
  </si>
  <si>
    <t>položka zahrnuje: 
- dodání a pokládku nátěrového materiálu (měří se pouze natíraná plocha) 
- předznačení a reflexní úpravu</t>
  </si>
  <si>
    <t>49</t>
  </si>
  <si>
    <t>915231</t>
  </si>
  <si>
    <t>VODOR DOPRAV ZNAČ PLASTEM PROFIL ZVUČÍCÍ - DOD A POKLÁDKA</t>
  </si>
  <si>
    <t>V4  v extravilánu š. 0.250m 1855*0.250=463,750 [D]</t>
  </si>
  <si>
    <t>50</t>
  </si>
  <si>
    <t>9183D3</t>
  </si>
  <si>
    <t>PROPUSTY Z TRUB DN 600MM PLASTOVÝCH</t>
  </si>
  <si>
    <t>14=14,000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</si>
  <si>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</si>
  <si>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51</t>
  </si>
  <si>
    <t>919113</t>
  </si>
  <si>
    <t>ŘEZÁNÍ ASFALTOVÉHO KRYTU VOZOVEK TL DO 150MM</t>
  </si>
  <si>
    <t>6+6=12,000 [A]</t>
  </si>
  <si>
    <t>položka zahrnuje řezání vozovkové vrstvy v předepsané tloušťce, včetně spotřeby vody</t>
  </si>
  <si>
    <t>52</t>
  </si>
  <si>
    <t>931322</t>
  </si>
  <si>
    <t>TĚSNĚNÍ DILATAČ SPAR ASF ZÁLIVKOU MODIFIK PRŮŘ DO 200MM2</t>
  </si>
  <si>
    <t>položka zahrnuje dodávku a osazení předepsaného materiálu, očištění ploch spáry před úpravou, očištění okolí spáry po úpravě 
nezahrnuje těsnící profil</t>
  </si>
  <si>
    <t>53</t>
  </si>
  <si>
    <t>935212</t>
  </si>
  <si>
    <t>PŘÍKOPOVÉ ŽLABY Z BETON TVÁRNIC ŠÍŘ DO 600MM DO BETONU TL 100MM</t>
  </si>
  <si>
    <t>Příkopová tvárnice 50/65/16 C25/30 XF4 do bet. lože C20/25nXF3.</t>
  </si>
  <si>
    <t>Odměřeno v CAD "Podélný profil komunikace" 327=327,000 [A]</t>
  </si>
  <si>
    <t>položka zahrnuje: 
- dodávku a uložení příkopových tvárnic předepsaného rozměru a kvality 
- dodání a rozprostření lože z předepsaného materiálu v předepsané kvalitěa v předepsané tloušťce 
- veškerou manipulaci s materiálem, vnitrostaveništní i mimostaveništní dopravu 
- ukončení, patky, spárování 
- měří se v metrech běžných délky osy žlabu</t>
  </si>
  <si>
    <t>SO101.1</t>
  </si>
  <si>
    <t>Sjezdy</t>
  </si>
  <si>
    <t>POPLATKY ZA LIKVIDACI ODPADŮ NEKONTAMINOVANÝCH - 17 05 04 VYTĚŽENÉ ZEMINY A HORNINY - I. TŘÍDA TĚŽITELNOSTI</t>
  </si>
  <si>
    <t>(38.25+11.65)*2=99,800 [A]</t>
  </si>
  <si>
    <t>Odkopávky pro konstrukci sjezdů vč. odvozu na skládku do dodavatelem určené vzdálenosti.</t>
  </si>
  <si>
    <t>Plocha odměřena v situaci CAD (26+35+21+32+13,5)*0,3=38,250 [A]</t>
  </si>
  <si>
    <t>13273</t>
  </si>
  <si>
    <t>HLOUBENÍ RÝH ŠÍŘ DO 2M PAŽ I NEPAŽ TŘ. I</t>
  </si>
  <si>
    <t>Hloubení rýh pro propustky.vč. odvozu na skládku do dodavatelem určené vzdálenosti.</t>
  </si>
  <si>
    <t>DN400 (8+8)*0.5*0,8=6,400 [B] 
DN600 7*0.75*1=5,250 [C] 
Celkem: B+C=11,650 [D]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</si>
  <si>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</si>
  <si>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Uložení přebytečné zeminy na skládku.</t>
  </si>
  <si>
    <t>38.25+11.65=49,900 [A]</t>
  </si>
  <si>
    <t>11.65-(16*0.13)-(7*0.28)-2.97=4,640 [A]</t>
  </si>
  <si>
    <t>Plocha odměřena ze situace CAD (67+62.01)*1,05=135,461 [A]</t>
  </si>
  <si>
    <t>Lože bet. patka  propustku ŠD 0-32mm tl. 100mm</t>
  </si>
  <si>
    <t>0,4*1*6*0.1=0,240 [A]</t>
  </si>
  <si>
    <t>Lože propustků.</t>
  </si>
  <si>
    <t>DN400 16*0,8*0,15=1,920 [A] 
DN600 7*1*0,15=1,050 [B] 
Celkem: A+B=2,970 [C]</t>
  </si>
  <si>
    <t>Šikmá čela propustků.Zřízení dlažby z lomového kamene tl.200mm uložené do podkladního betonu C20/25nXF3 tl. 100mm. Vyspárováno cementovou maltou M25-XF3</t>
  </si>
  <si>
    <t>Plochy změřeny v situaci CAD 
17*0.3=5,100 [A]</t>
  </si>
  <si>
    <t>(0,6*0,4*1)*4=0,960 [A] 
(0,6*0,4*0.8)*2=0,384 [B] 
Celkem: A+B=1,344 [C]</t>
  </si>
  <si>
    <t>56314</t>
  </si>
  <si>
    <t>VOZOVKOVÉ VRSTVY Z MECHANICKY ZPEVNĚNÉHO KAMENIVA TL. DO 200MM</t>
  </si>
  <si>
    <t>Konstrukce vozovky sjezdů.</t>
  </si>
  <si>
    <t>Nezpevněné sjezdy  (26+21+13,5+32+35)+127,5*0,025=130,688 [A]</t>
  </si>
  <si>
    <t>56362</t>
  </si>
  <si>
    <t>VOZOVKOVÉ VRSTVY Z RECYKLOVANÉHO MATERIÁLU TL DO 100MM</t>
  </si>
  <si>
    <t>R-materiál na povrch nezpevněných sjezdů. Položka zhrnuje i dopravu materiálu z deponie stavby na místo použití.</t>
  </si>
  <si>
    <t>(26+21+13,5+32+35)+127,5*0,025=130,688 [A]</t>
  </si>
  <si>
    <t>Bude čerpáno se souhlasem TDI a objednatele.</t>
  </si>
  <si>
    <t>Dvojosá geomříž nad propustky   23*1.4=32,200 [B]</t>
  </si>
  <si>
    <t>9183B3</t>
  </si>
  <si>
    <t>PROPUSTY Z TRUB DN 400MM PLASTOVÝCH</t>
  </si>
  <si>
    <t>Propustky v hospodářských sjezdech, lesních cestách a sjezdech k nemovitostem.</t>
  </si>
  <si>
    <t>8+8=16,000 [A]</t>
  </si>
  <si>
    <t>SO101.2</t>
  </si>
  <si>
    <t>Dopojení na I. Stavbu</t>
  </si>
  <si>
    <t>Vytěžená zemina. Bude čerpáno se souhlasem TD a objednatele.</t>
  </si>
  <si>
    <t>386.1*2=772,200 [A]</t>
  </si>
  <si>
    <t>Odkopávky vč. odvozu na skládku do dodavatelem určené vzdálenosti. Čerpáno se souhlasem TD a objednatele.</t>
  </si>
  <si>
    <t>hlavní trasa dopojení viz kubaturní list. 287,6=287,600 [B] 
odkopávky pro sanace viz. kubaturní list 98.5=98,500 [C] 
Celkem: B+C=386,100 [D]</t>
  </si>
  <si>
    <t>(70*0,75*0,4)*2=42,000 [A]</t>
  </si>
  <si>
    <t>odměřeno v situaci CAD 107.6=107,600 [A]</t>
  </si>
  <si>
    <t>plocha odměřena ze situace v CAD 335=335,000 [A]</t>
  </si>
  <si>
    <t>Odměřeno v situaci CAD. 4.5=4,500 [A]</t>
  </si>
  <si>
    <t>sanace v zářezu viz kubaturní list. 98.5=98,500 [B]</t>
  </si>
  <si>
    <t>107.6=107,600 [B] 
nutné přesahy 0,5m 70*0.5=35,000 [C] 
Celkem: B+C=142,600 [D]</t>
  </si>
  <si>
    <t>4.5*1.2=5,400 [A]</t>
  </si>
  <si>
    <t>Plochy změřeny v situaci CAD 
vyústění drenáže 2*0.3=0,600 [B]</t>
  </si>
  <si>
    <t>Doplnění podkladu ze ŠD fr. 0-63mm v tl. 250mm 
Předpoklad přednostního využití materiálu z pol.č.4 (podklad z kameniva 0-125 po předrcení) a z pol.č.5 (podklad z kameniva 0-63) z objektu SO101</t>
  </si>
  <si>
    <t>(113.047+113.047*0.025)*0.25=28,968 [A]</t>
  </si>
  <si>
    <t>Doplnění podkladu na úroveň -180 nová niveleta ze ŠD, PM, nebo R-mat v místě rozšíření. Předpoklad přednostního využití materiálu z pol.č.6 (podklad z penetračního makadamu) a z pol.č.8 (podklad asf. vrstvy) a z pol.č.9 (krytová asfaltová vrstva) z objektu SO101. Položka zahrnuje i dopravu materiálu z deponie stavby na místu použití.</t>
  </si>
  <si>
    <t>113.047*0.2=22,609 [A]</t>
  </si>
  <si>
    <t>plocha vozovky v extravilánu + 10% 107.6+107.6*0,1=118,360 [A]</t>
  </si>
  <si>
    <t>70*0,75=52,500 [A]</t>
  </si>
  <si>
    <t>hlavní trasa 107.6=107,600 [A]</t>
  </si>
  <si>
    <t>Hlavní trasa 107.6*2=215,200 [A]</t>
  </si>
  <si>
    <t>Délky pracovní spáry odměřeny ze situace v CAD 70*2=140,000 [A]</t>
  </si>
  <si>
    <t>Trojosá výztužná geomříž v případě únosnosti parapláně  &lt; 30MPa 50% v sanacích 70*0,5=35,000 [A]</t>
  </si>
  <si>
    <t>Hlavní trasa 107.6=107,600 [A]</t>
  </si>
  <si>
    <t>107.6+107.6*0.025=110,290 [A]</t>
  </si>
  <si>
    <t>110.29+110.29*0.025=113,047 [A]</t>
  </si>
  <si>
    <t>SO901</t>
  </si>
  <si>
    <t>Chráničky Rowanet</t>
  </si>
  <si>
    <t>60.5*2=121,000 [A]</t>
  </si>
  <si>
    <t>Odvoz na skládku do dodavatelem určené vzdálenosti.</t>
  </si>
  <si>
    <t>(865*0,35*1)*0.4=121,100 [A]</t>
  </si>
  <si>
    <t>13283</t>
  </si>
  <si>
    <t>HLOUBENÍ RÝH ŠÍŘ DO 2M PAŽ I NEPAŽ TŘ. II</t>
  </si>
  <si>
    <t>(865*0,35*1)*0.3=90,825 [A]</t>
  </si>
  <si>
    <t>Na trvalou skládku 60,5=60,500 [A]</t>
  </si>
  <si>
    <t>17411</t>
  </si>
  <si>
    <t>ZÁSYP JAM A RÝH ZEMINOU SE ZHUTNĚNÍM</t>
  </si>
  <si>
    <t>302,72-60,55=242,170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</si>
  <si>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</si>
  <si>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Obsyp chrániček štěrkopískem vč. dodání materiálu pro obsyp.</t>
  </si>
  <si>
    <t>865*0,35*0,2=60,550 [A]</t>
  </si>
  <si>
    <t>75ID11</t>
  </si>
  <si>
    <t>PLASTOVÁ ZEMNÍ KOMORA PRO ULOŽENÍ REZERVY</t>
  </si>
  <si>
    <t>Dodávka a montáž zemní kabelové komory vybavenou vyhledávacím markerem. V komoře bude ukončeno vedení chrániček Rowanet.</t>
  </si>
  <si>
    <t>1. Položka obsahuje:  
 – dodávku specifikovaného bloku/zařízení včetně potřebného drobného montážního materiálu  
 – dodávku souvisejícího příslušenství pro specifikovaný blok/zařízení  
 – dopravu a skladování  
 – kompletní montáž specifikovaného bloku/zařízení a souvisejícího příslušenství včetně potřebného drobného montážního materiálu  
 – veškeré potřebné mechanizmy, včetně obsluhy, náklady na mzdy a přibližné (průměrné) náklady na pořízení potřebných materiálů včetně všech ostatních vedlejších nákladů  
2. Položka neobsahuje:  
 X  
3. Způsob měření:  
Udává se počet kusů kompletní konstrukce a práce.</t>
  </si>
  <si>
    <t>87614</t>
  </si>
  <si>
    <t>CHRÁNIČKY Z TRUB PLAST DN DO 40MM</t>
  </si>
  <si>
    <t>Položka zahrnuje i napojení na stávající vedení Rowanet na začátku úseku a zaslepení na konci úseku.</t>
  </si>
  <si>
    <t>865*3=2 595,000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</si>
  <si>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</si>
  <si>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87633</t>
  </si>
  <si>
    <t>CHRÁNIČKY Z TRUB PLASTOVÝCH DN DO 150MM</t>
  </si>
  <si>
    <t>Chránička kablových chrániček pod komunikací, hosp. sjezdy a lesními cestami.</t>
  </si>
  <si>
    <t>Odměřeno ze situace CAD 3.7+3.6=7,300 [A]</t>
  </si>
  <si>
    <t>899308</t>
  </si>
  <si>
    <t>DOPLŇKY NA POTRUBÍ - SIGNALIZAČ VODIČ</t>
  </si>
  <si>
    <t>- Položka zahrnuje veškerý materiál, výrobky a polotovary, včetně mimostaveništní a vnitrostaveništní dopravy (rovněž přesuny), včetně naložení a složení,případně s uložením pro dodávku a pokládku vytyčovacího vodiče CYY 4mm (CYY 6mm) 
- položka signalizační vodič zahrnuje i kontrolní vývody.</t>
  </si>
  <si>
    <t>899309</t>
  </si>
  <si>
    <t>DOPLŇKY NA POTRUBÍ - VÝSTRAŽNÁ FÓLIE</t>
  </si>
  <si>
    <t>Výstražná fólie PVC š.33cm</t>
  </si>
  <si>
    <t>899604</t>
  </si>
  <si>
    <t>KALIBRACE OPTOTRUBKY</t>
  </si>
  <si>
    <t>položka zahrnuje protlačení kalibračního předmětu (např. kuličky) tlakovým vzduchem a zkoužku tlakutěsnosti chráničky.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</si>
</sst>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SO000!I3</f>
      </c>
      <c r="D10" s="21">
        <f>SO000!O2</f>
      </c>
      <c r="E10" s="21">
        <f>C10+D10</f>
      </c>
    </row>
    <row r="11" spans="1:5" ht="12.75" customHeight="1">
      <c r="A11" s="20" t="s">
        <v>110</v>
      </c>
      <c r="B11" s="20" t="s">
        <v>111</v>
      </c>
      <c r="C11" s="21">
        <f>SO001!I3</f>
      </c>
      <c r="D11" s="21">
        <f>SO001!O2</f>
      </c>
      <c r="E11" s="21">
        <f>C11+D11</f>
      </c>
    </row>
    <row r="12" spans="1:5" ht="12.75" customHeight="1">
      <c r="A12" s="20" t="s">
        <v>179</v>
      </c>
      <c r="B12" s="20" t="s">
        <v>180</v>
      </c>
      <c r="C12" s="21">
        <f>SO002!I3</f>
      </c>
      <c r="D12" s="21">
        <f>SO002!O2</f>
      </c>
      <c r="E12" s="21">
        <f>C12+D12</f>
      </c>
    </row>
    <row r="13" spans="1:5" ht="12.75" customHeight="1">
      <c r="A13" s="20" t="s">
        <v>200</v>
      </c>
      <c r="B13" s="20" t="s">
        <v>201</v>
      </c>
      <c r="C13" s="21">
        <f>SO101!I3</f>
      </c>
      <c r="D13" s="21">
        <f>SO101!O2</f>
      </c>
      <c r="E13" s="21">
        <f>C13+D13</f>
      </c>
    </row>
    <row r="14" spans="1:5" ht="12.75" customHeight="1">
      <c r="A14" s="20" t="s">
        <v>458</v>
      </c>
      <c r="B14" s="20" t="s">
        <v>459</v>
      </c>
      <c r="C14" s="21">
        <f>'SO101.1'!I3</f>
      </c>
      <c r="D14" s="21">
        <f>'SO101.1'!O2</f>
      </c>
      <c r="E14" s="21">
        <f>C14+D14</f>
      </c>
    </row>
    <row r="15" spans="1:5" ht="12.75" customHeight="1">
      <c r="A15" s="20" t="s">
        <v>494</v>
      </c>
      <c r="B15" s="20" t="s">
        <v>495</v>
      </c>
      <c r="C15" s="21">
        <f>'SO101.2'!I3</f>
      </c>
      <c r="D15" s="21">
        <f>'SO101.2'!O2</f>
      </c>
      <c r="E15" s="21">
        <f>C15+D15</f>
      </c>
    </row>
    <row r="16" spans="1:5" ht="12.75" customHeight="1">
      <c r="A16" s="20" t="s">
        <v>521</v>
      </c>
      <c r="B16" s="20" t="s">
        <v>522</v>
      </c>
      <c r="C16" s="21">
        <f>SO901!I3</f>
      </c>
      <c r="D16" s="21">
        <f>SO901!O2</f>
      </c>
      <c r="E16" s="21">
        <f>C16+D16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9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</f>
      </c>
      <c r="R8">
        <f>0+O9+O13+O17+O21+O25+O29+O33+O37+O41+O45+O49+O53+O57+O61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29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49</v>
      </c>
      <c r="E10" s="36" t="s">
        <v>50</v>
      </c>
    </row>
    <row r="11" spans="1:5" ht="12.75">
      <c r="A11" s="37" t="s">
        <v>51</v>
      </c>
      <c r="E11" s="38" t="s">
        <v>52</v>
      </c>
    </row>
    <row r="12" spans="1:5" ht="12.75">
      <c r="A12" t="s">
        <v>53</v>
      </c>
      <c r="E12" s="36" t="s">
        <v>54</v>
      </c>
    </row>
    <row r="13" spans="1:16" ht="12.75">
      <c r="A13" s="25" t="s">
        <v>45</v>
      </c>
      <c r="B13" s="29" t="s">
        <v>23</v>
      </c>
      <c r="C13" s="29" t="s">
        <v>55</v>
      </c>
      <c r="D13" s="25" t="s">
        <v>56</v>
      </c>
      <c r="E13" s="30" t="s">
        <v>57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78.5">
      <c r="A14" s="35" t="s">
        <v>49</v>
      </c>
      <c r="E14" s="36" t="s">
        <v>58</v>
      </c>
    </row>
    <row r="15" spans="1:5" ht="12.75">
      <c r="A15" s="37" t="s">
        <v>51</v>
      </c>
      <c r="E15" s="38" t="s">
        <v>52</v>
      </c>
    </row>
    <row r="16" spans="1:5" ht="12.75">
      <c r="A16" t="s">
        <v>53</v>
      </c>
      <c r="E16" s="36" t="s">
        <v>59</v>
      </c>
    </row>
    <row r="17" spans="1:16" ht="12.75">
      <c r="A17" s="25" t="s">
        <v>45</v>
      </c>
      <c r="B17" s="29" t="s">
        <v>22</v>
      </c>
      <c r="C17" s="29" t="s">
        <v>60</v>
      </c>
      <c r="D17" s="25" t="s">
        <v>61</v>
      </c>
      <c r="E17" s="30" t="s">
        <v>62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49</v>
      </c>
      <c r="E18" s="36" t="s">
        <v>63</v>
      </c>
    </row>
    <row r="19" spans="1:5" ht="12.75">
      <c r="A19" s="37" t="s">
        <v>51</v>
      </c>
      <c r="E19" s="38" t="s">
        <v>64</v>
      </c>
    </row>
    <row r="20" spans="1:5" ht="38.25">
      <c r="A20" t="s">
        <v>53</v>
      </c>
      <c r="E20" s="36" t="s">
        <v>65</v>
      </c>
    </row>
    <row r="21" spans="1:16" ht="12.75">
      <c r="A21" s="25" t="s">
        <v>45</v>
      </c>
      <c r="B21" s="29" t="s">
        <v>33</v>
      </c>
      <c r="C21" s="29" t="s">
        <v>66</v>
      </c>
      <c r="D21" s="25" t="s">
        <v>29</v>
      </c>
      <c r="E21" s="30" t="s">
        <v>67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76.5">
      <c r="A22" s="35" t="s">
        <v>49</v>
      </c>
      <c r="E22" s="36" t="s">
        <v>68</v>
      </c>
    </row>
    <row r="23" spans="1:5" ht="12.75">
      <c r="A23" s="37" t="s">
        <v>51</v>
      </c>
      <c r="E23" s="38" t="s">
        <v>52</v>
      </c>
    </row>
    <row r="24" spans="1:5" ht="12.75">
      <c r="A24" t="s">
        <v>53</v>
      </c>
      <c r="E24" s="36" t="s">
        <v>59</v>
      </c>
    </row>
    <row r="25" spans="1:16" ht="12.75">
      <c r="A25" s="25" t="s">
        <v>45</v>
      </c>
      <c r="B25" s="29" t="s">
        <v>35</v>
      </c>
      <c r="C25" s="29" t="s">
        <v>69</v>
      </c>
      <c r="D25" s="25" t="s">
        <v>29</v>
      </c>
      <c r="E25" s="30" t="s">
        <v>70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63.75">
      <c r="A26" s="35" t="s">
        <v>49</v>
      </c>
      <c r="E26" s="36" t="s">
        <v>71</v>
      </c>
    </row>
    <row r="27" spans="1:5" ht="12.75">
      <c r="A27" s="37" t="s">
        <v>51</v>
      </c>
      <c r="E27" s="38" t="s">
        <v>72</v>
      </c>
    </row>
    <row r="28" spans="1:5" ht="12.75">
      <c r="A28" t="s">
        <v>53</v>
      </c>
      <c r="E28" s="36" t="s">
        <v>59</v>
      </c>
    </row>
    <row r="29" spans="1:16" ht="12.75">
      <c r="A29" s="25" t="s">
        <v>45</v>
      </c>
      <c r="B29" s="29" t="s">
        <v>37</v>
      </c>
      <c r="C29" s="29" t="s">
        <v>73</v>
      </c>
      <c r="D29" s="25" t="s">
        <v>61</v>
      </c>
      <c r="E29" s="30" t="s">
        <v>74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89.25">
      <c r="A30" s="35" t="s">
        <v>49</v>
      </c>
      <c r="E30" s="36" t="s">
        <v>75</v>
      </c>
    </row>
    <row r="31" spans="1:5" ht="12.75">
      <c r="A31" s="37" t="s">
        <v>51</v>
      </c>
      <c r="E31" s="38" t="s">
        <v>52</v>
      </c>
    </row>
    <row r="32" spans="1:5" ht="12.75">
      <c r="A32" t="s">
        <v>53</v>
      </c>
      <c r="E32" s="36" t="s">
        <v>59</v>
      </c>
    </row>
    <row r="33" spans="1:16" ht="12.75">
      <c r="A33" s="25" t="s">
        <v>45</v>
      </c>
      <c r="B33" s="29" t="s">
        <v>76</v>
      </c>
      <c r="C33" s="29" t="s">
        <v>77</v>
      </c>
      <c r="D33" s="25" t="s">
        <v>61</v>
      </c>
      <c r="E33" s="30" t="s">
        <v>78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89.25">
      <c r="A34" s="35" t="s">
        <v>49</v>
      </c>
      <c r="E34" s="36" t="s">
        <v>79</v>
      </c>
    </row>
    <row r="35" spans="1:5" ht="12.75">
      <c r="A35" s="37" t="s">
        <v>51</v>
      </c>
      <c r="E35" s="38" t="s">
        <v>72</v>
      </c>
    </row>
    <row r="36" spans="1:5" ht="63.75">
      <c r="A36" t="s">
        <v>53</v>
      </c>
      <c r="E36" s="36" t="s">
        <v>80</v>
      </c>
    </row>
    <row r="37" spans="1:16" ht="12.75">
      <c r="A37" s="25" t="s">
        <v>45</v>
      </c>
      <c r="B37" s="29" t="s">
        <v>81</v>
      </c>
      <c r="C37" s="29" t="s">
        <v>82</v>
      </c>
      <c r="D37" s="25" t="s">
        <v>56</v>
      </c>
      <c r="E37" s="30" t="s">
        <v>83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84</v>
      </c>
    </row>
    <row r="39" spans="1:5" ht="12.75">
      <c r="A39" s="37" t="s">
        <v>51</v>
      </c>
      <c r="E39" s="38" t="s">
        <v>64</v>
      </c>
    </row>
    <row r="40" spans="1:5" ht="12.75">
      <c r="A40" t="s">
        <v>53</v>
      </c>
      <c r="E40" s="36" t="s">
        <v>59</v>
      </c>
    </row>
    <row r="41" spans="1:16" ht="12.75">
      <c r="A41" s="25" t="s">
        <v>45</v>
      </c>
      <c r="B41" s="29" t="s">
        <v>40</v>
      </c>
      <c r="C41" s="29" t="s">
        <v>85</v>
      </c>
      <c r="D41" s="25" t="s">
        <v>56</v>
      </c>
      <c r="E41" s="30" t="s">
        <v>86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49</v>
      </c>
      <c r="E42" s="36" t="s">
        <v>87</v>
      </c>
    </row>
    <row r="43" spans="1:5" ht="12.75">
      <c r="A43" s="37" t="s">
        <v>51</v>
      </c>
      <c r="E43" s="38" t="s">
        <v>64</v>
      </c>
    </row>
    <row r="44" spans="1:5" ht="12.75">
      <c r="A44" t="s">
        <v>53</v>
      </c>
      <c r="E44" s="36" t="s">
        <v>87</v>
      </c>
    </row>
    <row r="45" spans="1:16" ht="12.75">
      <c r="A45" s="25" t="s">
        <v>45</v>
      </c>
      <c r="B45" s="29" t="s">
        <v>42</v>
      </c>
      <c r="C45" s="29" t="s">
        <v>88</v>
      </c>
      <c r="D45" s="25" t="s">
        <v>61</v>
      </c>
      <c r="E45" s="30" t="s">
        <v>89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49</v>
      </c>
      <c r="E46" s="36" t="s">
        <v>90</v>
      </c>
    </row>
    <row r="47" spans="1:5" ht="12.75">
      <c r="A47" s="37" t="s">
        <v>51</v>
      </c>
      <c r="E47" s="38" t="s">
        <v>61</v>
      </c>
    </row>
    <row r="48" spans="1:5" ht="12.75">
      <c r="A48" t="s">
        <v>53</v>
      </c>
      <c r="E48" s="36" t="s">
        <v>91</v>
      </c>
    </row>
    <row r="49" spans="1:16" ht="12.75">
      <c r="A49" s="25" t="s">
        <v>45</v>
      </c>
      <c r="B49" s="29" t="s">
        <v>92</v>
      </c>
      <c r="C49" s="29" t="s">
        <v>93</v>
      </c>
      <c r="D49" s="25" t="s">
        <v>61</v>
      </c>
      <c r="E49" s="30" t="s">
        <v>94</v>
      </c>
      <c r="F49" s="31" t="s">
        <v>48</v>
      </c>
      <c r="G49" s="32">
        <v>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49</v>
      </c>
      <c r="E50" s="36" t="s">
        <v>95</v>
      </c>
    </row>
    <row r="51" spans="1:5" ht="12.75">
      <c r="A51" s="37" t="s">
        <v>51</v>
      </c>
      <c r="E51" s="38" t="s">
        <v>61</v>
      </c>
    </row>
    <row r="52" spans="1:5" ht="89.25">
      <c r="A52" t="s">
        <v>53</v>
      </c>
      <c r="E52" s="36" t="s">
        <v>96</v>
      </c>
    </row>
    <row r="53" spans="1:16" ht="12.75">
      <c r="A53" s="25" t="s">
        <v>45</v>
      </c>
      <c r="B53" s="29" t="s">
        <v>97</v>
      </c>
      <c r="C53" s="29" t="s">
        <v>93</v>
      </c>
      <c r="D53" s="25" t="s">
        <v>29</v>
      </c>
      <c r="E53" s="30" t="s">
        <v>98</v>
      </c>
      <c r="F53" s="31" t="s">
        <v>48</v>
      </c>
      <c r="G53" s="32">
        <v>1</v>
      </c>
      <c r="H53" s="33">
        <v>0</v>
      </c>
      <c r="I53" s="34">
        <f>ROUND(ROUND(H53,2)*ROUND(G53,3),2)</f>
      </c>
      <c r="O53">
        <f>(I53*21)/100</f>
      </c>
      <c r="P53" t="s">
        <v>23</v>
      </c>
    </row>
    <row r="54" spans="1:5" ht="51">
      <c r="A54" s="35" t="s">
        <v>49</v>
      </c>
      <c r="E54" s="36" t="s">
        <v>99</v>
      </c>
    </row>
    <row r="55" spans="1:5" ht="12.75">
      <c r="A55" s="37" t="s">
        <v>51</v>
      </c>
      <c r="E55" s="38" t="s">
        <v>64</v>
      </c>
    </row>
    <row r="56" spans="1:5" ht="89.25">
      <c r="A56" t="s">
        <v>53</v>
      </c>
      <c r="E56" s="36" t="s">
        <v>96</v>
      </c>
    </row>
    <row r="57" spans="1:16" ht="12.75">
      <c r="A57" s="25" t="s">
        <v>45</v>
      </c>
      <c r="B57" s="29" t="s">
        <v>100</v>
      </c>
      <c r="C57" s="29" t="s">
        <v>101</v>
      </c>
      <c r="D57" s="25" t="s">
        <v>61</v>
      </c>
      <c r="E57" s="30" t="s">
        <v>102</v>
      </c>
      <c r="F57" s="31" t="s">
        <v>48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51">
      <c r="A58" s="35" t="s">
        <v>49</v>
      </c>
      <c r="E58" s="36" t="s">
        <v>103</v>
      </c>
    </row>
    <row r="59" spans="1:5" ht="12.75">
      <c r="A59" s="37" t="s">
        <v>51</v>
      </c>
      <c r="E59" s="38" t="s">
        <v>64</v>
      </c>
    </row>
    <row r="60" spans="1:5" ht="25.5">
      <c r="A60" t="s">
        <v>53</v>
      </c>
      <c r="E60" s="36" t="s">
        <v>104</v>
      </c>
    </row>
    <row r="61" spans="1:16" ht="12.75">
      <c r="A61" s="25" t="s">
        <v>45</v>
      </c>
      <c r="B61" s="29" t="s">
        <v>105</v>
      </c>
      <c r="C61" s="29" t="s">
        <v>106</v>
      </c>
      <c r="D61" s="25" t="s">
        <v>61</v>
      </c>
      <c r="E61" s="30" t="s">
        <v>107</v>
      </c>
      <c r="F61" s="31" t="s">
        <v>48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89.25">
      <c r="A62" s="35" t="s">
        <v>49</v>
      </c>
      <c r="E62" s="36" t="s">
        <v>108</v>
      </c>
    </row>
    <row r="63" spans="1:5" ht="12.75">
      <c r="A63" s="37" t="s">
        <v>51</v>
      </c>
      <c r="E63" s="38" t="s">
        <v>64</v>
      </c>
    </row>
    <row r="64" spans="1:5" ht="12.75">
      <c r="A64" t="s">
        <v>53</v>
      </c>
      <c r="E64" s="36" t="s">
        <v>109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0+O8+O49+O54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110</v>
      </c>
      <c r="I3" s="39">
        <f>0+I8+I49+I54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110</v>
      </c>
      <c r="D4" s="6"/>
      <c r="E4" s="18" t="s">
        <v>111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112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45</v>
      </c>
      <c r="B9" s="29" t="s">
        <v>29</v>
      </c>
      <c r="C9" s="29" t="s">
        <v>113</v>
      </c>
      <c r="D9" s="25" t="s">
        <v>61</v>
      </c>
      <c r="E9" s="30" t="s">
        <v>114</v>
      </c>
      <c r="F9" s="31" t="s">
        <v>115</v>
      </c>
      <c r="G9" s="32">
        <v>10157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38.25">
      <c r="A10" s="35" t="s">
        <v>49</v>
      </c>
      <c r="E10" s="36" t="s">
        <v>116</v>
      </c>
    </row>
    <row r="11" spans="1:5" ht="12.75">
      <c r="A11" s="37" t="s">
        <v>51</v>
      </c>
      <c r="E11" s="38" t="s">
        <v>117</v>
      </c>
    </row>
    <row r="12" spans="1:5" ht="25.5">
      <c r="A12" t="s">
        <v>53</v>
      </c>
      <c r="E12" s="36" t="s">
        <v>118</v>
      </c>
    </row>
    <row r="13" spans="1:16" ht="12.75">
      <c r="A13" s="25" t="s">
        <v>45</v>
      </c>
      <c r="B13" s="29" t="s">
        <v>23</v>
      </c>
      <c r="C13" s="29" t="s">
        <v>119</v>
      </c>
      <c r="D13" s="25" t="s">
        <v>61</v>
      </c>
      <c r="E13" s="30" t="s">
        <v>120</v>
      </c>
      <c r="F13" s="31" t="s">
        <v>115</v>
      </c>
      <c r="G13" s="32">
        <v>42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49</v>
      </c>
      <c r="E14" s="36" t="s">
        <v>61</v>
      </c>
    </row>
    <row r="15" spans="1:5" ht="12.75">
      <c r="A15" s="37" t="s">
        <v>51</v>
      </c>
      <c r="E15" s="38" t="s">
        <v>61</v>
      </c>
    </row>
    <row r="16" spans="1:5" ht="38.25">
      <c r="A16" t="s">
        <v>53</v>
      </c>
      <c r="E16" s="36" t="s">
        <v>121</v>
      </c>
    </row>
    <row r="17" spans="1:16" ht="12.75">
      <c r="A17" s="25" t="s">
        <v>45</v>
      </c>
      <c r="B17" s="29" t="s">
        <v>22</v>
      </c>
      <c r="C17" s="29" t="s">
        <v>122</v>
      </c>
      <c r="D17" s="25" t="s">
        <v>56</v>
      </c>
      <c r="E17" s="30" t="s">
        <v>123</v>
      </c>
      <c r="F17" s="31" t="s">
        <v>115</v>
      </c>
      <c r="G17" s="32">
        <v>2539.25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76.5">
      <c r="A18" s="35" t="s">
        <v>49</v>
      </c>
      <c r="E18" s="36" t="s">
        <v>124</v>
      </c>
    </row>
    <row r="19" spans="1:5" ht="12.75">
      <c r="A19" s="37" t="s">
        <v>51</v>
      </c>
      <c r="E19" s="38" t="s">
        <v>125</v>
      </c>
    </row>
    <row r="20" spans="1:5" ht="165.75">
      <c r="A20" t="s">
        <v>53</v>
      </c>
      <c r="E20" s="36" t="s">
        <v>126</v>
      </c>
    </row>
    <row r="21" spans="1:16" ht="12.75">
      <c r="A21" s="25" t="s">
        <v>45</v>
      </c>
      <c r="B21" s="29" t="s">
        <v>33</v>
      </c>
      <c r="C21" s="29" t="s">
        <v>127</v>
      </c>
      <c r="D21" s="25" t="s">
        <v>56</v>
      </c>
      <c r="E21" s="30" t="s">
        <v>128</v>
      </c>
      <c r="F21" s="31" t="s">
        <v>115</v>
      </c>
      <c r="G21" s="32">
        <v>10157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76.5">
      <c r="A22" s="35" t="s">
        <v>49</v>
      </c>
      <c r="E22" s="36" t="s">
        <v>129</v>
      </c>
    </row>
    <row r="23" spans="1:5" ht="12.75">
      <c r="A23" s="37" t="s">
        <v>51</v>
      </c>
      <c r="E23" s="38" t="s">
        <v>130</v>
      </c>
    </row>
    <row r="24" spans="1:5" ht="114.75">
      <c r="A24" t="s">
        <v>53</v>
      </c>
      <c r="E24" s="36" t="s">
        <v>131</v>
      </c>
    </row>
    <row r="25" spans="1:16" ht="12.75">
      <c r="A25" s="25" t="s">
        <v>45</v>
      </c>
      <c r="B25" s="29" t="s">
        <v>35</v>
      </c>
      <c r="C25" s="29" t="s">
        <v>132</v>
      </c>
      <c r="D25" s="25" t="s">
        <v>61</v>
      </c>
      <c r="E25" s="30" t="s">
        <v>133</v>
      </c>
      <c r="F25" s="31" t="s">
        <v>134</v>
      </c>
      <c r="G25" s="32">
        <v>3047.1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38.25">
      <c r="A26" s="35" t="s">
        <v>49</v>
      </c>
      <c r="E26" s="36" t="s">
        <v>135</v>
      </c>
    </row>
    <row r="27" spans="1:5" ht="12.75">
      <c r="A27" s="37" t="s">
        <v>51</v>
      </c>
      <c r="E27" s="38" t="s">
        <v>136</v>
      </c>
    </row>
    <row r="28" spans="1:5" ht="38.25">
      <c r="A28" t="s">
        <v>53</v>
      </c>
      <c r="E28" s="36" t="s">
        <v>137</v>
      </c>
    </row>
    <row r="29" spans="1:16" ht="12.75">
      <c r="A29" s="25" t="s">
        <v>45</v>
      </c>
      <c r="B29" s="29" t="s">
        <v>37</v>
      </c>
      <c r="C29" s="29" t="s">
        <v>138</v>
      </c>
      <c r="D29" s="25" t="s">
        <v>61</v>
      </c>
      <c r="E29" s="30" t="s">
        <v>139</v>
      </c>
      <c r="F29" s="31" t="s">
        <v>134</v>
      </c>
      <c r="G29" s="32">
        <v>343.6</v>
      </c>
      <c r="H29" s="33">
        <v>0</v>
      </c>
      <c r="I29" s="34">
        <f>ROUND(ROUND(H29,2)*ROUND(G29,3),2)</f>
      </c>
      <c r="O29">
        <f>(I29*21)/100</f>
      </c>
      <c r="P29" t="s">
        <v>23</v>
      </c>
    </row>
    <row r="30" spans="1:5" ht="12.75">
      <c r="A30" s="35" t="s">
        <v>49</v>
      </c>
      <c r="E30" s="36" t="s">
        <v>140</v>
      </c>
    </row>
    <row r="31" spans="1:5" ht="12.75">
      <c r="A31" s="37" t="s">
        <v>51</v>
      </c>
      <c r="E31" s="38" t="s">
        <v>141</v>
      </c>
    </row>
    <row r="32" spans="1:5" ht="38.25">
      <c r="A32" t="s">
        <v>53</v>
      </c>
      <c r="E32" s="36" t="s">
        <v>142</v>
      </c>
    </row>
    <row r="33" spans="1:16" ht="12.75">
      <c r="A33" s="25" t="s">
        <v>45</v>
      </c>
      <c r="B33" s="29" t="s">
        <v>76</v>
      </c>
      <c r="C33" s="29" t="s">
        <v>143</v>
      </c>
      <c r="D33" s="25" t="s">
        <v>61</v>
      </c>
      <c r="E33" s="30" t="s">
        <v>144</v>
      </c>
      <c r="F33" s="31" t="s">
        <v>134</v>
      </c>
      <c r="G33" s="32">
        <v>750.5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25.5">
      <c r="A34" s="35" t="s">
        <v>49</v>
      </c>
      <c r="E34" s="36" t="s">
        <v>145</v>
      </c>
    </row>
    <row r="35" spans="1:5" ht="38.25">
      <c r="A35" s="37" t="s">
        <v>51</v>
      </c>
      <c r="E35" s="38" t="s">
        <v>146</v>
      </c>
    </row>
    <row r="36" spans="1:5" ht="306">
      <c r="A36" t="s">
        <v>53</v>
      </c>
      <c r="E36" s="36" t="s">
        <v>147</v>
      </c>
    </row>
    <row r="37" spans="1:16" ht="12.75">
      <c r="A37" s="25" t="s">
        <v>45</v>
      </c>
      <c r="B37" s="29" t="s">
        <v>81</v>
      </c>
      <c r="C37" s="29" t="s">
        <v>148</v>
      </c>
      <c r="D37" s="25" t="s">
        <v>61</v>
      </c>
      <c r="E37" s="30" t="s">
        <v>149</v>
      </c>
      <c r="F37" s="31" t="s">
        <v>134</v>
      </c>
      <c r="G37" s="32">
        <v>343.6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150</v>
      </c>
    </row>
    <row r="39" spans="1:5" ht="12.75">
      <c r="A39" s="37" t="s">
        <v>51</v>
      </c>
      <c r="E39" s="38" t="s">
        <v>141</v>
      </c>
    </row>
    <row r="40" spans="1:5" ht="191.25">
      <c r="A40" t="s">
        <v>53</v>
      </c>
      <c r="E40" s="36" t="s">
        <v>151</v>
      </c>
    </row>
    <row r="41" spans="1:16" ht="12.75">
      <c r="A41" s="25" t="s">
        <v>45</v>
      </c>
      <c r="B41" s="29" t="s">
        <v>40</v>
      </c>
      <c r="C41" s="29" t="s">
        <v>152</v>
      </c>
      <c r="D41" s="25" t="s">
        <v>61</v>
      </c>
      <c r="E41" s="30" t="s">
        <v>153</v>
      </c>
      <c r="F41" s="31" t="s">
        <v>134</v>
      </c>
      <c r="G41" s="32">
        <v>3047.1</v>
      </c>
      <c r="H41" s="33">
        <v>0</v>
      </c>
      <c r="I41" s="34">
        <f>ROUND(ROUND(H41,2)*ROUND(G41,3),2)</f>
      </c>
      <c r="O41">
        <f>(I41*21)/100</f>
      </c>
      <c r="P41" t="s">
        <v>23</v>
      </c>
    </row>
    <row r="42" spans="1:5" ht="12.75">
      <c r="A42" s="35" t="s">
        <v>49</v>
      </c>
      <c r="E42" s="36" t="s">
        <v>154</v>
      </c>
    </row>
    <row r="43" spans="1:5" ht="12.75">
      <c r="A43" s="37" t="s">
        <v>51</v>
      </c>
      <c r="E43" s="38" t="s">
        <v>136</v>
      </c>
    </row>
    <row r="44" spans="1:5" ht="38.25">
      <c r="A44" t="s">
        <v>53</v>
      </c>
      <c r="E44" s="36" t="s">
        <v>155</v>
      </c>
    </row>
    <row r="45" spans="1:16" ht="12.75">
      <c r="A45" s="25" t="s">
        <v>45</v>
      </c>
      <c r="B45" s="29" t="s">
        <v>42</v>
      </c>
      <c r="C45" s="29" t="s">
        <v>156</v>
      </c>
      <c r="D45" s="25" t="s">
        <v>61</v>
      </c>
      <c r="E45" s="30" t="s">
        <v>157</v>
      </c>
      <c r="F45" s="31" t="s">
        <v>134</v>
      </c>
      <c r="G45" s="32">
        <v>343.6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38.25">
      <c r="A46" s="35" t="s">
        <v>49</v>
      </c>
      <c r="E46" s="36" t="s">
        <v>158</v>
      </c>
    </row>
    <row r="47" spans="1:5" ht="12.75">
      <c r="A47" s="37" t="s">
        <v>51</v>
      </c>
      <c r="E47" s="38" t="s">
        <v>61</v>
      </c>
    </row>
    <row r="48" spans="1:5" ht="51">
      <c r="A48" t="s">
        <v>53</v>
      </c>
      <c r="E48" s="36" t="s">
        <v>159</v>
      </c>
    </row>
    <row r="49" spans="1:18" ht="12.75" customHeight="1">
      <c r="A49" s="6" t="s">
        <v>43</v>
      </c>
      <c r="B49" s="6"/>
      <c r="C49" s="41" t="s">
        <v>76</v>
      </c>
      <c r="D49" s="6"/>
      <c r="E49" s="27" t="s">
        <v>160</v>
      </c>
      <c r="F49" s="6"/>
      <c r="G49" s="6"/>
      <c r="H49" s="6"/>
      <c r="I49" s="42">
        <f>0+Q49</f>
      </c>
      <c r="O49">
        <f>0+R49</f>
      </c>
      <c r="Q49">
        <f>0+I50</f>
      </c>
      <c r="R49">
        <f>0+O50</f>
      </c>
    </row>
    <row r="50" spans="1:16" ht="12.75">
      <c r="A50" s="25" t="s">
        <v>45</v>
      </c>
      <c r="B50" s="29" t="s">
        <v>92</v>
      </c>
      <c r="C50" s="29" t="s">
        <v>161</v>
      </c>
      <c r="D50" s="25" t="s">
        <v>61</v>
      </c>
      <c r="E50" s="30" t="s">
        <v>162</v>
      </c>
      <c r="F50" s="31" t="s">
        <v>163</v>
      </c>
      <c r="G50" s="32">
        <v>108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38.25">
      <c r="A51" s="35" t="s">
        <v>49</v>
      </c>
      <c r="E51" s="36" t="s">
        <v>164</v>
      </c>
    </row>
    <row r="52" spans="1:5" ht="12.75">
      <c r="A52" s="37" t="s">
        <v>51</v>
      </c>
      <c r="E52" s="38" t="s">
        <v>61</v>
      </c>
    </row>
    <row r="53" spans="1:5" ht="38.25">
      <c r="A53" t="s">
        <v>53</v>
      </c>
      <c r="E53" s="36" t="s">
        <v>165</v>
      </c>
    </row>
    <row r="54" spans="1:18" ht="12.75" customHeight="1">
      <c r="A54" s="6" t="s">
        <v>43</v>
      </c>
      <c r="B54" s="6"/>
      <c r="C54" s="41" t="s">
        <v>40</v>
      </c>
      <c r="D54" s="6"/>
      <c r="E54" s="27" t="s">
        <v>166</v>
      </c>
      <c r="F54" s="6"/>
      <c r="G54" s="6"/>
      <c r="H54" s="6"/>
      <c r="I54" s="42">
        <f>0+Q54</f>
      </c>
      <c r="O54">
        <f>0+R54</f>
      </c>
      <c r="Q54">
        <f>0+I55+I59+I63</f>
      </c>
      <c r="R54">
        <f>0+O55+O59+O63</f>
      </c>
    </row>
    <row r="55" spans="1:16" ht="12.75">
      <c r="A55" s="25" t="s">
        <v>45</v>
      </c>
      <c r="B55" s="29" t="s">
        <v>97</v>
      </c>
      <c r="C55" s="29" t="s">
        <v>167</v>
      </c>
      <c r="D55" s="25" t="s">
        <v>56</v>
      </c>
      <c r="E55" s="30" t="s">
        <v>168</v>
      </c>
      <c r="F55" s="31" t="s">
        <v>169</v>
      </c>
      <c r="G55" s="32">
        <v>1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170</v>
      </c>
    </row>
    <row r="57" spans="1:5" ht="12.75">
      <c r="A57" s="37" t="s">
        <v>51</v>
      </c>
      <c r="E57" s="38" t="s">
        <v>61</v>
      </c>
    </row>
    <row r="58" spans="1:5" ht="89.25">
      <c r="A58" t="s">
        <v>53</v>
      </c>
      <c r="E58" s="36" t="s">
        <v>171</v>
      </c>
    </row>
    <row r="59" spans="1:16" ht="12.75">
      <c r="A59" s="25" t="s">
        <v>45</v>
      </c>
      <c r="B59" s="29" t="s">
        <v>100</v>
      </c>
      <c r="C59" s="29" t="s">
        <v>172</v>
      </c>
      <c r="D59" s="25" t="s">
        <v>56</v>
      </c>
      <c r="E59" s="30" t="s">
        <v>173</v>
      </c>
      <c r="F59" s="31" t="s">
        <v>169</v>
      </c>
      <c r="G59" s="32">
        <v>1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49</v>
      </c>
      <c r="E60" s="36" t="s">
        <v>174</v>
      </c>
    </row>
    <row r="61" spans="1:5" ht="12.75">
      <c r="A61" s="37" t="s">
        <v>51</v>
      </c>
      <c r="E61" s="38" t="s">
        <v>61</v>
      </c>
    </row>
    <row r="62" spans="1:5" ht="89.25">
      <c r="A62" t="s">
        <v>53</v>
      </c>
      <c r="E62" s="36" t="s">
        <v>171</v>
      </c>
    </row>
    <row r="63" spans="1:16" ht="12.75">
      <c r="A63" s="25" t="s">
        <v>45</v>
      </c>
      <c r="B63" s="29" t="s">
        <v>105</v>
      </c>
      <c r="C63" s="29" t="s">
        <v>175</v>
      </c>
      <c r="D63" s="25" t="s">
        <v>56</v>
      </c>
      <c r="E63" s="30" t="s">
        <v>176</v>
      </c>
      <c r="F63" s="31" t="s">
        <v>169</v>
      </c>
      <c r="G63" s="32">
        <v>1</v>
      </c>
      <c r="H63" s="33">
        <v>0</v>
      </c>
      <c r="I63" s="34">
        <f>ROUND(ROUND(H63,2)*ROUND(G63,3),2)</f>
      </c>
      <c r="O63">
        <f>(I63*21)/100</f>
      </c>
      <c r="P63" t="s">
        <v>23</v>
      </c>
    </row>
    <row r="64" spans="1:5" ht="12.75">
      <c r="A64" s="35" t="s">
        <v>49</v>
      </c>
      <c r="E64" s="36" t="s">
        <v>177</v>
      </c>
    </row>
    <row r="65" spans="1:5" ht="12.75">
      <c r="A65" s="37" t="s">
        <v>51</v>
      </c>
      <c r="E65" s="38" t="s">
        <v>61</v>
      </c>
    </row>
    <row r="66" spans="1:5" ht="38.25">
      <c r="A66" t="s">
        <v>53</v>
      </c>
      <c r="E66" s="36" t="s">
        <v>178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179</v>
      </c>
      <c r="I3" s="39">
        <f>0+I8+I13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179</v>
      </c>
      <c r="D4" s="6"/>
      <c r="E4" s="18" t="s">
        <v>180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181</v>
      </c>
      <c r="D9" s="25" t="s">
        <v>61</v>
      </c>
      <c r="E9" s="30" t="s">
        <v>182</v>
      </c>
      <c r="F9" s="31" t="s">
        <v>183</v>
      </c>
      <c r="G9" s="32">
        <v>3.728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61</v>
      </c>
    </row>
    <row r="11" spans="1:5" ht="38.25">
      <c r="A11" s="37" t="s">
        <v>51</v>
      </c>
      <c r="E11" s="38" t="s">
        <v>184</v>
      </c>
    </row>
    <row r="12" spans="1:5" ht="140.25">
      <c r="A12" t="s">
        <v>53</v>
      </c>
      <c r="E12" s="36" t="s">
        <v>185</v>
      </c>
    </row>
    <row r="13" spans="1:18" ht="12.75" customHeight="1">
      <c r="A13" s="6" t="s">
        <v>43</v>
      </c>
      <c r="B13" s="6"/>
      <c r="C13" s="41" t="s">
        <v>40</v>
      </c>
      <c r="D13" s="6"/>
      <c r="E13" s="27" t="s">
        <v>166</v>
      </c>
      <c r="F13" s="6"/>
      <c r="G13" s="6"/>
      <c r="H13" s="6"/>
      <c r="I13" s="42">
        <f>0+Q13</f>
      </c>
      <c r="O13">
        <f>0+R13</f>
      </c>
      <c r="Q13">
        <f>0+I14+I18+I22</f>
      </c>
      <c r="R13">
        <f>0+O14+O18+O22</f>
      </c>
    </row>
    <row r="14" spans="1:16" ht="12.75">
      <c r="A14" s="25" t="s">
        <v>45</v>
      </c>
      <c r="B14" s="29" t="s">
        <v>23</v>
      </c>
      <c r="C14" s="29" t="s">
        <v>186</v>
      </c>
      <c r="D14" s="25" t="s">
        <v>61</v>
      </c>
      <c r="E14" s="30" t="s">
        <v>187</v>
      </c>
      <c r="F14" s="31" t="s">
        <v>134</v>
      </c>
      <c r="G14" s="32">
        <v>2.04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49</v>
      </c>
      <c r="E15" s="36" t="s">
        <v>188</v>
      </c>
    </row>
    <row r="16" spans="1:5" ht="12.75">
      <c r="A16" s="37" t="s">
        <v>51</v>
      </c>
      <c r="E16" s="38" t="s">
        <v>189</v>
      </c>
    </row>
    <row r="17" spans="1:5" ht="102">
      <c r="A17" t="s">
        <v>53</v>
      </c>
      <c r="E17" s="36" t="s">
        <v>190</v>
      </c>
    </row>
    <row r="18" spans="1:16" ht="12.75">
      <c r="A18" s="25" t="s">
        <v>45</v>
      </c>
      <c r="B18" s="29" t="s">
        <v>22</v>
      </c>
      <c r="C18" s="29" t="s">
        <v>191</v>
      </c>
      <c r="D18" s="25" t="s">
        <v>61</v>
      </c>
      <c r="E18" s="30" t="s">
        <v>192</v>
      </c>
      <c r="F18" s="31" t="s">
        <v>163</v>
      </c>
      <c r="G18" s="32">
        <v>12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61</v>
      </c>
    </row>
    <row r="20" spans="1:5" ht="12.75">
      <c r="A20" s="37" t="s">
        <v>51</v>
      </c>
      <c r="E20" s="38" t="s">
        <v>193</v>
      </c>
    </row>
    <row r="21" spans="1:5" ht="114.75">
      <c r="A21" t="s">
        <v>53</v>
      </c>
      <c r="E21" s="36" t="s">
        <v>194</v>
      </c>
    </row>
    <row r="22" spans="1:16" ht="12.75">
      <c r="A22" s="25" t="s">
        <v>45</v>
      </c>
      <c r="B22" s="29" t="s">
        <v>33</v>
      </c>
      <c r="C22" s="29" t="s">
        <v>195</v>
      </c>
      <c r="D22" s="25" t="s">
        <v>61</v>
      </c>
      <c r="E22" s="30" t="s">
        <v>196</v>
      </c>
      <c r="F22" s="31" t="s">
        <v>163</v>
      </c>
      <c r="G22" s="32">
        <v>108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197</v>
      </c>
    </row>
    <row r="24" spans="1:5" ht="12.75">
      <c r="A24" s="37" t="s">
        <v>51</v>
      </c>
      <c r="E24" s="38" t="s">
        <v>198</v>
      </c>
    </row>
    <row r="25" spans="1:5" ht="114.75">
      <c r="A25" t="s">
        <v>53</v>
      </c>
      <c r="E25" s="36" t="s">
        <v>199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0+O8+O13+O98+O115+O132+O177+O182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200</v>
      </c>
      <c r="I3" s="39">
        <f>0+I8+I13+I98+I115+I132+I177+I182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200</v>
      </c>
      <c r="D4" s="6"/>
      <c r="E4" s="18" t="s">
        <v>201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202</v>
      </c>
      <c r="D9" s="25" t="s">
        <v>56</v>
      </c>
      <c r="E9" s="30" t="s">
        <v>203</v>
      </c>
      <c r="F9" s="31" t="s">
        <v>183</v>
      </c>
      <c r="G9" s="32">
        <v>36125.046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25.5">
      <c r="A10" s="35" t="s">
        <v>49</v>
      </c>
      <c r="E10" s="36" t="s">
        <v>204</v>
      </c>
    </row>
    <row r="11" spans="1:5" ht="12.75">
      <c r="A11" s="37" t="s">
        <v>51</v>
      </c>
      <c r="E11" s="38" t="s">
        <v>205</v>
      </c>
    </row>
    <row r="12" spans="1:5" ht="140.25">
      <c r="A12" t="s">
        <v>53</v>
      </c>
      <c r="E12" s="36" t="s">
        <v>185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112</v>
      </c>
      <c r="F13" s="6"/>
      <c r="G13" s="6"/>
      <c r="H13" s="6"/>
      <c r="I13" s="42">
        <f>0+Q13</f>
      </c>
      <c r="O13">
        <f>0+R13</f>
      </c>
      <c r="Q13">
        <f>0+I14+I18+I22+I26+I30+I34+I38+I42+I46+I50+I54+I58+I62+I66+I70+I74+I78+I82+I86+I90+I94</f>
      </c>
      <c r="R13">
        <f>0+O14+O18+O22+O26+O30+O34+O38+O42+O46+O50+O54+O58+O62+O66+O70+O74+O78+O82+O86+O90+O94</f>
      </c>
    </row>
    <row r="14" spans="1:16" ht="25.5">
      <c r="A14" s="25" t="s">
        <v>45</v>
      </c>
      <c r="B14" s="29" t="s">
        <v>23</v>
      </c>
      <c r="C14" s="29" t="s">
        <v>206</v>
      </c>
      <c r="D14" s="25" t="s">
        <v>61</v>
      </c>
      <c r="E14" s="30" t="s">
        <v>207</v>
      </c>
      <c r="F14" s="31" t="s">
        <v>134</v>
      </c>
      <c r="G14" s="32">
        <v>100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51">
      <c r="A15" s="35" t="s">
        <v>49</v>
      </c>
      <c r="E15" s="36" t="s">
        <v>208</v>
      </c>
    </row>
    <row r="16" spans="1:5" ht="12.75">
      <c r="A16" s="37" t="s">
        <v>51</v>
      </c>
      <c r="E16" s="38" t="s">
        <v>61</v>
      </c>
    </row>
    <row r="17" spans="1:5" ht="63.75">
      <c r="A17" t="s">
        <v>53</v>
      </c>
      <c r="E17" s="36" t="s">
        <v>209</v>
      </c>
    </row>
    <row r="18" spans="1:16" ht="25.5">
      <c r="A18" s="25" t="s">
        <v>45</v>
      </c>
      <c r="B18" s="29" t="s">
        <v>22</v>
      </c>
      <c r="C18" s="29" t="s">
        <v>206</v>
      </c>
      <c r="D18" s="25" t="s">
        <v>29</v>
      </c>
      <c r="E18" s="30" t="s">
        <v>207</v>
      </c>
      <c r="F18" s="31" t="s">
        <v>134</v>
      </c>
      <c r="G18" s="32">
        <v>100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51">
      <c r="A19" s="35" t="s">
        <v>49</v>
      </c>
      <c r="E19" s="36" t="s">
        <v>210</v>
      </c>
    </row>
    <row r="20" spans="1:5" ht="12.75">
      <c r="A20" s="37" t="s">
        <v>51</v>
      </c>
      <c r="E20" s="38" t="s">
        <v>61</v>
      </c>
    </row>
    <row r="21" spans="1:5" ht="63.75">
      <c r="A21" t="s">
        <v>53</v>
      </c>
      <c r="E21" s="36" t="s">
        <v>209</v>
      </c>
    </row>
    <row r="22" spans="1:16" ht="25.5">
      <c r="A22" s="25" t="s">
        <v>45</v>
      </c>
      <c r="B22" s="29" t="s">
        <v>33</v>
      </c>
      <c r="C22" s="29" t="s">
        <v>211</v>
      </c>
      <c r="D22" s="25" t="s">
        <v>61</v>
      </c>
      <c r="E22" s="30" t="s">
        <v>212</v>
      </c>
      <c r="F22" s="31" t="s">
        <v>134</v>
      </c>
      <c r="G22" s="32">
        <v>228.643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51">
      <c r="A23" s="35" t="s">
        <v>49</v>
      </c>
      <c r="E23" s="36" t="s">
        <v>213</v>
      </c>
    </row>
    <row r="24" spans="1:5" ht="51">
      <c r="A24" s="37" t="s">
        <v>51</v>
      </c>
      <c r="E24" s="38" t="s">
        <v>214</v>
      </c>
    </row>
    <row r="25" spans="1:5" ht="63.75">
      <c r="A25" t="s">
        <v>53</v>
      </c>
      <c r="E25" s="36" t="s">
        <v>209</v>
      </c>
    </row>
    <row r="26" spans="1:16" ht="25.5">
      <c r="A26" s="25" t="s">
        <v>45</v>
      </c>
      <c r="B26" s="29" t="s">
        <v>35</v>
      </c>
      <c r="C26" s="29" t="s">
        <v>215</v>
      </c>
      <c r="D26" s="25" t="s">
        <v>61</v>
      </c>
      <c r="E26" s="30" t="s">
        <v>212</v>
      </c>
      <c r="F26" s="31" t="s">
        <v>134</v>
      </c>
      <c r="G26" s="32">
        <v>241.283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63.75">
      <c r="A27" s="35" t="s">
        <v>49</v>
      </c>
      <c r="E27" s="36" t="s">
        <v>216</v>
      </c>
    </row>
    <row r="28" spans="1:5" ht="51">
      <c r="A28" s="37" t="s">
        <v>51</v>
      </c>
      <c r="E28" s="38" t="s">
        <v>217</v>
      </c>
    </row>
    <row r="29" spans="1:5" ht="63.75">
      <c r="A29" t="s">
        <v>53</v>
      </c>
      <c r="E29" s="36" t="s">
        <v>209</v>
      </c>
    </row>
    <row r="30" spans="1:16" ht="12.75">
      <c r="A30" s="25" t="s">
        <v>45</v>
      </c>
      <c r="B30" s="29" t="s">
        <v>37</v>
      </c>
      <c r="C30" s="29" t="s">
        <v>218</v>
      </c>
      <c r="D30" s="25" t="s">
        <v>61</v>
      </c>
      <c r="E30" s="30" t="s">
        <v>219</v>
      </c>
      <c r="F30" s="31" t="s">
        <v>134</v>
      </c>
      <c r="G30" s="32">
        <v>778.566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38.25">
      <c r="A31" s="35" t="s">
        <v>49</v>
      </c>
      <c r="E31" s="36" t="s">
        <v>220</v>
      </c>
    </row>
    <row r="32" spans="1:5" ht="38.25">
      <c r="A32" s="37" t="s">
        <v>51</v>
      </c>
      <c r="E32" s="38" t="s">
        <v>221</v>
      </c>
    </row>
    <row r="33" spans="1:5" ht="63.75">
      <c r="A33" t="s">
        <v>53</v>
      </c>
      <c r="E33" s="36" t="s">
        <v>209</v>
      </c>
    </row>
    <row r="34" spans="1:16" ht="12.75">
      <c r="A34" s="25" t="s">
        <v>45</v>
      </c>
      <c r="B34" s="29" t="s">
        <v>76</v>
      </c>
      <c r="C34" s="29" t="s">
        <v>222</v>
      </c>
      <c r="D34" s="25" t="s">
        <v>61</v>
      </c>
      <c r="E34" s="30" t="s">
        <v>223</v>
      </c>
      <c r="F34" s="31" t="s">
        <v>134</v>
      </c>
      <c r="G34" s="32">
        <v>316.703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38.25">
      <c r="A35" s="35" t="s">
        <v>49</v>
      </c>
      <c r="E35" s="36" t="s">
        <v>224</v>
      </c>
    </row>
    <row r="36" spans="1:5" ht="12.75">
      <c r="A36" s="37" t="s">
        <v>51</v>
      </c>
      <c r="E36" s="38" t="s">
        <v>225</v>
      </c>
    </row>
    <row r="37" spans="1:5" ht="63.75">
      <c r="A37" t="s">
        <v>53</v>
      </c>
      <c r="E37" s="36" t="s">
        <v>209</v>
      </c>
    </row>
    <row r="38" spans="1:16" ht="12.75">
      <c r="A38" s="25" t="s">
        <v>45</v>
      </c>
      <c r="B38" s="29" t="s">
        <v>81</v>
      </c>
      <c r="C38" s="29" t="s">
        <v>226</v>
      </c>
      <c r="D38" s="25" t="s">
        <v>61</v>
      </c>
      <c r="E38" s="30" t="s">
        <v>227</v>
      </c>
      <c r="F38" s="31" t="s">
        <v>134</v>
      </c>
      <c r="G38" s="32">
        <v>841.256</v>
      </c>
      <c r="H38" s="33">
        <v>0</v>
      </c>
      <c r="I38" s="34">
        <f>ROUND(ROUND(H38,2)*ROUND(G38,3),2)</f>
      </c>
      <c r="O38">
        <f>(I38*21)/100</f>
      </c>
      <c r="P38" t="s">
        <v>23</v>
      </c>
    </row>
    <row r="39" spans="1:5" ht="51">
      <c r="A39" s="35" t="s">
        <v>49</v>
      </c>
      <c r="E39" s="36" t="s">
        <v>228</v>
      </c>
    </row>
    <row r="40" spans="1:5" ht="12.75">
      <c r="A40" s="37" t="s">
        <v>51</v>
      </c>
      <c r="E40" s="38" t="s">
        <v>229</v>
      </c>
    </row>
    <row r="41" spans="1:5" ht="63.75">
      <c r="A41" t="s">
        <v>53</v>
      </c>
      <c r="E41" s="36" t="s">
        <v>209</v>
      </c>
    </row>
    <row r="42" spans="1:16" ht="12.75">
      <c r="A42" s="25" t="s">
        <v>45</v>
      </c>
      <c r="B42" s="29" t="s">
        <v>40</v>
      </c>
      <c r="C42" s="29" t="s">
        <v>230</v>
      </c>
      <c r="D42" s="25" t="s">
        <v>61</v>
      </c>
      <c r="E42" s="30" t="s">
        <v>227</v>
      </c>
      <c r="F42" s="31" t="s">
        <v>134</v>
      </c>
      <c r="G42" s="32">
        <v>467.604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38.25">
      <c r="A43" s="35" t="s">
        <v>49</v>
      </c>
      <c r="E43" s="36" t="s">
        <v>231</v>
      </c>
    </row>
    <row r="44" spans="1:5" ht="12.75">
      <c r="A44" s="37" t="s">
        <v>51</v>
      </c>
      <c r="E44" s="38" t="s">
        <v>232</v>
      </c>
    </row>
    <row r="45" spans="1:5" ht="63.75">
      <c r="A45" t="s">
        <v>53</v>
      </c>
      <c r="E45" s="36" t="s">
        <v>209</v>
      </c>
    </row>
    <row r="46" spans="1:16" ht="12.75">
      <c r="A46" s="25" t="s">
        <v>45</v>
      </c>
      <c r="B46" s="29" t="s">
        <v>42</v>
      </c>
      <c r="C46" s="29" t="s">
        <v>233</v>
      </c>
      <c r="D46" s="25" t="s">
        <v>61</v>
      </c>
      <c r="E46" s="30" t="s">
        <v>234</v>
      </c>
      <c r="F46" s="31" t="s">
        <v>134</v>
      </c>
      <c r="G46" s="32">
        <v>7219.129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38.25">
      <c r="A47" s="35" t="s">
        <v>49</v>
      </c>
      <c r="E47" s="36" t="s">
        <v>235</v>
      </c>
    </row>
    <row r="48" spans="1:5" ht="38.25">
      <c r="A48" s="37" t="s">
        <v>51</v>
      </c>
      <c r="E48" s="38" t="s">
        <v>236</v>
      </c>
    </row>
    <row r="49" spans="1:5" ht="369.75">
      <c r="A49" t="s">
        <v>53</v>
      </c>
      <c r="E49" s="36" t="s">
        <v>237</v>
      </c>
    </row>
    <row r="50" spans="1:16" ht="12.75">
      <c r="A50" s="25" t="s">
        <v>45</v>
      </c>
      <c r="B50" s="29" t="s">
        <v>92</v>
      </c>
      <c r="C50" s="29" t="s">
        <v>238</v>
      </c>
      <c r="D50" s="25" t="s">
        <v>61</v>
      </c>
      <c r="E50" s="30" t="s">
        <v>239</v>
      </c>
      <c r="F50" s="31" t="s">
        <v>134</v>
      </c>
      <c r="G50" s="32">
        <v>5414.347</v>
      </c>
      <c r="H50" s="33">
        <v>0</v>
      </c>
      <c r="I50" s="34">
        <f>ROUND(ROUND(H50,2)*ROUND(G50,3),2)</f>
      </c>
      <c r="O50">
        <f>(I50*21)/100</f>
      </c>
      <c r="P50" t="s">
        <v>23</v>
      </c>
    </row>
    <row r="51" spans="1:5" ht="38.25">
      <c r="A51" s="35" t="s">
        <v>49</v>
      </c>
      <c r="E51" s="36" t="s">
        <v>240</v>
      </c>
    </row>
    <row r="52" spans="1:5" ht="38.25">
      <c r="A52" s="37" t="s">
        <v>51</v>
      </c>
      <c r="E52" s="38" t="s">
        <v>241</v>
      </c>
    </row>
    <row r="53" spans="1:5" ht="369.75">
      <c r="A53" t="s">
        <v>53</v>
      </c>
      <c r="E53" s="36" t="s">
        <v>242</v>
      </c>
    </row>
    <row r="54" spans="1:16" ht="12.75">
      <c r="A54" s="25" t="s">
        <v>45</v>
      </c>
      <c r="B54" s="29" t="s">
        <v>97</v>
      </c>
      <c r="C54" s="29" t="s">
        <v>243</v>
      </c>
      <c r="D54" s="25" t="s">
        <v>61</v>
      </c>
      <c r="E54" s="30" t="s">
        <v>244</v>
      </c>
      <c r="F54" s="31" t="s">
        <v>134</v>
      </c>
      <c r="G54" s="32">
        <v>5414.347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38.25">
      <c r="A55" s="35" t="s">
        <v>49</v>
      </c>
      <c r="E55" s="36" t="s">
        <v>240</v>
      </c>
    </row>
    <row r="56" spans="1:5" ht="38.25">
      <c r="A56" s="37" t="s">
        <v>51</v>
      </c>
      <c r="E56" s="38" t="s">
        <v>241</v>
      </c>
    </row>
    <row r="57" spans="1:5" ht="369.75">
      <c r="A57" t="s">
        <v>53</v>
      </c>
      <c r="E57" s="36" t="s">
        <v>242</v>
      </c>
    </row>
    <row r="58" spans="1:16" ht="12.75">
      <c r="A58" s="25" t="s">
        <v>45</v>
      </c>
      <c r="B58" s="29" t="s">
        <v>100</v>
      </c>
      <c r="C58" s="29" t="s">
        <v>245</v>
      </c>
      <c r="D58" s="25" t="s">
        <v>61</v>
      </c>
      <c r="E58" s="30" t="s">
        <v>246</v>
      </c>
      <c r="F58" s="31" t="s">
        <v>134</v>
      </c>
      <c r="G58" s="32">
        <v>595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49</v>
      </c>
      <c r="E59" s="36" t="s">
        <v>247</v>
      </c>
    </row>
    <row r="60" spans="1:5" ht="12.75">
      <c r="A60" s="37" t="s">
        <v>51</v>
      </c>
      <c r="E60" s="38" t="s">
        <v>61</v>
      </c>
    </row>
    <row r="61" spans="1:5" ht="306">
      <c r="A61" t="s">
        <v>53</v>
      </c>
      <c r="E61" s="36" t="s">
        <v>147</v>
      </c>
    </row>
    <row r="62" spans="1:16" ht="12.75">
      <c r="A62" s="25" t="s">
        <v>45</v>
      </c>
      <c r="B62" s="29" t="s">
        <v>105</v>
      </c>
      <c r="C62" s="29" t="s">
        <v>248</v>
      </c>
      <c r="D62" s="25" t="s">
        <v>56</v>
      </c>
      <c r="E62" s="30" t="s">
        <v>249</v>
      </c>
      <c r="F62" s="31" t="s">
        <v>134</v>
      </c>
      <c r="G62" s="32">
        <v>228.643</v>
      </c>
      <c r="H62" s="33">
        <v>0</v>
      </c>
      <c r="I62" s="34">
        <f>ROUND(ROUND(H62,2)*ROUND(G62,3),2)</f>
      </c>
      <c r="O62">
        <f>(I62*21)/100</f>
      </c>
      <c r="P62" t="s">
        <v>23</v>
      </c>
    </row>
    <row r="63" spans="1:5" ht="25.5">
      <c r="A63" s="35" t="s">
        <v>49</v>
      </c>
      <c r="E63" s="36" t="s">
        <v>250</v>
      </c>
    </row>
    <row r="64" spans="1:5" ht="12.75">
      <c r="A64" s="37" t="s">
        <v>51</v>
      </c>
      <c r="E64" s="38" t="s">
        <v>251</v>
      </c>
    </row>
    <row r="65" spans="1:5" ht="12.75">
      <c r="A65" t="s">
        <v>53</v>
      </c>
      <c r="E65" s="36" t="s">
        <v>252</v>
      </c>
    </row>
    <row r="66" spans="1:16" ht="12.75">
      <c r="A66" s="25" t="s">
        <v>45</v>
      </c>
      <c r="B66" s="29" t="s">
        <v>253</v>
      </c>
      <c r="C66" s="29" t="s">
        <v>254</v>
      </c>
      <c r="D66" s="25" t="s">
        <v>61</v>
      </c>
      <c r="E66" s="30" t="s">
        <v>255</v>
      </c>
      <c r="F66" s="31" t="s">
        <v>134</v>
      </c>
      <c r="G66" s="32">
        <v>14.7</v>
      </c>
      <c r="H66" s="33">
        <v>0</v>
      </c>
      <c r="I66" s="34">
        <f>ROUND(ROUND(H66,2)*ROUND(G66,3),2)</f>
      </c>
      <c r="O66">
        <f>(I66*21)/100</f>
      </c>
      <c r="P66" t="s">
        <v>23</v>
      </c>
    </row>
    <row r="67" spans="1:5" ht="12.75">
      <c r="A67" s="35" t="s">
        <v>49</v>
      </c>
      <c r="E67" s="36" t="s">
        <v>256</v>
      </c>
    </row>
    <row r="68" spans="1:5" ht="12.75">
      <c r="A68" s="37" t="s">
        <v>51</v>
      </c>
      <c r="E68" s="38" t="s">
        <v>257</v>
      </c>
    </row>
    <row r="69" spans="1:5" ht="318.75">
      <c r="A69" t="s">
        <v>53</v>
      </c>
      <c r="E69" s="36" t="s">
        <v>258</v>
      </c>
    </row>
    <row r="70" spans="1:16" ht="12.75">
      <c r="A70" s="25" t="s">
        <v>45</v>
      </c>
      <c r="B70" s="29" t="s">
        <v>259</v>
      </c>
      <c r="C70" s="29" t="s">
        <v>148</v>
      </c>
      <c r="D70" s="25" t="s">
        <v>61</v>
      </c>
      <c r="E70" s="30" t="s">
        <v>149</v>
      </c>
      <c r="F70" s="31" t="s">
        <v>134</v>
      </c>
      <c r="G70" s="32">
        <v>18062.523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25.5">
      <c r="A71" s="35" t="s">
        <v>49</v>
      </c>
      <c r="E71" s="36" t="s">
        <v>260</v>
      </c>
    </row>
    <row r="72" spans="1:5" ht="12.75">
      <c r="A72" s="37" t="s">
        <v>51</v>
      </c>
      <c r="E72" s="38" t="s">
        <v>261</v>
      </c>
    </row>
    <row r="73" spans="1:5" ht="191.25">
      <c r="A73" t="s">
        <v>53</v>
      </c>
      <c r="E73" s="36" t="s">
        <v>151</v>
      </c>
    </row>
    <row r="74" spans="1:16" ht="12.75">
      <c r="A74" s="25" t="s">
        <v>45</v>
      </c>
      <c r="B74" s="29" t="s">
        <v>262</v>
      </c>
      <c r="C74" s="29" t="s">
        <v>263</v>
      </c>
      <c r="D74" s="25" t="s">
        <v>61</v>
      </c>
      <c r="E74" s="30" t="s">
        <v>264</v>
      </c>
      <c r="F74" s="31" t="s">
        <v>134</v>
      </c>
      <c r="G74" s="32">
        <v>595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49</v>
      </c>
      <c r="E75" s="36" t="s">
        <v>61</v>
      </c>
    </row>
    <row r="76" spans="1:5" ht="12.75">
      <c r="A76" s="37" t="s">
        <v>51</v>
      </c>
      <c r="E76" s="38" t="s">
        <v>265</v>
      </c>
    </row>
    <row r="77" spans="1:5" ht="280.5">
      <c r="A77" t="s">
        <v>53</v>
      </c>
      <c r="E77" s="36" t="s">
        <v>266</v>
      </c>
    </row>
    <row r="78" spans="1:16" ht="12.75">
      <c r="A78" s="25" t="s">
        <v>45</v>
      </c>
      <c r="B78" s="29" t="s">
        <v>267</v>
      </c>
      <c r="C78" s="29" t="s">
        <v>268</v>
      </c>
      <c r="D78" s="25" t="s">
        <v>61</v>
      </c>
      <c r="E78" s="30" t="s">
        <v>269</v>
      </c>
      <c r="F78" s="31" t="s">
        <v>134</v>
      </c>
      <c r="G78" s="32">
        <v>556.62</v>
      </c>
      <c r="H78" s="33">
        <v>0</v>
      </c>
      <c r="I78" s="34">
        <f>ROUND(ROUND(H78,2)*ROUND(G78,3),2)</f>
      </c>
      <c r="O78">
        <f>(I78*21)/100</f>
      </c>
      <c r="P78" t="s">
        <v>23</v>
      </c>
    </row>
    <row r="79" spans="1:5" ht="12.75">
      <c r="A79" s="35" t="s">
        <v>49</v>
      </c>
      <c r="E79" s="36" t="s">
        <v>270</v>
      </c>
    </row>
    <row r="80" spans="1:5" ht="12.75">
      <c r="A80" s="37" t="s">
        <v>51</v>
      </c>
      <c r="E80" s="38" t="s">
        <v>271</v>
      </c>
    </row>
    <row r="81" spans="1:5" ht="242.25">
      <c r="A81" t="s">
        <v>53</v>
      </c>
      <c r="E81" s="36" t="s">
        <v>272</v>
      </c>
    </row>
    <row r="82" spans="1:16" ht="12.75">
      <c r="A82" s="25" t="s">
        <v>45</v>
      </c>
      <c r="B82" s="29" t="s">
        <v>273</v>
      </c>
      <c r="C82" s="29" t="s">
        <v>274</v>
      </c>
      <c r="D82" s="25" t="s">
        <v>61</v>
      </c>
      <c r="E82" s="30" t="s">
        <v>275</v>
      </c>
      <c r="F82" s="31" t="s">
        <v>134</v>
      </c>
      <c r="G82" s="32">
        <v>9.31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49</v>
      </c>
      <c r="E83" s="36" t="s">
        <v>276</v>
      </c>
    </row>
    <row r="84" spans="1:5" ht="12.75">
      <c r="A84" s="37" t="s">
        <v>51</v>
      </c>
      <c r="E84" s="38" t="s">
        <v>277</v>
      </c>
    </row>
    <row r="85" spans="1:5" ht="293.25">
      <c r="A85" t="s">
        <v>53</v>
      </c>
      <c r="E85" s="36" t="s">
        <v>278</v>
      </c>
    </row>
    <row r="86" spans="1:16" ht="12.75">
      <c r="A86" s="25" t="s">
        <v>45</v>
      </c>
      <c r="B86" s="29" t="s">
        <v>279</v>
      </c>
      <c r="C86" s="29" t="s">
        <v>280</v>
      </c>
      <c r="D86" s="25" t="s">
        <v>61</v>
      </c>
      <c r="E86" s="30" t="s">
        <v>281</v>
      </c>
      <c r="F86" s="31" t="s">
        <v>115</v>
      </c>
      <c r="G86" s="32">
        <v>9370.373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49</v>
      </c>
      <c r="E87" s="36" t="s">
        <v>61</v>
      </c>
    </row>
    <row r="88" spans="1:5" ht="12.75">
      <c r="A88" s="37" t="s">
        <v>51</v>
      </c>
      <c r="E88" s="38" t="s">
        <v>282</v>
      </c>
    </row>
    <row r="89" spans="1:5" ht="25.5">
      <c r="A89" t="s">
        <v>53</v>
      </c>
      <c r="E89" s="36" t="s">
        <v>283</v>
      </c>
    </row>
    <row r="90" spans="1:16" ht="12.75">
      <c r="A90" s="25" t="s">
        <v>45</v>
      </c>
      <c r="B90" s="29" t="s">
        <v>284</v>
      </c>
      <c r="C90" s="29" t="s">
        <v>285</v>
      </c>
      <c r="D90" s="25" t="s">
        <v>61</v>
      </c>
      <c r="E90" s="30" t="s">
        <v>286</v>
      </c>
      <c r="F90" s="31" t="s">
        <v>115</v>
      </c>
      <c r="G90" s="32">
        <v>7505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49</v>
      </c>
      <c r="E91" s="36" t="s">
        <v>287</v>
      </c>
    </row>
    <row r="92" spans="1:5" ht="12.75">
      <c r="A92" s="37" t="s">
        <v>51</v>
      </c>
      <c r="E92" s="38" t="s">
        <v>288</v>
      </c>
    </row>
    <row r="93" spans="1:5" ht="38.25">
      <c r="A93" t="s">
        <v>53</v>
      </c>
      <c r="E93" s="36" t="s">
        <v>289</v>
      </c>
    </row>
    <row r="94" spans="1:16" ht="12.75">
      <c r="A94" s="25" t="s">
        <v>45</v>
      </c>
      <c r="B94" s="29" t="s">
        <v>290</v>
      </c>
      <c r="C94" s="29" t="s">
        <v>291</v>
      </c>
      <c r="D94" s="25" t="s">
        <v>61</v>
      </c>
      <c r="E94" s="30" t="s">
        <v>292</v>
      </c>
      <c r="F94" s="31" t="s">
        <v>115</v>
      </c>
      <c r="G94" s="32">
        <v>7505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49</v>
      </c>
      <c r="E95" s="36" t="s">
        <v>293</v>
      </c>
    </row>
    <row r="96" spans="1:5" ht="12.75">
      <c r="A96" s="37" t="s">
        <v>51</v>
      </c>
      <c r="E96" s="38" t="s">
        <v>61</v>
      </c>
    </row>
    <row r="97" spans="1:5" ht="25.5">
      <c r="A97" t="s">
        <v>53</v>
      </c>
      <c r="E97" s="36" t="s">
        <v>294</v>
      </c>
    </row>
    <row r="98" spans="1:18" ht="12.75" customHeight="1">
      <c r="A98" s="6" t="s">
        <v>43</v>
      </c>
      <c r="B98" s="6"/>
      <c r="C98" s="41" t="s">
        <v>23</v>
      </c>
      <c r="D98" s="6"/>
      <c r="E98" s="27" t="s">
        <v>295</v>
      </c>
      <c r="F98" s="6"/>
      <c r="G98" s="6"/>
      <c r="H98" s="6"/>
      <c r="I98" s="42">
        <f>0+Q98</f>
      </c>
      <c r="O98">
        <f>0+R98</f>
      </c>
      <c r="Q98">
        <f>0+I99+I103+I107+I111</f>
      </c>
      <c r="R98">
        <f>0+O99+O103+O107+O111</f>
      </c>
    </row>
    <row r="99" spans="1:16" ht="12.75">
      <c r="A99" s="25" t="s">
        <v>45</v>
      </c>
      <c r="B99" s="29" t="s">
        <v>296</v>
      </c>
      <c r="C99" s="29" t="s">
        <v>297</v>
      </c>
      <c r="D99" s="25" t="s">
        <v>61</v>
      </c>
      <c r="E99" s="30" t="s">
        <v>298</v>
      </c>
      <c r="F99" s="31" t="s">
        <v>163</v>
      </c>
      <c r="G99" s="32">
        <v>842.5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49</v>
      </c>
      <c r="E100" s="36" t="s">
        <v>61</v>
      </c>
    </row>
    <row r="101" spans="1:5" ht="12.75">
      <c r="A101" s="37" t="s">
        <v>51</v>
      </c>
      <c r="E101" s="38" t="s">
        <v>299</v>
      </c>
    </row>
    <row r="102" spans="1:5" ht="165.75">
      <c r="A102" t="s">
        <v>53</v>
      </c>
      <c r="E102" s="36" t="s">
        <v>300</v>
      </c>
    </row>
    <row r="103" spans="1:16" ht="12.75">
      <c r="A103" s="25" t="s">
        <v>45</v>
      </c>
      <c r="B103" s="29" t="s">
        <v>301</v>
      </c>
      <c r="C103" s="29" t="s">
        <v>302</v>
      </c>
      <c r="D103" s="25" t="s">
        <v>61</v>
      </c>
      <c r="E103" s="30" t="s">
        <v>303</v>
      </c>
      <c r="F103" s="31" t="s">
        <v>134</v>
      </c>
      <c r="G103" s="32">
        <v>2361.572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25.5">
      <c r="A104" s="35" t="s">
        <v>49</v>
      </c>
      <c r="E104" s="36" t="s">
        <v>304</v>
      </c>
    </row>
    <row r="105" spans="1:5" ht="38.25">
      <c r="A105" s="37" t="s">
        <v>51</v>
      </c>
      <c r="E105" s="38" t="s">
        <v>305</v>
      </c>
    </row>
    <row r="106" spans="1:5" ht="38.25">
      <c r="A106" t="s">
        <v>53</v>
      </c>
      <c r="E106" s="36" t="s">
        <v>306</v>
      </c>
    </row>
    <row r="107" spans="1:16" ht="12.75">
      <c r="A107" s="25" t="s">
        <v>45</v>
      </c>
      <c r="B107" s="29" t="s">
        <v>307</v>
      </c>
      <c r="C107" s="29" t="s">
        <v>308</v>
      </c>
      <c r="D107" s="25" t="s">
        <v>61</v>
      </c>
      <c r="E107" s="30" t="s">
        <v>309</v>
      </c>
      <c r="F107" s="31" t="s">
        <v>115</v>
      </c>
      <c r="G107" s="32">
        <v>5737.116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12.75">
      <c r="A108" s="35" t="s">
        <v>49</v>
      </c>
      <c r="E108" s="36" t="s">
        <v>310</v>
      </c>
    </row>
    <row r="109" spans="1:5" ht="38.25">
      <c r="A109" s="37" t="s">
        <v>51</v>
      </c>
      <c r="E109" s="38" t="s">
        <v>311</v>
      </c>
    </row>
    <row r="110" spans="1:5" ht="114.75">
      <c r="A110" t="s">
        <v>53</v>
      </c>
      <c r="E110" s="36" t="s">
        <v>312</v>
      </c>
    </row>
    <row r="111" spans="1:16" ht="12.75">
      <c r="A111" s="25" t="s">
        <v>45</v>
      </c>
      <c r="B111" s="29" t="s">
        <v>313</v>
      </c>
      <c r="C111" s="29" t="s">
        <v>314</v>
      </c>
      <c r="D111" s="25" t="s">
        <v>29</v>
      </c>
      <c r="E111" s="30" t="s">
        <v>315</v>
      </c>
      <c r="F111" s="31" t="s">
        <v>115</v>
      </c>
      <c r="G111" s="32">
        <v>1011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49</v>
      </c>
      <c r="E112" s="36" t="s">
        <v>61</v>
      </c>
    </row>
    <row r="113" spans="1:5" ht="12.75">
      <c r="A113" s="37" t="s">
        <v>51</v>
      </c>
      <c r="E113" s="38" t="s">
        <v>316</v>
      </c>
    </row>
    <row r="114" spans="1:5" ht="102">
      <c r="A114" t="s">
        <v>53</v>
      </c>
      <c r="E114" s="36" t="s">
        <v>317</v>
      </c>
    </row>
    <row r="115" spans="1:18" ht="12.75" customHeight="1">
      <c r="A115" s="6" t="s">
        <v>43</v>
      </c>
      <c r="B115" s="6"/>
      <c r="C115" s="41" t="s">
        <v>33</v>
      </c>
      <c r="D115" s="6"/>
      <c r="E115" s="27" t="s">
        <v>318</v>
      </c>
      <c r="F115" s="6"/>
      <c r="G115" s="6"/>
      <c r="H115" s="6"/>
      <c r="I115" s="42">
        <f>0+Q115</f>
      </c>
      <c r="O115">
        <f>0+R115</f>
      </c>
      <c r="Q115">
        <f>0+I116+I120+I124+I128</f>
      </c>
      <c r="R115">
        <f>0+O116+O120+O124+O128</f>
      </c>
    </row>
    <row r="116" spans="1:16" ht="12.75">
      <c r="A116" s="25" t="s">
        <v>45</v>
      </c>
      <c r="B116" s="29" t="s">
        <v>319</v>
      </c>
      <c r="C116" s="29" t="s">
        <v>320</v>
      </c>
      <c r="D116" s="25" t="s">
        <v>61</v>
      </c>
      <c r="E116" s="30" t="s">
        <v>321</v>
      </c>
      <c r="F116" s="31" t="s">
        <v>134</v>
      </c>
      <c r="G116" s="32">
        <v>0.08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49</v>
      </c>
      <c r="E117" s="36" t="s">
        <v>322</v>
      </c>
    </row>
    <row r="118" spans="1:5" ht="12.75">
      <c r="A118" s="37" t="s">
        <v>51</v>
      </c>
      <c r="E118" s="38" t="s">
        <v>323</v>
      </c>
    </row>
    <row r="119" spans="1:5" ht="38.25">
      <c r="A119" t="s">
        <v>53</v>
      </c>
      <c r="E119" s="36" t="s">
        <v>306</v>
      </c>
    </row>
    <row r="120" spans="1:16" ht="12.75">
      <c r="A120" s="25" t="s">
        <v>45</v>
      </c>
      <c r="B120" s="29" t="s">
        <v>324</v>
      </c>
      <c r="C120" s="29" t="s">
        <v>325</v>
      </c>
      <c r="D120" s="25" t="s">
        <v>61</v>
      </c>
      <c r="E120" s="30" t="s">
        <v>326</v>
      </c>
      <c r="F120" s="31" t="s">
        <v>134</v>
      </c>
      <c r="G120" s="32">
        <v>1.47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49</v>
      </c>
      <c r="E121" s="36" t="s">
        <v>327</v>
      </c>
    </row>
    <row r="122" spans="1:5" ht="12.75">
      <c r="A122" s="37" t="s">
        <v>51</v>
      </c>
      <c r="E122" s="38" t="s">
        <v>328</v>
      </c>
    </row>
    <row r="123" spans="1:5" ht="38.25">
      <c r="A123" t="s">
        <v>53</v>
      </c>
      <c r="E123" s="36" t="s">
        <v>306</v>
      </c>
    </row>
    <row r="124" spans="1:16" ht="12.75">
      <c r="A124" s="25" t="s">
        <v>45</v>
      </c>
      <c r="B124" s="29" t="s">
        <v>329</v>
      </c>
      <c r="C124" s="29" t="s">
        <v>330</v>
      </c>
      <c r="D124" s="25" t="s">
        <v>61</v>
      </c>
      <c r="E124" s="30" t="s">
        <v>331</v>
      </c>
      <c r="F124" s="31" t="s">
        <v>134</v>
      </c>
      <c r="G124" s="32">
        <v>12.378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25.5">
      <c r="A125" s="35" t="s">
        <v>49</v>
      </c>
      <c r="E125" s="36" t="s">
        <v>332</v>
      </c>
    </row>
    <row r="126" spans="1:5" ht="51">
      <c r="A126" s="37" t="s">
        <v>51</v>
      </c>
      <c r="E126" s="38" t="s">
        <v>333</v>
      </c>
    </row>
    <row r="127" spans="1:5" ht="102">
      <c r="A127" t="s">
        <v>53</v>
      </c>
      <c r="E127" s="36" t="s">
        <v>334</v>
      </c>
    </row>
    <row r="128" spans="1:16" ht="12.75">
      <c r="A128" s="25" t="s">
        <v>45</v>
      </c>
      <c r="B128" s="29" t="s">
        <v>335</v>
      </c>
      <c r="C128" s="29" t="s">
        <v>336</v>
      </c>
      <c r="D128" s="25" t="s">
        <v>61</v>
      </c>
      <c r="E128" s="30" t="s">
        <v>337</v>
      </c>
      <c r="F128" s="31" t="s">
        <v>134</v>
      </c>
      <c r="G128" s="32">
        <v>0.8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12.75">
      <c r="A129" s="35" t="s">
        <v>49</v>
      </c>
      <c r="E129" s="36" t="s">
        <v>338</v>
      </c>
    </row>
    <row r="130" spans="1:5" ht="12.75">
      <c r="A130" s="37" t="s">
        <v>51</v>
      </c>
      <c r="E130" s="38" t="s">
        <v>339</v>
      </c>
    </row>
    <row r="131" spans="1:5" ht="357">
      <c r="A131" t="s">
        <v>53</v>
      </c>
      <c r="E131" s="36" t="s">
        <v>340</v>
      </c>
    </row>
    <row r="132" spans="1:18" ht="12.75" customHeight="1">
      <c r="A132" s="6" t="s">
        <v>43</v>
      </c>
      <c r="B132" s="6"/>
      <c r="C132" s="41" t="s">
        <v>35</v>
      </c>
      <c r="D132" s="6"/>
      <c r="E132" s="27" t="s">
        <v>341</v>
      </c>
      <c r="F132" s="6"/>
      <c r="G132" s="6"/>
      <c r="H132" s="6"/>
      <c r="I132" s="42">
        <f>0+Q132</f>
      </c>
      <c r="O132">
        <f>0+R132</f>
      </c>
      <c r="Q132">
        <f>0+I133+I137+I141+I145+I149+I153+I157+I161+I165+I169+I173</f>
      </c>
      <c r="R132">
        <f>0+O133+O137+O141+O145+O149+O153+O157+O161+O165+O169+O173</f>
      </c>
    </row>
    <row r="133" spans="1:16" ht="12.75">
      <c r="A133" s="25" t="s">
        <v>45</v>
      </c>
      <c r="B133" s="29" t="s">
        <v>342</v>
      </c>
      <c r="C133" s="29" t="s">
        <v>343</v>
      </c>
      <c r="D133" s="25" t="s">
        <v>61</v>
      </c>
      <c r="E133" s="30" t="s">
        <v>344</v>
      </c>
      <c r="F133" s="31" t="s">
        <v>134</v>
      </c>
      <c r="G133" s="32">
        <v>2146.8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38.25">
      <c r="A134" s="35" t="s">
        <v>49</v>
      </c>
      <c r="E134" s="36" t="s">
        <v>345</v>
      </c>
    </row>
    <row r="135" spans="1:5" ht="51">
      <c r="A135" s="37" t="s">
        <v>51</v>
      </c>
      <c r="E135" s="38" t="s">
        <v>346</v>
      </c>
    </row>
    <row r="136" spans="1:5" ht="51">
      <c r="A136" t="s">
        <v>53</v>
      </c>
      <c r="E136" s="36" t="s">
        <v>347</v>
      </c>
    </row>
    <row r="137" spans="1:16" ht="12.75">
      <c r="A137" s="25" t="s">
        <v>45</v>
      </c>
      <c r="B137" s="29" t="s">
        <v>348</v>
      </c>
      <c r="C137" s="29" t="s">
        <v>349</v>
      </c>
      <c r="D137" s="25" t="s">
        <v>61</v>
      </c>
      <c r="E137" s="30" t="s">
        <v>350</v>
      </c>
      <c r="F137" s="31" t="s">
        <v>134</v>
      </c>
      <c r="G137" s="32">
        <v>1631.568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63.75">
      <c r="A138" s="35" t="s">
        <v>49</v>
      </c>
      <c r="E138" s="36" t="s">
        <v>351</v>
      </c>
    </row>
    <row r="139" spans="1:5" ht="51">
      <c r="A139" s="37" t="s">
        <v>51</v>
      </c>
      <c r="E139" s="38" t="s">
        <v>352</v>
      </c>
    </row>
    <row r="140" spans="1:5" ht="102">
      <c r="A140" t="s">
        <v>53</v>
      </c>
      <c r="E140" s="36" t="s">
        <v>353</v>
      </c>
    </row>
    <row r="141" spans="1:16" ht="12.75">
      <c r="A141" s="25" t="s">
        <v>45</v>
      </c>
      <c r="B141" s="29" t="s">
        <v>354</v>
      </c>
      <c r="C141" s="29" t="s">
        <v>355</v>
      </c>
      <c r="D141" s="25" t="s">
        <v>61</v>
      </c>
      <c r="E141" s="30" t="s">
        <v>356</v>
      </c>
      <c r="F141" s="31" t="s">
        <v>115</v>
      </c>
      <c r="G141" s="32">
        <v>8962.965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51">
      <c r="A142" s="35" t="s">
        <v>49</v>
      </c>
      <c r="E142" s="36" t="s">
        <v>357</v>
      </c>
    </row>
    <row r="143" spans="1:5" ht="12.75">
      <c r="A143" s="37" t="s">
        <v>51</v>
      </c>
      <c r="E143" s="38" t="s">
        <v>358</v>
      </c>
    </row>
    <row r="144" spans="1:5" ht="76.5">
      <c r="A144" t="s">
        <v>53</v>
      </c>
      <c r="E144" s="36" t="s">
        <v>359</v>
      </c>
    </row>
    <row r="145" spans="1:16" ht="12.75">
      <c r="A145" s="25" t="s">
        <v>45</v>
      </c>
      <c r="B145" s="29" t="s">
        <v>360</v>
      </c>
      <c r="C145" s="29" t="s">
        <v>361</v>
      </c>
      <c r="D145" s="25" t="s">
        <v>61</v>
      </c>
      <c r="E145" s="30" t="s">
        <v>362</v>
      </c>
      <c r="F145" s="31" t="s">
        <v>115</v>
      </c>
      <c r="G145" s="32">
        <v>1286.55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25.5">
      <c r="A146" s="35" t="s">
        <v>49</v>
      </c>
      <c r="E146" s="36" t="s">
        <v>363</v>
      </c>
    </row>
    <row r="147" spans="1:5" ht="12.75">
      <c r="A147" s="37" t="s">
        <v>51</v>
      </c>
      <c r="E147" s="38" t="s">
        <v>364</v>
      </c>
    </row>
    <row r="148" spans="1:5" ht="102">
      <c r="A148" t="s">
        <v>53</v>
      </c>
      <c r="E148" s="36" t="s">
        <v>353</v>
      </c>
    </row>
    <row r="149" spans="1:16" ht="12.75">
      <c r="A149" s="25" t="s">
        <v>45</v>
      </c>
      <c r="B149" s="29" t="s">
        <v>365</v>
      </c>
      <c r="C149" s="29" t="s">
        <v>366</v>
      </c>
      <c r="D149" s="25" t="s">
        <v>61</v>
      </c>
      <c r="E149" s="30" t="s">
        <v>367</v>
      </c>
      <c r="F149" s="31" t="s">
        <v>115</v>
      </c>
      <c r="G149" s="32">
        <v>8560.65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49</v>
      </c>
      <c r="E150" s="36" t="s">
        <v>61</v>
      </c>
    </row>
    <row r="151" spans="1:5" ht="12.75">
      <c r="A151" s="37" t="s">
        <v>51</v>
      </c>
      <c r="E151" s="38" t="s">
        <v>368</v>
      </c>
    </row>
    <row r="152" spans="1:5" ht="51">
      <c r="A152" t="s">
        <v>53</v>
      </c>
      <c r="E152" s="36" t="s">
        <v>369</v>
      </c>
    </row>
    <row r="153" spans="1:16" ht="12.75">
      <c r="A153" s="25" t="s">
        <v>45</v>
      </c>
      <c r="B153" s="29" t="s">
        <v>370</v>
      </c>
      <c r="C153" s="29" t="s">
        <v>371</v>
      </c>
      <c r="D153" s="25" t="s">
        <v>61</v>
      </c>
      <c r="E153" s="30" t="s">
        <v>372</v>
      </c>
      <c r="F153" s="31" t="s">
        <v>115</v>
      </c>
      <c r="G153" s="32">
        <v>16500.004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49</v>
      </c>
      <c r="E154" s="36" t="s">
        <v>373</v>
      </c>
    </row>
    <row r="155" spans="1:5" ht="12.75">
      <c r="A155" s="37" t="s">
        <v>51</v>
      </c>
      <c r="E155" s="38" t="s">
        <v>374</v>
      </c>
    </row>
    <row r="156" spans="1:5" ht="51">
      <c r="A156" t="s">
        <v>53</v>
      </c>
      <c r="E156" s="36" t="s">
        <v>369</v>
      </c>
    </row>
    <row r="157" spans="1:16" ht="12.75">
      <c r="A157" s="25" t="s">
        <v>45</v>
      </c>
      <c r="B157" s="29" t="s">
        <v>375</v>
      </c>
      <c r="C157" s="29" t="s">
        <v>376</v>
      </c>
      <c r="D157" s="25" t="s">
        <v>61</v>
      </c>
      <c r="E157" s="30" t="s">
        <v>377</v>
      </c>
      <c r="F157" s="31" t="s">
        <v>115</v>
      </c>
      <c r="G157" s="32">
        <v>380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25.5">
      <c r="A158" s="35" t="s">
        <v>49</v>
      </c>
      <c r="E158" s="36" t="s">
        <v>378</v>
      </c>
    </row>
    <row r="159" spans="1:5" ht="12.75">
      <c r="A159" s="37" t="s">
        <v>51</v>
      </c>
      <c r="E159" s="38" t="s">
        <v>379</v>
      </c>
    </row>
    <row r="160" spans="1:5" ht="51">
      <c r="A160" t="s">
        <v>53</v>
      </c>
      <c r="E160" s="36" t="s">
        <v>380</v>
      </c>
    </row>
    <row r="161" spans="1:16" ht="12.75">
      <c r="A161" s="25" t="s">
        <v>45</v>
      </c>
      <c r="B161" s="29" t="s">
        <v>381</v>
      </c>
      <c r="C161" s="29" t="s">
        <v>382</v>
      </c>
      <c r="D161" s="25" t="s">
        <v>61</v>
      </c>
      <c r="E161" s="30" t="s">
        <v>383</v>
      </c>
      <c r="F161" s="31" t="s">
        <v>115</v>
      </c>
      <c r="G161" s="32">
        <v>2526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12.75">
      <c r="A162" s="35" t="s">
        <v>49</v>
      </c>
      <c r="E162" s="36" t="s">
        <v>384</v>
      </c>
    </row>
    <row r="163" spans="1:5" ht="51">
      <c r="A163" s="37" t="s">
        <v>51</v>
      </c>
      <c r="E163" s="38" t="s">
        <v>385</v>
      </c>
    </row>
    <row r="164" spans="1:5" ht="51">
      <c r="A164" t="s">
        <v>53</v>
      </c>
      <c r="E164" s="36" t="s">
        <v>386</v>
      </c>
    </row>
    <row r="165" spans="1:16" ht="12.75">
      <c r="A165" s="25" t="s">
        <v>45</v>
      </c>
      <c r="B165" s="29" t="s">
        <v>387</v>
      </c>
      <c r="C165" s="29" t="s">
        <v>388</v>
      </c>
      <c r="D165" s="25" t="s">
        <v>61</v>
      </c>
      <c r="E165" s="30" t="s">
        <v>389</v>
      </c>
      <c r="F165" s="31" t="s">
        <v>115</v>
      </c>
      <c r="G165" s="32">
        <v>8148.15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49</v>
      </c>
      <c r="E166" s="36" t="s">
        <v>390</v>
      </c>
    </row>
    <row r="167" spans="1:5" ht="12.75">
      <c r="A167" s="37" t="s">
        <v>51</v>
      </c>
      <c r="E167" s="38" t="s">
        <v>391</v>
      </c>
    </row>
    <row r="168" spans="1:5" ht="140.25">
      <c r="A168" t="s">
        <v>53</v>
      </c>
      <c r="E168" s="36" t="s">
        <v>392</v>
      </c>
    </row>
    <row r="169" spans="1:16" ht="12.75">
      <c r="A169" s="25" t="s">
        <v>45</v>
      </c>
      <c r="B169" s="29" t="s">
        <v>393</v>
      </c>
      <c r="C169" s="29" t="s">
        <v>394</v>
      </c>
      <c r="D169" s="25" t="s">
        <v>61</v>
      </c>
      <c r="E169" s="30" t="s">
        <v>395</v>
      </c>
      <c r="F169" s="31" t="s">
        <v>115</v>
      </c>
      <c r="G169" s="32">
        <v>8351.854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49</v>
      </c>
      <c r="E170" s="36" t="s">
        <v>396</v>
      </c>
    </row>
    <row r="171" spans="1:5" ht="12.75">
      <c r="A171" s="37" t="s">
        <v>51</v>
      </c>
      <c r="E171" s="38" t="s">
        <v>397</v>
      </c>
    </row>
    <row r="172" spans="1:5" ht="140.25">
      <c r="A172" t="s">
        <v>53</v>
      </c>
      <c r="E172" s="36" t="s">
        <v>392</v>
      </c>
    </row>
    <row r="173" spans="1:16" ht="12.75">
      <c r="A173" s="25" t="s">
        <v>45</v>
      </c>
      <c r="B173" s="29" t="s">
        <v>398</v>
      </c>
      <c r="C173" s="29" t="s">
        <v>399</v>
      </c>
      <c r="D173" s="25" t="s">
        <v>61</v>
      </c>
      <c r="E173" s="30" t="s">
        <v>400</v>
      </c>
      <c r="F173" s="31" t="s">
        <v>115</v>
      </c>
      <c r="G173" s="32">
        <v>8560.65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49</v>
      </c>
      <c r="E174" s="36" t="s">
        <v>401</v>
      </c>
    </row>
    <row r="175" spans="1:5" ht="12.75">
      <c r="A175" s="37" t="s">
        <v>51</v>
      </c>
      <c r="E175" s="38" t="s">
        <v>402</v>
      </c>
    </row>
    <row r="176" spans="1:5" ht="140.25">
      <c r="A176" t="s">
        <v>53</v>
      </c>
      <c r="E176" s="36" t="s">
        <v>392</v>
      </c>
    </row>
    <row r="177" spans="1:18" ht="12.75" customHeight="1">
      <c r="A177" s="6" t="s">
        <v>43</v>
      </c>
      <c r="B177" s="6"/>
      <c r="C177" s="41" t="s">
        <v>81</v>
      </c>
      <c r="D177" s="6"/>
      <c r="E177" s="27" t="s">
        <v>403</v>
      </c>
      <c r="F177" s="6"/>
      <c r="G177" s="6"/>
      <c r="H177" s="6"/>
      <c r="I177" s="42">
        <f>0+Q177</f>
      </c>
      <c r="O177">
        <f>0+R177</f>
      </c>
      <c r="Q177">
        <f>0+I178</f>
      </c>
      <c r="R177">
        <f>0+O178</f>
      </c>
    </row>
    <row r="178" spans="1:16" ht="12.75">
      <c r="A178" s="25" t="s">
        <v>45</v>
      </c>
      <c r="B178" s="29" t="s">
        <v>404</v>
      </c>
      <c r="C178" s="29" t="s">
        <v>405</v>
      </c>
      <c r="D178" s="25" t="s">
        <v>56</v>
      </c>
      <c r="E178" s="30" t="s">
        <v>406</v>
      </c>
      <c r="F178" s="31" t="s">
        <v>169</v>
      </c>
      <c r="G178" s="32">
        <v>7</v>
      </c>
      <c r="H178" s="33">
        <v>0</v>
      </c>
      <c r="I178" s="34">
        <f>ROUND(ROUND(H178,2)*ROUND(G178,3),2)</f>
      </c>
      <c r="O178">
        <f>(I178*21)/100</f>
      </c>
      <c r="P178" t="s">
        <v>23</v>
      </c>
    </row>
    <row r="179" spans="1:5" ht="12.75">
      <c r="A179" s="35" t="s">
        <v>49</v>
      </c>
      <c r="E179" s="36" t="s">
        <v>407</v>
      </c>
    </row>
    <row r="180" spans="1:5" ht="12.75">
      <c r="A180" s="37" t="s">
        <v>51</v>
      </c>
      <c r="E180" s="38" t="s">
        <v>61</v>
      </c>
    </row>
    <row r="181" spans="1:5" ht="89.25">
      <c r="A181" t="s">
        <v>53</v>
      </c>
      <c r="E181" s="36" t="s">
        <v>408</v>
      </c>
    </row>
    <row r="182" spans="1:18" ht="12.75" customHeight="1">
      <c r="A182" s="6" t="s">
        <v>43</v>
      </c>
      <c r="B182" s="6"/>
      <c r="C182" s="41" t="s">
        <v>40</v>
      </c>
      <c r="D182" s="6"/>
      <c r="E182" s="27" t="s">
        <v>166</v>
      </c>
      <c r="F182" s="6"/>
      <c r="G182" s="6"/>
      <c r="H182" s="6"/>
      <c r="I182" s="42">
        <f>0+Q182</f>
      </c>
      <c r="O182">
        <f>0+R182</f>
      </c>
      <c r="Q182">
        <f>0+I183+I187+I191+I195+I199+I203+I207+I211+I215+I219+I223</f>
      </c>
      <c r="R182">
        <f>0+O183+O187+O191+O195+O199+O203+O207+O211+O215+O219+O223</f>
      </c>
    </row>
    <row r="183" spans="1:16" ht="12.75">
      <c r="A183" s="25" t="s">
        <v>45</v>
      </c>
      <c r="B183" s="29" t="s">
        <v>409</v>
      </c>
      <c r="C183" s="29" t="s">
        <v>410</v>
      </c>
      <c r="D183" s="25" t="s">
        <v>61</v>
      </c>
      <c r="E183" s="30" t="s">
        <v>411</v>
      </c>
      <c r="F183" s="31" t="s">
        <v>169</v>
      </c>
      <c r="G183" s="32">
        <v>112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49</v>
      </c>
      <c r="E184" s="36" t="s">
        <v>61</v>
      </c>
    </row>
    <row r="185" spans="1:5" ht="12.75">
      <c r="A185" s="37" t="s">
        <v>51</v>
      </c>
      <c r="E185" s="38" t="s">
        <v>412</v>
      </c>
    </row>
    <row r="186" spans="1:5" ht="51">
      <c r="A186" t="s">
        <v>53</v>
      </c>
      <c r="E186" s="36" t="s">
        <v>413</v>
      </c>
    </row>
    <row r="187" spans="1:16" ht="12.75">
      <c r="A187" s="25" t="s">
        <v>45</v>
      </c>
      <c r="B187" s="29" t="s">
        <v>414</v>
      </c>
      <c r="C187" s="29" t="s">
        <v>410</v>
      </c>
      <c r="D187" s="25" t="s">
        <v>29</v>
      </c>
      <c r="E187" s="30" t="s">
        <v>411</v>
      </c>
      <c r="F187" s="31" t="s">
        <v>169</v>
      </c>
      <c r="G187" s="32">
        <v>10</v>
      </c>
      <c r="H187" s="33">
        <v>0</v>
      </c>
      <c r="I187" s="34">
        <f>ROUND(ROUND(H187,2)*ROUND(G187,3),2)</f>
      </c>
      <c r="O187">
        <f>(I187*21)/100</f>
      </c>
      <c r="P187" t="s">
        <v>23</v>
      </c>
    </row>
    <row r="188" spans="1:5" ht="12.75">
      <c r="A188" s="35" t="s">
        <v>49</v>
      </c>
      <c r="E188" s="36" t="s">
        <v>61</v>
      </c>
    </row>
    <row r="189" spans="1:5" ht="12.75">
      <c r="A189" s="37" t="s">
        <v>51</v>
      </c>
      <c r="E189" s="38" t="s">
        <v>415</v>
      </c>
    </row>
    <row r="190" spans="1:5" ht="51">
      <c r="A190" t="s">
        <v>53</v>
      </c>
      <c r="E190" s="36" t="s">
        <v>413</v>
      </c>
    </row>
    <row r="191" spans="1:16" ht="12.75">
      <c r="A191" s="25" t="s">
        <v>45</v>
      </c>
      <c r="B191" s="29" t="s">
        <v>416</v>
      </c>
      <c r="C191" s="29" t="s">
        <v>417</v>
      </c>
      <c r="D191" s="25" t="s">
        <v>61</v>
      </c>
      <c r="E191" s="30" t="s">
        <v>418</v>
      </c>
      <c r="F191" s="31" t="s">
        <v>169</v>
      </c>
      <c r="G191" s="32">
        <v>48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49</v>
      </c>
      <c r="E192" s="36" t="s">
        <v>61</v>
      </c>
    </row>
    <row r="193" spans="1:5" ht="12.75">
      <c r="A193" s="37" t="s">
        <v>51</v>
      </c>
      <c r="E193" s="38" t="s">
        <v>61</v>
      </c>
    </row>
    <row r="194" spans="1:5" ht="25.5">
      <c r="A194" t="s">
        <v>53</v>
      </c>
      <c r="E194" s="36" t="s">
        <v>419</v>
      </c>
    </row>
    <row r="195" spans="1:16" ht="12.75">
      <c r="A195" s="25" t="s">
        <v>45</v>
      </c>
      <c r="B195" s="29" t="s">
        <v>420</v>
      </c>
      <c r="C195" s="29" t="s">
        <v>421</v>
      </c>
      <c r="D195" s="25" t="s">
        <v>61</v>
      </c>
      <c r="E195" s="30" t="s">
        <v>422</v>
      </c>
      <c r="F195" s="31" t="s">
        <v>169</v>
      </c>
      <c r="G195" s="32">
        <v>1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25.5">
      <c r="A196" s="35" t="s">
        <v>49</v>
      </c>
      <c r="E196" s="36" t="s">
        <v>423</v>
      </c>
    </row>
    <row r="197" spans="1:5" ht="12.75">
      <c r="A197" s="37" t="s">
        <v>51</v>
      </c>
      <c r="E197" s="38" t="s">
        <v>64</v>
      </c>
    </row>
    <row r="198" spans="1:5" ht="25.5">
      <c r="A198" t="s">
        <v>53</v>
      </c>
      <c r="E198" s="36" t="s">
        <v>424</v>
      </c>
    </row>
    <row r="199" spans="1:16" ht="25.5">
      <c r="A199" s="25" t="s">
        <v>45</v>
      </c>
      <c r="B199" s="29" t="s">
        <v>425</v>
      </c>
      <c r="C199" s="29" t="s">
        <v>426</v>
      </c>
      <c r="D199" s="25" t="s">
        <v>61</v>
      </c>
      <c r="E199" s="30" t="s">
        <v>427</v>
      </c>
      <c r="F199" s="31" t="s">
        <v>169</v>
      </c>
      <c r="G199" s="32">
        <v>1</v>
      </c>
      <c r="H199" s="33">
        <v>0</v>
      </c>
      <c r="I199" s="34">
        <f>ROUND(ROUND(H199,2)*ROUND(G199,3),2)</f>
      </c>
      <c r="O199">
        <f>(I199*21)/100</f>
      </c>
      <c r="P199" t="s">
        <v>23</v>
      </c>
    </row>
    <row r="200" spans="1:5" ht="12.75">
      <c r="A200" s="35" t="s">
        <v>49</v>
      </c>
      <c r="E200" s="36" t="s">
        <v>61</v>
      </c>
    </row>
    <row r="201" spans="1:5" ht="12.75">
      <c r="A201" s="37" t="s">
        <v>51</v>
      </c>
      <c r="E201" s="38" t="s">
        <v>61</v>
      </c>
    </row>
    <row r="202" spans="1:5" ht="25.5">
      <c r="A202" t="s">
        <v>53</v>
      </c>
      <c r="E202" s="36" t="s">
        <v>428</v>
      </c>
    </row>
    <row r="203" spans="1:16" ht="25.5">
      <c r="A203" s="25" t="s">
        <v>45</v>
      </c>
      <c r="B203" s="29" t="s">
        <v>429</v>
      </c>
      <c r="C203" s="29" t="s">
        <v>430</v>
      </c>
      <c r="D203" s="25" t="s">
        <v>61</v>
      </c>
      <c r="E203" s="30" t="s">
        <v>431</v>
      </c>
      <c r="F203" s="31" t="s">
        <v>115</v>
      </c>
      <c r="G203" s="32">
        <v>115.963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49</v>
      </c>
      <c r="E204" s="36" t="s">
        <v>61</v>
      </c>
    </row>
    <row r="205" spans="1:5" ht="38.25">
      <c r="A205" s="37" t="s">
        <v>51</v>
      </c>
      <c r="E205" s="38" t="s">
        <v>432</v>
      </c>
    </row>
    <row r="206" spans="1:5" ht="38.25">
      <c r="A206" t="s">
        <v>53</v>
      </c>
      <c r="E206" s="36" t="s">
        <v>433</v>
      </c>
    </row>
    <row r="207" spans="1:16" ht="12.75">
      <c r="A207" s="25" t="s">
        <v>45</v>
      </c>
      <c r="B207" s="29" t="s">
        <v>434</v>
      </c>
      <c r="C207" s="29" t="s">
        <v>435</v>
      </c>
      <c r="D207" s="25" t="s">
        <v>61</v>
      </c>
      <c r="E207" s="30" t="s">
        <v>436</v>
      </c>
      <c r="F207" s="31" t="s">
        <v>115</v>
      </c>
      <c r="G207" s="32">
        <v>463.75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49</v>
      </c>
      <c r="E208" s="36" t="s">
        <v>61</v>
      </c>
    </row>
    <row r="209" spans="1:5" ht="12.75">
      <c r="A209" s="37" t="s">
        <v>51</v>
      </c>
      <c r="E209" s="38" t="s">
        <v>437</v>
      </c>
    </row>
    <row r="210" spans="1:5" ht="38.25">
      <c r="A210" t="s">
        <v>53</v>
      </c>
      <c r="E210" s="36" t="s">
        <v>433</v>
      </c>
    </row>
    <row r="211" spans="1:16" ht="12.75">
      <c r="A211" s="25" t="s">
        <v>45</v>
      </c>
      <c r="B211" s="29" t="s">
        <v>438</v>
      </c>
      <c r="C211" s="29" t="s">
        <v>439</v>
      </c>
      <c r="D211" s="25" t="s">
        <v>61</v>
      </c>
      <c r="E211" s="30" t="s">
        <v>440</v>
      </c>
      <c r="F211" s="31" t="s">
        <v>163</v>
      </c>
      <c r="G211" s="32">
        <v>14</v>
      </c>
      <c r="H211" s="33">
        <v>0</v>
      </c>
      <c r="I211" s="34">
        <f>ROUND(ROUND(H211,2)*ROUND(G211,3),2)</f>
      </c>
      <c r="O211">
        <f>(I211*21)/100</f>
      </c>
      <c r="P211" t="s">
        <v>23</v>
      </c>
    </row>
    <row r="212" spans="1:5" ht="12.75">
      <c r="A212" s="35" t="s">
        <v>49</v>
      </c>
      <c r="E212" s="36" t="s">
        <v>61</v>
      </c>
    </row>
    <row r="213" spans="1:5" ht="12.75">
      <c r="A213" s="37" t="s">
        <v>51</v>
      </c>
      <c r="E213" s="38" t="s">
        <v>441</v>
      </c>
    </row>
    <row r="214" spans="1:5" ht="63.75">
      <c r="A214" t="s">
        <v>53</v>
      </c>
      <c r="E214" s="36" t="s">
        <v>442</v>
      </c>
    </row>
    <row r="215" spans="1:16" ht="12.75">
      <c r="A215" s="25" t="s">
        <v>45</v>
      </c>
      <c r="B215" s="29" t="s">
        <v>443</v>
      </c>
      <c r="C215" s="29" t="s">
        <v>444</v>
      </c>
      <c r="D215" s="25" t="s">
        <v>61</v>
      </c>
      <c r="E215" s="30" t="s">
        <v>445</v>
      </c>
      <c r="F215" s="31" t="s">
        <v>163</v>
      </c>
      <c r="G215" s="32">
        <v>12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49</v>
      </c>
      <c r="E216" s="36" t="s">
        <v>61</v>
      </c>
    </row>
    <row r="217" spans="1:5" ht="12.75">
      <c r="A217" s="37" t="s">
        <v>51</v>
      </c>
      <c r="E217" s="38" t="s">
        <v>446</v>
      </c>
    </row>
    <row r="218" spans="1:5" ht="25.5">
      <c r="A218" t="s">
        <v>53</v>
      </c>
      <c r="E218" s="36" t="s">
        <v>447</v>
      </c>
    </row>
    <row r="219" spans="1:16" ht="12.75">
      <c r="A219" s="25" t="s">
        <v>45</v>
      </c>
      <c r="B219" s="29" t="s">
        <v>448</v>
      </c>
      <c r="C219" s="29" t="s">
        <v>449</v>
      </c>
      <c r="D219" s="25" t="s">
        <v>61</v>
      </c>
      <c r="E219" s="30" t="s">
        <v>450</v>
      </c>
      <c r="F219" s="31" t="s">
        <v>163</v>
      </c>
      <c r="G219" s="32">
        <v>12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49</v>
      </c>
      <c r="E220" s="36" t="s">
        <v>61</v>
      </c>
    </row>
    <row r="221" spans="1:5" ht="12.75">
      <c r="A221" s="37" t="s">
        <v>51</v>
      </c>
      <c r="E221" s="38" t="s">
        <v>446</v>
      </c>
    </row>
    <row r="222" spans="1:5" ht="38.25">
      <c r="A222" t="s">
        <v>53</v>
      </c>
      <c r="E222" s="36" t="s">
        <v>451</v>
      </c>
    </row>
    <row r="223" spans="1:16" ht="12.75">
      <c r="A223" s="25" t="s">
        <v>45</v>
      </c>
      <c r="B223" s="29" t="s">
        <v>452</v>
      </c>
      <c r="C223" s="29" t="s">
        <v>453</v>
      </c>
      <c r="D223" s="25" t="s">
        <v>61</v>
      </c>
      <c r="E223" s="30" t="s">
        <v>454</v>
      </c>
      <c r="F223" s="31" t="s">
        <v>163</v>
      </c>
      <c r="G223" s="32">
        <v>327</v>
      </c>
      <c r="H223" s="33">
        <v>0</v>
      </c>
      <c r="I223" s="34">
        <f>ROUND(ROUND(H223,2)*ROUND(G223,3),2)</f>
      </c>
      <c r="O223">
        <f>(I223*21)/100</f>
      </c>
      <c r="P223" t="s">
        <v>23</v>
      </c>
    </row>
    <row r="224" spans="1:5" ht="12.75">
      <c r="A224" s="35" t="s">
        <v>49</v>
      </c>
      <c r="E224" s="36" t="s">
        <v>455</v>
      </c>
    </row>
    <row r="225" spans="1:5" ht="12.75">
      <c r="A225" s="37" t="s">
        <v>51</v>
      </c>
      <c r="E225" s="38" t="s">
        <v>456</v>
      </c>
    </row>
    <row r="226" spans="1:5" ht="89.25">
      <c r="A226" t="s">
        <v>53</v>
      </c>
      <c r="E226" s="36" t="s">
        <v>457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0+O8+O13+O34+O51+O64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458</v>
      </c>
      <c r="I3" s="39">
        <f>0+I8+I13+I34+I51+I64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458</v>
      </c>
      <c r="D4" s="6"/>
      <c r="E4" s="18" t="s">
        <v>459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202</v>
      </c>
      <c r="D9" s="25" t="s">
        <v>61</v>
      </c>
      <c r="E9" s="30" t="s">
        <v>460</v>
      </c>
      <c r="F9" s="31" t="s">
        <v>183</v>
      </c>
      <c r="G9" s="32">
        <v>99.8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61</v>
      </c>
    </row>
    <row r="11" spans="1:5" ht="12.75">
      <c r="A11" s="37" t="s">
        <v>51</v>
      </c>
      <c r="E11" s="38" t="s">
        <v>461</v>
      </c>
    </row>
    <row r="12" spans="1:5" ht="140.25">
      <c r="A12" t="s">
        <v>53</v>
      </c>
      <c r="E12" s="36" t="s">
        <v>185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112</v>
      </c>
      <c r="F13" s="6"/>
      <c r="G13" s="6"/>
      <c r="H13" s="6"/>
      <c r="I13" s="42">
        <f>0+Q13</f>
      </c>
      <c r="O13">
        <f>0+R13</f>
      </c>
      <c r="Q13">
        <f>0+I14+I18+I22+I26+I30</f>
      </c>
      <c r="R13">
        <f>0+O14+O18+O22+O26+O30</f>
      </c>
    </row>
    <row r="14" spans="1:16" ht="12.75">
      <c r="A14" s="25" t="s">
        <v>45</v>
      </c>
      <c r="B14" s="29" t="s">
        <v>23</v>
      </c>
      <c r="C14" s="29" t="s">
        <v>233</v>
      </c>
      <c r="D14" s="25" t="s">
        <v>61</v>
      </c>
      <c r="E14" s="30" t="s">
        <v>234</v>
      </c>
      <c r="F14" s="31" t="s">
        <v>134</v>
      </c>
      <c r="G14" s="32">
        <v>38.25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25.5">
      <c r="A15" s="35" t="s">
        <v>49</v>
      </c>
      <c r="E15" s="36" t="s">
        <v>462</v>
      </c>
    </row>
    <row r="16" spans="1:5" ht="12.75">
      <c r="A16" s="37" t="s">
        <v>51</v>
      </c>
      <c r="E16" s="38" t="s">
        <v>463</v>
      </c>
    </row>
    <row r="17" spans="1:5" ht="369.75">
      <c r="A17" t="s">
        <v>53</v>
      </c>
      <c r="E17" s="36" t="s">
        <v>237</v>
      </c>
    </row>
    <row r="18" spans="1:16" ht="12.75">
      <c r="A18" s="25" t="s">
        <v>45</v>
      </c>
      <c r="B18" s="29" t="s">
        <v>22</v>
      </c>
      <c r="C18" s="29" t="s">
        <v>464</v>
      </c>
      <c r="D18" s="25" t="s">
        <v>61</v>
      </c>
      <c r="E18" s="30" t="s">
        <v>465</v>
      </c>
      <c r="F18" s="31" t="s">
        <v>134</v>
      </c>
      <c r="G18" s="32">
        <v>11.65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49</v>
      </c>
      <c r="E19" s="36" t="s">
        <v>466</v>
      </c>
    </row>
    <row r="20" spans="1:5" ht="38.25">
      <c r="A20" s="37" t="s">
        <v>51</v>
      </c>
      <c r="E20" s="38" t="s">
        <v>467</v>
      </c>
    </row>
    <row r="21" spans="1:5" ht="318.75">
      <c r="A21" t="s">
        <v>53</v>
      </c>
      <c r="E21" s="36" t="s">
        <v>468</v>
      </c>
    </row>
    <row r="22" spans="1:16" ht="12.75">
      <c r="A22" s="25" t="s">
        <v>45</v>
      </c>
      <c r="B22" s="29" t="s">
        <v>33</v>
      </c>
      <c r="C22" s="29" t="s">
        <v>148</v>
      </c>
      <c r="D22" s="25" t="s">
        <v>61</v>
      </c>
      <c r="E22" s="30" t="s">
        <v>149</v>
      </c>
      <c r="F22" s="31" t="s">
        <v>134</v>
      </c>
      <c r="G22" s="32">
        <v>49.9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469</v>
      </c>
    </row>
    <row r="24" spans="1:5" ht="12.75">
      <c r="A24" s="37" t="s">
        <v>51</v>
      </c>
      <c r="E24" s="38" t="s">
        <v>470</v>
      </c>
    </row>
    <row r="25" spans="1:5" ht="191.25">
      <c r="A25" t="s">
        <v>53</v>
      </c>
      <c r="E25" s="36" t="s">
        <v>151</v>
      </c>
    </row>
    <row r="26" spans="1:16" ht="12.75">
      <c r="A26" s="25" t="s">
        <v>45</v>
      </c>
      <c r="B26" s="29" t="s">
        <v>35</v>
      </c>
      <c r="C26" s="29" t="s">
        <v>274</v>
      </c>
      <c r="D26" s="25" t="s">
        <v>61</v>
      </c>
      <c r="E26" s="30" t="s">
        <v>275</v>
      </c>
      <c r="F26" s="31" t="s">
        <v>134</v>
      </c>
      <c r="G26" s="32">
        <v>4.64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49</v>
      </c>
      <c r="E27" s="36" t="s">
        <v>276</v>
      </c>
    </row>
    <row r="28" spans="1:5" ht="12.75">
      <c r="A28" s="37" t="s">
        <v>51</v>
      </c>
      <c r="E28" s="38" t="s">
        <v>471</v>
      </c>
    </row>
    <row r="29" spans="1:5" ht="293.25">
      <c r="A29" t="s">
        <v>53</v>
      </c>
      <c r="E29" s="36" t="s">
        <v>278</v>
      </c>
    </row>
    <row r="30" spans="1:16" ht="12.75">
      <c r="A30" s="25" t="s">
        <v>45</v>
      </c>
      <c r="B30" s="29" t="s">
        <v>37</v>
      </c>
      <c r="C30" s="29" t="s">
        <v>280</v>
      </c>
      <c r="D30" s="25" t="s">
        <v>61</v>
      </c>
      <c r="E30" s="30" t="s">
        <v>281</v>
      </c>
      <c r="F30" s="31" t="s">
        <v>115</v>
      </c>
      <c r="G30" s="32">
        <v>135.461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49</v>
      </c>
      <c r="E31" s="36" t="s">
        <v>61</v>
      </c>
    </row>
    <row r="32" spans="1:5" ht="12.75">
      <c r="A32" s="37" t="s">
        <v>51</v>
      </c>
      <c r="E32" s="38" t="s">
        <v>472</v>
      </c>
    </row>
    <row r="33" spans="1:5" ht="25.5">
      <c r="A33" t="s">
        <v>53</v>
      </c>
      <c r="E33" s="36" t="s">
        <v>283</v>
      </c>
    </row>
    <row r="34" spans="1:18" ht="12.75" customHeight="1">
      <c r="A34" s="6" t="s">
        <v>43</v>
      </c>
      <c r="B34" s="6"/>
      <c r="C34" s="41" t="s">
        <v>33</v>
      </c>
      <c r="D34" s="6"/>
      <c r="E34" s="27" t="s">
        <v>318</v>
      </c>
      <c r="F34" s="6"/>
      <c r="G34" s="6"/>
      <c r="H34" s="6"/>
      <c r="I34" s="42">
        <f>0+Q34</f>
      </c>
      <c r="O34">
        <f>0+R34</f>
      </c>
      <c r="Q34">
        <f>0+I35+I39+I43+I47</f>
      </c>
      <c r="R34">
        <f>0+O35+O39+O43+O47</f>
      </c>
    </row>
    <row r="35" spans="1:16" ht="12.75">
      <c r="A35" s="25" t="s">
        <v>45</v>
      </c>
      <c r="B35" s="29" t="s">
        <v>76</v>
      </c>
      <c r="C35" s="29" t="s">
        <v>320</v>
      </c>
      <c r="D35" s="25" t="s">
        <v>61</v>
      </c>
      <c r="E35" s="30" t="s">
        <v>321</v>
      </c>
      <c r="F35" s="31" t="s">
        <v>134</v>
      </c>
      <c r="G35" s="32">
        <v>0.24</v>
      </c>
      <c r="H35" s="33">
        <v>0</v>
      </c>
      <c r="I35" s="34">
        <f>ROUND(ROUND(H35,2)*ROUND(G35,3),2)</f>
      </c>
      <c r="O35">
        <f>(I35*21)/100</f>
      </c>
      <c r="P35" t="s">
        <v>23</v>
      </c>
    </row>
    <row r="36" spans="1:5" ht="12.75">
      <c r="A36" s="35" t="s">
        <v>49</v>
      </c>
      <c r="E36" s="36" t="s">
        <v>473</v>
      </c>
    </row>
    <row r="37" spans="1:5" ht="12.75">
      <c r="A37" s="37" t="s">
        <v>51</v>
      </c>
      <c r="E37" s="38" t="s">
        <v>474</v>
      </c>
    </row>
    <row r="38" spans="1:5" ht="38.25">
      <c r="A38" t="s">
        <v>53</v>
      </c>
      <c r="E38" s="36" t="s">
        <v>306</v>
      </c>
    </row>
    <row r="39" spans="1:16" ht="12.75">
      <c r="A39" s="25" t="s">
        <v>45</v>
      </c>
      <c r="B39" s="29" t="s">
        <v>81</v>
      </c>
      <c r="C39" s="29" t="s">
        <v>325</v>
      </c>
      <c r="D39" s="25" t="s">
        <v>61</v>
      </c>
      <c r="E39" s="30" t="s">
        <v>326</v>
      </c>
      <c r="F39" s="31" t="s">
        <v>134</v>
      </c>
      <c r="G39" s="32">
        <v>2.97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49</v>
      </c>
      <c r="E40" s="36" t="s">
        <v>475</v>
      </c>
    </row>
    <row r="41" spans="1:5" ht="38.25">
      <c r="A41" s="37" t="s">
        <v>51</v>
      </c>
      <c r="E41" s="38" t="s">
        <v>476</v>
      </c>
    </row>
    <row r="42" spans="1:5" ht="38.25">
      <c r="A42" t="s">
        <v>53</v>
      </c>
      <c r="E42" s="36" t="s">
        <v>306</v>
      </c>
    </row>
    <row r="43" spans="1:16" ht="12.75">
      <c r="A43" s="25" t="s">
        <v>45</v>
      </c>
      <c r="B43" s="29" t="s">
        <v>40</v>
      </c>
      <c r="C43" s="29" t="s">
        <v>330</v>
      </c>
      <c r="D43" s="25" t="s">
        <v>61</v>
      </c>
      <c r="E43" s="30" t="s">
        <v>331</v>
      </c>
      <c r="F43" s="31" t="s">
        <v>134</v>
      </c>
      <c r="G43" s="32">
        <v>5.1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38.25">
      <c r="A44" s="35" t="s">
        <v>49</v>
      </c>
      <c r="E44" s="36" t="s">
        <v>477</v>
      </c>
    </row>
    <row r="45" spans="1:5" ht="25.5">
      <c r="A45" s="37" t="s">
        <v>51</v>
      </c>
      <c r="E45" s="38" t="s">
        <v>478</v>
      </c>
    </row>
    <row r="46" spans="1:5" ht="102">
      <c r="A46" t="s">
        <v>53</v>
      </c>
      <c r="E46" s="36" t="s">
        <v>334</v>
      </c>
    </row>
    <row r="47" spans="1:16" ht="12.75">
      <c r="A47" s="25" t="s">
        <v>45</v>
      </c>
      <c r="B47" s="29" t="s">
        <v>42</v>
      </c>
      <c r="C47" s="29" t="s">
        <v>336</v>
      </c>
      <c r="D47" s="25" t="s">
        <v>61</v>
      </c>
      <c r="E47" s="30" t="s">
        <v>337</v>
      </c>
      <c r="F47" s="31" t="s">
        <v>134</v>
      </c>
      <c r="G47" s="32">
        <v>1.344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49</v>
      </c>
      <c r="E48" s="36" t="s">
        <v>338</v>
      </c>
    </row>
    <row r="49" spans="1:5" ht="38.25">
      <c r="A49" s="37" t="s">
        <v>51</v>
      </c>
      <c r="E49" s="38" t="s">
        <v>479</v>
      </c>
    </row>
    <row r="50" spans="1:5" ht="357">
      <c r="A50" t="s">
        <v>53</v>
      </c>
      <c r="E50" s="36" t="s">
        <v>340</v>
      </c>
    </row>
    <row r="51" spans="1:18" ht="12.75" customHeight="1">
      <c r="A51" s="6" t="s">
        <v>43</v>
      </c>
      <c r="B51" s="6"/>
      <c r="C51" s="41" t="s">
        <v>35</v>
      </c>
      <c r="D51" s="6"/>
      <c r="E51" s="27" t="s">
        <v>341</v>
      </c>
      <c r="F51" s="6"/>
      <c r="G51" s="6"/>
      <c r="H51" s="6"/>
      <c r="I51" s="42">
        <f>0+Q51</f>
      </c>
      <c r="O51">
        <f>0+R51</f>
      </c>
      <c r="Q51">
        <f>0+I52+I56+I60</f>
      </c>
      <c r="R51">
        <f>0+O52+O56+O60</f>
      </c>
    </row>
    <row r="52" spans="1:16" ht="25.5">
      <c r="A52" s="25" t="s">
        <v>45</v>
      </c>
      <c r="B52" s="29" t="s">
        <v>92</v>
      </c>
      <c r="C52" s="29" t="s">
        <v>480</v>
      </c>
      <c r="D52" s="25" t="s">
        <v>61</v>
      </c>
      <c r="E52" s="30" t="s">
        <v>481</v>
      </c>
      <c r="F52" s="31" t="s">
        <v>115</v>
      </c>
      <c r="G52" s="32">
        <v>130.688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482</v>
      </c>
    </row>
    <row r="54" spans="1:5" ht="12.75">
      <c r="A54" s="37" t="s">
        <v>51</v>
      </c>
      <c r="E54" s="38" t="s">
        <v>483</v>
      </c>
    </row>
    <row r="55" spans="1:5" ht="51">
      <c r="A55" t="s">
        <v>53</v>
      </c>
      <c r="E55" s="36" t="s">
        <v>347</v>
      </c>
    </row>
    <row r="56" spans="1:16" ht="12.75">
      <c r="A56" s="25" t="s">
        <v>45</v>
      </c>
      <c r="B56" s="29" t="s">
        <v>97</v>
      </c>
      <c r="C56" s="29" t="s">
        <v>484</v>
      </c>
      <c r="D56" s="25" t="s">
        <v>61</v>
      </c>
      <c r="E56" s="30" t="s">
        <v>485</v>
      </c>
      <c r="F56" s="31" t="s">
        <v>115</v>
      </c>
      <c r="G56" s="32">
        <v>130.688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25.5">
      <c r="A57" s="35" t="s">
        <v>49</v>
      </c>
      <c r="E57" s="36" t="s">
        <v>486</v>
      </c>
    </row>
    <row r="58" spans="1:5" ht="12.75">
      <c r="A58" s="37" t="s">
        <v>51</v>
      </c>
      <c r="E58" s="38" t="s">
        <v>487</v>
      </c>
    </row>
    <row r="59" spans="1:5" ht="102">
      <c r="A59" t="s">
        <v>53</v>
      </c>
      <c r="E59" s="36" t="s">
        <v>353</v>
      </c>
    </row>
    <row r="60" spans="1:16" ht="12.75">
      <c r="A60" s="25" t="s">
        <v>45</v>
      </c>
      <c r="B60" s="29" t="s">
        <v>100</v>
      </c>
      <c r="C60" s="29" t="s">
        <v>382</v>
      </c>
      <c r="D60" s="25" t="s">
        <v>61</v>
      </c>
      <c r="E60" s="30" t="s">
        <v>383</v>
      </c>
      <c r="F60" s="31" t="s">
        <v>115</v>
      </c>
      <c r="G60" s="32">
        <v>32.2</v>
      </c>
      <c r="H60" s="33">
        <v>0</v>
      </c>
      <c r="I60" s="34">
        <f>ROUND(ROUND(H60,2)*ROUND(G60,3),2)</f>
      </c>
      <c r="O60">
        <f>(I60*21)/100</f>
      </c>
      <c r="P60" t="s">
        <v>23</v>
      </c>
    </row>
    <row r="61" spans="1:5" ht="12.75">
      <c r="A61" s="35" t="s">
        <v>49</v>
      </c>
      <c r="E61" s="36" t="s">
        <v>488</v>
      </c>
    </row>
    <row r="62" spans="1:5" ht="12.75">
      <c r="A62" s="37" t="s">
        <v>51</v>
      </c>
      <c r="E62" s="38" t="s">
        <v>489</v>
      </c>
    </row>
    <row r="63" spans="1:5" ht="51">
      <c r="A63" t="s">
        <v>53</v>
      </c>
      <c r="E63" s="36" t="s">
        <v>386</v>
      </c>
    </row>
    <row r="64" spans="1:18" ht="12.75" customHeight="1">
      <c r="A64" s="6" t="s">
        <v>43</v>
      </c>
      <c r="B64" s="6"/>
      <c r="C64" s="41" t="s">
        <v>40</v>
      </c>
      <c r="D64" s="6"/>
      <c r="E64" s="27" t="s">
        <v>166</v>
      </c>
      <c r="F64" s="6"/>
      <c r="G64" s="6"/>
      <c r="H64" s="6"/>
      <c r="I64" s="42">
        <f>0+Q64</f>
      </c>
      <c r="O64">
        <f>0+R64</f>
      </c>
      <c r="Q64">
        <f>0+I65+I69</f>
      </c>
      <c r="R64">
        <f>0+O65+O69</f>
      </c>
    </row>
    <row r="65" spans="1:16" ht="12.75">
      <c r="A65" s="25" t="s">
        <v>45</v>
      </c>
      <c r="B65" s="29" t="s">
        <v>105</v>
      </c>
      <c r="C65" s="29" t="s">
        <v>490</v>
      </c>
      <c r="D65" s="25" t="s">
        <v>61</v>
      </c>
      <c r="E65" s="30" t="s">
        <v>491</v>
      </c>
      <c r="F65" s="31" t="s">
        <v>163</v>
      </c>
      <c r="G65" s="32">
        <v>16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12.75">
      <c r="A66" s="35" t="s">
        <v>49</v>
      </c>
      <c r="E66" s="36" t="s">
        <v>492</v>
      </c>
    </row>
    <row r="67" spans="1:5" ht="12.75">
      <c r="A67" s="37" t="s">
        <v>51</v>
      </c>
      <c r="E67" s="38" t="s">
        <v>493</v>
      </c>
    </row>
    <row r="68" spans="1:5" ht="63.75">
      <c r="A68" t="s">
        <v>53</v>
      </c>
      <c r="E68" s="36" t="s">
        <v>442</v>
      </c>
    </row>
    <row r="69" spans="1:16" ht="12.75">
      <c r="A69" s="25" t="s">
        <v>45</v>
      </c>
      <c r="B69" s="29" t="s">
        <v>253</v>
      </c>
      <c r="C69" s="29" t="s">
        <v>439</v>
      </c>
      <c r="D69" s="25" t="s">
        <v>61</v>
      </c>
      <c r="E69" s="30" t="s">
        <v>440</v>
      </c>
      <c r="F69" s="31" t="s">
        <v>163</v>
      </c>
      <c r="G69" s="32">
        <v>7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12.75">
      <c r="A70" s="35" t="s">
        <v>49</v>
      </c>
      <c r="E70" s="36" t="s">
        <v>61</v>
      </c>
    </row>
    <row r="71" spans="1:5" ht="12.75">
      <c r="A71" s="37" t="s">
        <v>51</v>
      </c>
      <c r="E71" s="38" t="s">
        <v>61</v>
      </c>
    </row>
    <row r="72" spans="1:5" ht="63.75">
      <c r="A72" t="s">
        <v>53</v>
      </c>
      <c r="E72" s="36" t="s">
        <v>442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0+O8+O13+O38+O55+O60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494</v>
      </c>
      <c r="I3" s="39">
        <f>0+I8+I13+I38+I55+I60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494</v>
      </c>
      <c r="D4" s="6"/>
      <c r="E4" s="18" t="s">
        <v>495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202</v>
      </c>
      <c r="D9" s="25" t="s">
        <v>61</v>
      </c>
      <c r="E9" s="30" t="s">
        <v>460</v>
      </c>
      <c r="F9" s="31" t="s">
        <v>183</v>
      </c>
      <c r="G9" s="32">
        <v>772.2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496</v>
      </c>
    </row>
    <row r="11" spans="1:5" ht="12.75">
      <c r="A11" s="37" t="s">
        <v>51</v>
      </c>
      <c r="E11" s="38" t="s">
        <v>497</v>
      </c>
    </row>
    <row r="12" spans="1:5" ht="140.25">
      <c r="A12" t="s">
        <v>53</v>
      </c>
      <c r="E12" s="36" t="s">
        <v>185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112</v>
      </c>
      <c r="F13" s="6"/>
      <c r="G13" s="6"/>
      <c r="H13" s="6"/>
      <c r="I13" s="42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233</v>
      </c>
      <c r="D14" s="25" t="s">
        <v>61</v>
      </c>
      <c r="E14" s="30" t="s">
        <v>234</v>
      </c>
      <c r="F14" s="31" t="s">
        <v>134</v>
      </c>
      <c r="G14" s="32">
        <v>386.1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25.5">
      <c r="A15" s="35" t="s">
        <v>49</v>
      </c>
      <c r="E15" s="36" t="s">
        <v>498</v>
      </c>
    </row>
    <row r="16" spans="1:5" ht="38.25">
      <c r="A16" s="37" t="s">
        <v>51</v>
      </c>
      <c r="E16" s="38" t="s">
        <v>499</v>
      </c>
    </row>
    <row r="17" spans="1:5" ht="369.75">
      <c r="A17" t="s">
        <v>53</v>
      </c>
      <c r="E17" s="36" t="s">
        <v>237</v>
      </c>
    </row>
    <row r="18" spans="1:16" ht="12.75">
      <c r="A18" s="25" t="s">
        <v>45</v>
      </c>
      <c r="B18" s="29" t="s">
        <v>22</v>
      </c>
      <c r="C18" s="29" t="s">
        <v>148</v>
      </c>
      <c r="D18" s="25" t="s">
        <v>61</v>
      </c>
      <c r="E18" s="30" t="s">
        <v>149</v>
      </c>
      <c r="F18" s="31" t="s">
        <v>134</v>
      </c>
      <c r="G18" s="32">
        <v>386.1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49</v>
      </c>
      <c r="E19" s="36" t="s">
        <v>260</v>
      </c>
    </row>
    <row r="20" spans="1:5" ht="12.75">
      <c r="A20" s="37" t="s">
        <v>51</v>
      </c>
      <c r="E20" s="38" t="s">
        <v>61</v>
      </c>
    </row>
    <row r="21" spans="1:5" ht="191.25">
      <c r="A21" t="s">
        <v>53</v>
      </c>
      <c r="E21" s="36" t="s">
        <v>151</v>
      </c>
    </row>
    <row r="22" spans="1:16" ht="12.75">
      <c r="A22" s="25" t="s">
        <v>45</v>
      </c>
      <c r="B22" s="29" t="s">
        <v>33</v>
      </c>
      <c r="C22" s="29" t="s">
        <v>268</v>
      </c>
      <c r="D22" s="25" t="s">
        <v>61</v>
      </c>
      <c r="E22" s="30" t="s">
        <v>269</v>
      </c>
      <c r="F22" s="31" t="s">
        <v>134</v>
      </c>
      <c r="G22" s="32">
        <v>42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270</v>
      </c>
    </row>
    <row r="24" spans="1:5" ht="12.75">
      <c r="A24" s="37" t="s">
        <v>51</v>
      </c>
      <c r="E24" s="38" t="s">
        <v>500</v>
      </c>
    </row>
    <row r="25" spans="1:5" ht="242.25">
      <c r="A25" t="s">
        <v>53</v>
      </c>
      <c r="E25" s="36" t="s">
        <v>272</v>
      </c>
    </row>
    <row r="26" spans="1:16" ht="12.75">
      <c r="A26" s="25" t="s">
        <v>45</v>
      </c>
      <c r="B26" s="29" t="s">
        <v>35</v>
      </c>
      <c r="C26" s="29" t="s">
        <v>280</v>
      </c>
      <c r="D26" s="25" t="s">
        <v>61</v>
      </c>
      <c r="E26" s="30" t="s">
        <v>281</v>
      </c>
      <c r="F26" s="31" t="s">
        <v>115</v>
      </c>
      <c r="G26" s="32">
        <v>107.6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49</v>
      </c>
      <c r="E27" s="36" t="s">
        <v>61</v>
      </c>
    </row>
    <row r="28" spans="1:5" ht="12.75">
      <c r="A28" s="37" t="s">
        <v>51</v>
      </c>
      <c r="E28" s="38" t="s">
        <v>501</v>
      </c>
    </row>
    <row r="29" spans="1:5" ht="25.5">
      <c r="A29" t="s">
        <v>53</v>
      </c>
      <c r="E29" s="36" t="s">
        <v>283</v>
      </c>
    </row>
    <row r="30" spans="1:16" ht="12.75">
      <c r="A30" s="25" t="s">
        <v>45</v>
      </c>
      <c r="B30" s="29" t="s">
        <v>37</v>
      </c>
      <c r="C30" s="29" t="s">
        <v>285</v>
      </c>
      <c r="D30" s="25" t="s">
        <v>61</v>
      </c>
      <c r="E30" s="30" t="s">
        <v>286</v>
      </c>
      <c r="F30" s="31" t="s">
        <v>115</v>
      </c>
      <c r="G30" s="32">
        <v>335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49</v>
      </c>
      <c r="E31" s="36" t="s">
        <v>287</v>
      </c>
    </row>
    <row r="32" spans="1:5" ht="12.75">
      <c r="A32" s="37" t="s">
        <v>51</v>
      </c>
      <c r="E32" s="38" t="s">
        <v>502</v>
      </c>
    </row>
    <row r="33" spans="1:5" ht="38.25">
      <c r="A33" t="s">
        <v>53</v>
      </c>
      <c r="E33" s="36" t="s">
        <v>289</v>
      </c>
    </row>
    <row r="34" spans="1:16" ht="12.75">
      <c r="A34" s="25" t="s">
        <v>45</v>
      </c>
      <c r="B34" s="29" t="s">
        <v>76</v>
      </c>
      <c r="C34" s="29" t="s">
        <v>291</v>
      </c>
      <c r="D34" s="25" t="s">
        <v>61</v>
      </c>
      <c r="E34" s="30" t="s">
        <v>292</v>
      </c>
      <c r="F34" s="31" t="s">
        <v>115</v>
      </c>
      <c r="G34" s="32">
        <v>335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293</v>
      </c>
    </row>
    <row r="36" spans="1:5" ht="12.75">
      <c r="A36" s="37" t="s">
        <v>51</v>
      </c>
      <c r="E36" s="38" t="s">
        <v>61</v>
      </c>
    </row>
    <row r="37" spans="1:5" ht="25.5">
      <c r="A37" t="s">
        <v>53</v>
      </c>
      <c r="E37" s="36" t="s">
        <v>294</v>
      </c>
    </row>
    <row r="38" spans="1:18" ht="12.75" customHeight="1">
      <c r="A38" s="6" t="s">
        <v>43</v>
      </c>
      <c r="B38" s="6"/>
      <c r="C38" s="41" t="s">
        <v>23</v>
      </c>
      <c r="D38" s="6"/>
      <c r="E38" s="27" t="s">
        <v>295</v>
      </c>
      <c r="F38" s="6"/>
      <c r="G38" s="6"/>
      <c r="H38" s="6"/>
      <c r="I38" s="42">
        <f>0+Q38</f>
      </c>
      <c r="O38">
        <f>0+R38</f>
      </c>
      <c r="Q38">
        <f>0+I39+I43+I47+I51</f>
      </c>
      <c r="R38">
        <f>0+O39+O43+O47+O51</f>
      </c>
    </row>
    <row r="39" spans="1:16" ht="12.75">
      <c r="A39" s="25" t="s">
        <v>45</v>
      </c>
      <c r="B39" s="29" t="s">
        <v>81</v>
      </c>
      <c r="C39" s="29" t="s">
        <v>297</v>
      </c>
      <c r="D39" s="25" t="s">
        <v>61</v>
      </c>
      <c r="E39" s="30" t="s">
        <v>298</v>
      </c>
      <c r="F39" s="31" t="s">
        <v>163</v>
      </c>
      <c r="G39" s="32">
        <v>4.5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49</v>
      </c>
      <c r="E40" s="36" t="s">
        <v>61</v>
      </c>
    </row>
    <row r="41" spans="1:5" ht="12.75">
      <c r="A41" s="37" t="s">
        <v>51</v>
      </c>
      <c r="E41" s="38" t="s">
        <v>503</v>
      </c>
    </row>
    <row r="42" spans="1:5" ht="165.75">
      <c r="A42" t="s">
        <v>53</v>
      </c>
      <c r="E42" s="36" t="s">
        <v>300</v>
      </c>
    </row>
    <row r="43" spans="1:16" ht="12.75">
      <c r="A43" s="25" t="s">
        <v>45</v>
      </c>
      <c r="B43" s="29" t="s">
        <v>40</v>
      </c>
      <c r="C43" s="29" t="s">
        <v>302</v>
      </c>
      <c r="D43" s="25" t="s">
        <v>61</v>
      </c>
      <c r="E43" s="30" t="s">
        <v>303</v>
      </c>
      <c r="F43" s="31" t="s">
        <v>134</v>
      </c>
      <c r="G43" s="32">
        <v>98.5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25.5">
      <c r="A44" s="35" t="s">
        <v>49</v>
      </c>
      <c r="E44" s="36" t="s">
        <v>304</v>
      </c>
    </row>
    <row r="45" spans="1:5" ht="12.75">
      <c r="A45" s="37" t="s">
        <v>51</v>
      </c>
      <c r="E45" s="38" t="s">
        <v>504</v>
      </c>
    </row>
    <row r="46" spans="1:5" ht="38.25">
      <c r="A46" t="s">
        <v>53</v>
      </c>
      <c r="E46" s="36" t="s">
        <v>306</v>
      </c>
    </row>
    <row r="47" spans="1:16" ht="12.75">
      <c r="A47" s="25" t="s">
        <v>45</v>
      </c>
      <c r="B47" s="29" t="s">
        <v>42</v>
      </c>
      <c r="C47" s="29" t="s">
        <v>308</v>
      </c>
      <c r="D47" s="25" t="s">
        <v>61</v>
      </c>
      <c r="E47" s="30" t="s">
        <v>309</v>
      </c>
      <c r="F47" s="31" t="s">
        <v>115</v>
      </c>
      <c r="G47" s="32">
        <v>142.6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49</v>
      </c>
      <c r="E48" s="36" t="s">
        <v>310</v>
      </c>
    </row>
    <row r="49" spans="1:5" ht="38.25">
      <c r="A49" s="37" t="s">
        <v>51</v>
      </c>
      <c r="E49" s="38" t="s">
        <v>505</v>
      </c>
    </row>
    <row r="50" spans="1:5" ht="114.75">
      <c r="A50" t="s">
        <v>53</v>
      </c>
      <c r="E50" s="36" t="s">
        <v>312</v>
      </c>
    </row>
    <row r="51" spans="1:16" ht="12.75">
      <c r="A51" s="25" t="s">
        <v>45</v>
      </c>
      <c r="B51" s="29" t="s">
        <v>92</v>
      </c>
      <c r="C51" s="29" t="s">
        <v>314</v>
      </c>
      <c r="D51" s="25" t="s">
        <v>29</v>
      </c>
      <c r="E51" s="30" t="s">
        <v>315</v>
      </c>
      <c r="F51" s="31" t="s">
        <v>115</v>
      </c>
      <c r="G51" s="32">
        <v>5.4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49</v>
      </c>
      <c r="E52" s="36" t="s">
        <v>61</v>
      </c>
    </row>
    <row r="53" spans="1:5" ht="12.75">
      <c r="A53" s="37" t="s">
        <v>51</v>
      </c>
      <c r="E53" s="38" t="s">
        <v>506</v>
      </c>
    </row>
    <row r="54" spans="1:5" ht="102">
      <c r="A54" t="s">
        <v>53</v>
      </c>
      <c r="E54" s="36" t="s">
        <v>317</v>
      </c>
    </row>
    <row r="55" spans="1:18" ht="12.75" customHeight="1">
      <c r="A55" s="6" t="s">
        <v>43</v>
      </c>
      <c r="B55" s="6"/>
      <c r="C55" s="41" t="s">
        <v>33</v>
      </c>
      <c r="D55" s="6"/>
      <c r="E55" s="27" t="s">
        <v>318</v>
      </c>
      <c r="F55" s="6"/>
      <c r="G55" s="6"/>
      <c r="H55" s="6"/>
      <c r="I55" s="42">
        <f>0+Q55</f>
      </c>
      <c r="O55">
        <f>0+R55</f>
      </c>
      <c r="Q55">
        <f>0+I56</f>
      </c>
      <c r="R55">
        <f>0+O56</f>
      </c>
    </row>
    <row r="56" spans="1:16" ht="12.75">
      <c r="A56" s="25" t="s">
        <v>45</v>
      </c>
      <c r="B56" s="29" t="s">
        <v>97</v>
      </c>
      <c r="C56" s="29" t="s">
        <v>330</v>
      </c>
      <c r="D56" s="25" t="s">
        <v>61</v>
      </c>
      <c r="E56" s="30" t="s">
        <v>331</v>
      </c>
      <c r="F56" s="31" t="s">
        <v>134</v>
      </c>
      <c r="G56" s="32">
        <v>0.6</v>
      </c>
      <c r="H56" s="33">
        <v>0</v>
      </c>
      <c r="I56" s="34">
        <f>ROUND(ROUND(H56,2)*ROUND(G56,3),2)</f>
      </c>
      <c r="O56">
        <f>(I56*21)/100</f>
      </c>
      <c r="P56" t="s">
        <v>23</v>
      </c>
    </row>
    <row r="57" spans="1:5" ht="25.5">
      <c r="A57" s="35" t="s">
        <v>49</v>
      </c>
      <c r="E57" s="36" t="s">
        <v>332</v>
      </c>
    </row>
    <row r="58" spans="1:5" ht="25.5">
      <c r="A58" s="37" t="s">
        <v>51</v>
      </c>
      <c r="E58" s="38" t="s">
        <v>507</v>
      </c>
    </row>
    <row r="59" spans="1:5" ht="102">
      <c r="A59" t="s">
        <v>53</v>
      </c>
      <c r="E59" s="36" t="s">
        <v>334</v>
      </c>
    </row>
    <row r="60" spans="1:18" ht="12.75" customHeight="1">
      <c r="A60" s="6" t="s">
        <v>43</v>
      </c>
      <c r="B60" s="6"/>
      <c r="C60" s="41" t="s">
        <v>35</v>
      </c>
      <c r="D60" s="6"/>
      <c r="E60" s="27" t="s">
        <v>341</v>
      </c>
      <c r="F60" s="6"/>
      <c r="G60" s="6"/>
      <c r="H60" s="6"/>
      <c r="I60" s="42">
        <f>0+Q60</f>
      </c>
      <c r="O60">
        <f>0+R60</f>
      </c>
      <c r="Q60">
        <f>0+I61+I65+I69+I73+I77+I81+I85+I89+I93+I97+I101</f>
      </c>
      <c r="R60">
        <f>0+O61+O65+O69+O73+O77+O81+O85+O89+O93+O97+O101</f>
      </c>
    </row>
    <row r="61" spans="1:16" ht="12.75">
      <c r="A61" s="25" t="s">
        <v>45</v>
      </c>
      <c r="B61" s="29" t="s">
        <v>100</v>
      </c>
      <c r="C61" s="29" t="s">
        <v>343</v>
      </c>
      <c r="D61" s="25" t="s">
        <v>61</v>
      </c>
      <c r="E61" s="30" t="s">
        <v>344</v>
      </c>
      <c r="F61" s="31" t="s">
        <v>134</v>
      </c>
      <c r="G61" s="32">
        <v>28.968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38.25">
      <c r="A62" s="35" t="s">
        <v>49</v>
      </c>
      <c r="E62" s="36" t="s">
        <v>508</v>
      </c>
    </row>
    <row r="63" spans="1:5" ht="12.75">
      <c r="A63" s="37" t="s">
        <v>51</v>
      </c>
      <c r="E63" s="38" t="s">
        <v>509</v>
      </c>
    </row>
    <row r="64" spans="1:5" ht="51">
      <c r="A64" t="s">
        <v>53</v>
      </c>
      <c r="E64" s="36" t="s">
        <v>347</v>
      </c>
    </row>
    <row r="65" spans="1:16" ht="12.75">
      <c r="A65" s="25" t="s">
        <v>45</v>
      </c>
      <c r="B65" s="29" t="s">
        <v>105</v>
      </c>
      <c r="C65" s="29" t="s">
        <v>349</v>
      </c>
      <c r="D65" s="25" t="s">
        <v>61</v>
      </c>
      <c r="E65" s="30" t="s">
        <v>350</v>
      </c>
      <c r="F65" s="31" t="s">
        <v>134</v>
      </c>
      <c r="G65" s="32">
        <v>22.609</v>
      </c>
      <c r="H65" s="33">
        <v>0</v>
      </c>
      <c r="I65" s="34">
        <f>ROUND(ROUND(H65,2)*ROUND(G65,3),2)</f>
      </c>
      <c r="O65">
        <f>(I65*21)/100</f>
      </c>
      <c r="P65" t="s">
        <v>23</v>
      </c>
    </row>
    <row r="66" spans="1:5" ht="63.75">
      <c r="A66" s="35" t="s">
        <v>49</v>
      </c>
      <c r="E66" s="36" t="s">
        <v>510</v>
      </c>
    </row>
    <row r="67" spans="1:5" ht="12.75">
      <c r="A67" s="37" t="s">
        <v>51</v>
      </c>
      <c r="E67" s="38" t="s">
        <v>511</v>
      </c>
    </row>
    <row r="68" spans="1:5" ht="102">
      <c r="A68" t="s">
        <v>53</v>
      </c>
      <c r="E68" s="36" t="s">
        <v>353</v>
      </c>
    </row>
    <row r="69" spans="1:16" ht="12.75">
      <c r="A69" s="25" t="s">
        <v>45</v>
      </c>
      <c r="B69" s="29" t="s">
        <v>253</v>
      </c>
      <c r="C69" s="29" t="s">
        <v>355</v>
      </c>
      <c r="D69" s="25" t="s">
        <v>61</v>
      </c>
      <c r="E69" s="30" t="s">
        <v>356</v>
      </c>
      <c r="F69" s="31" t="s">
        <v>115</v>
      </c>
      <c r="G69" s="32">
        <v>118.36</v>
      </c>
      <c r="H69" s="33">
        <v>0</v>
      </c>
      <c r="I69" s="34">
        <f>ROUND(ROUND(H69,2)*ROUND(G69,3),2)</f>
      </c>
      <c r="O69">
        <f>(I69*21)/100</f>
      </c>
      <c r="P69" t="s">
        <v>23</v>
      </c>
    </row>
    <row r="70" spans="1:5" ht="51">
      <c r="A70" s="35" t="s">
        <v>49</v>
      </c>
      <c r="E70" s="36" t="s">
        <v>357</v>
      </c>
    </row>
    <row r="71" spans="1:5" ht="12.75">
      <c r="A71" s="37" t="s">
        <v>51</v>
      </c>
      <c r="E71" s="38" t="s">
        <v>512</v>
      </c>
    </row>
    <row r="72" spans="1:5" ht="76.5">
      <c r="A72" t="s">
        <v>53</v>
      </c>
      <c r="E72" s="36" t="s">
        <v>359</v>
      </c>
    </row>
    <row r="73" spans="1:16" ht="12.75">
      <c r="A73" s="25" t="s">
        <v>45</v>
      </c>
      <c r="B73" s="29" t="s">
        <v>259</v>
      </c>
      <c r="C73" s="29" t="s">
        <v>361</v>
      </c>
      <c r="D73" s="25" t="s">
        <v>61</v>
      </c>
      <c r="E73" s="30" t="s">
        <v>362</v>
      </c>
      <c r="F73" s="31" t="s">
        <v>115</v>
      </c>
      <c r="G73" s="32">
        <v>52.5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25.5">
      <c r="A74" s="35" t="s">
        <v>49</v>
      </c>
      <c r="E74" s="36" t="s">
        <v>363</v>
      </c>
    </row>
    <row r="75" spans="1:5" ht="12.75">
      <c r="A75" s="37" t="s">
        <v>51</v>
      </c>
      <c r="E75" s="38" t="s">
        <v>513</v>
      </c>
    </row>
    <row r="76" spans="1:5" ht="102">
      <c r="A76" t="s">
        <v>53</v>
      </c>
      <c r="E76" s="36" t="s">
        <v>353</v>
      </c>
    </row>
    <row r="77" spans="1:16" ht="12.75">
      <c r="A77" s="25" t="s">
        <v>45</v>
      </c>
      <c r="B77" s="29" t="s">
        <v>262</v>
      </c>
      <c r="C77" s="29" t="s">
        <v>366</v>
      </c>
      <c r="D77" s="25" t="s">
        <v>61</v>
      </c>
      <c r="E77" s="30" t="s">
        <v>367</v>
      </c>
      <c r="F77" s="31" t="s">
        <v>115</v>
      </c>
      <c r="G77" s="32">
        <v>107.6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49</v>
      </c>
      <c r="E78" s="36" t="s">
        <v>61</v>
      </c>
    </row>
    <row r="79" spans="1:5" ht="12.75">
      <c r="A79" s="37" t="s">
        <v>51</v>
      </c>
      <c r="E79" s="38" t="s">
        <v>514</v>
      </c>
    </row>
    <row r="80" spans="1:5" ht="51">
      <c r="A80" t="s">
        <v>53</v>
      </c>
      <c r="E80" s="36" t="s">
        <v>369</v>
      </c>
    </row>
    <row r="81" spans="1:16" ht="12.75">
      <c r="A81" s="25" t="s">
        <v>45</v>
      </c>
      <c r="B81" s="29" t="s">
        <v>267</v>
      </c>
      <c r="C81" s="29" t="s">
        <v>371</v>
      </c>
      <c r="D81" s="25" t="s">
        <v>61</v>
      </c>
      <c r="E81" s="30" t="s">
        <v>372</v>
      </c>
      <c r="F81" s="31" t="s">
        <v>115</v>
      </c>
      <c r="G81" s="32">
        <v>215.2</v>
      </c>
      <c r="H81" s="33">
        <v>0</v>
      </c>
      <c r="I81" s="34">
        <f>ROUND(ROUND(H81,2)*ROUND(G81,3),2)</f>
      </c>
      <c r="O81">
        <f>(I81*21)/100</f>
      </c>
      <c r="P81" t="s">
        <v>23</v>
      </c>
    </row>
    <row r="82" spans="1:5" ht="12.75">
      <c r="A82" s="35" t="s">
        <v>49</v>
      </c>
      <c r="E82" s="36" t="s">
        <v>373</v>
      </c>
    </row>
    <row r="83" spans="1:5" ht="12.75">
      <c r="A83" s="37" t="s">
        <v>51</v>
      </c>
      <c r="E83" s="38" t="s">
        <v>515</v>
      </c>
    </row>
    <row r="84" spans="1:5" ht="51">
      <c r="A84" t="s">
        <v>53</v>
      </c>
      <c r="E84" s="36" t="s">
        <v>369</v>
      </c>
    </row>
    <row r="85" spans="1:16" ht="12.75">
      <c r="A85" s="25" t="s">
        <v>45</v>
      </c>
      <c r="B85" s="29" t="s">
        <v>273</v>
      </c>
      <c r="C85" s="29" t="s">
        <v>376</v>
      </c>
      <c r="D85" s="25" t="s">
        <v>61</v>
      </c>
      <c r="E85" s="30" t="s">
        <v>377</v>
      </c>
      <c r="F85" s="31" t="s">
        <v>115</v>
      </c>
      <c r="G85" s="32">
        <v>140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25.5">
      <c r="A86" s="35" t="s">
        <v>49</v>
      </c>
      <c r="E86" s="36" t="s">
        <v>378</v>
      </c>
    </row>
    <row r="87" spans="1:5" ht="12.75">
      <c r="A87" s="37" t="s">
        <v>51</v>
      </c>
      <c r="E87" s="38" t="s">
        <v>516</v>
      </c>
    </row>
    <row r="88" spans="1:5" ht="51">
      <c r="A88" t="s">
        <v>53</v>
      </c>
      <c r="E88" s="36" t="s">
        <v>380</v>
      </c>
    </row>
    <row r="89" spans="1:16" ht="12.75">
      <c r="A89" s="25" t="s">
        <v>45</v>
      </c>
      <c r="B89" s="29" t="s">
        <v>279</v>
      </c>
      <c r="C89" s="29" t="s">
        <v>382</v>
      </c>
      <c r="D89" s="25" t="s">
        <v>61</v>
      </c>
      <c r="E89" s="30" t="s">
        <v>383</v>
      </c>
      <c r="F89" s="31" t="s">
        <v>115</v>
      </c>
      <c r="G89" s="32">
        <v>35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384</v>
      </c>
    </row>
    <row r="91" spans="1:5" ht="25.5">
      <c r="A91" s="37" t="s">
        <v>51</v>
      </c>
      <c r="E91" s="38" t="s">
        <v>517</v>
      </c>
    </row>
    <row r="92" spans="1:5" ht="51">
      <c r="A92" t="s">
        <v>53</v>
      </c>
      <c r="E92" s="36" t="s">
        <v>386</v>
      </c>
    </row>
    <row r="93" spans="1:16" ht="12.75">
      <c r="A93" s="25" t="s">
        <v>45</v>
      </c>
      <c r="B93" s="29" t="s">
        <v>284</v>
      </c>
      <c r="C93" s="29" t="s">
        <v>388</v>
      </c>
      <c r="D93" s="25" t="s">
        <v>61</v>
      </c>
      <c r="E93" s="30" t="s">
        <v>389</v>
      </c>
      <c r="F93" s="31" t="s">
        <v>115</v>
      </c>
      <c r="G93" s="32">
        <v>107.6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49</v>
      </c>
      <c r="E94" s="36" t="s">
        <v>390</v>
      </c>
    </row>
    <row r="95" spans="1:5" ht="12.75">
      <c r="A95" s="37" t="s">
        <v>51</v>
      </c>
      <c r="E95" s="38" t="s">
        <v>518</v>
      </c>
    </row>
    <row r="96" spans="1:5" ht="140.25">
      <c r="A96" t="s">
        <v>53</v>
      </c>
      <c r="E96" s="36" t="s">
        <v>392</v>
      </c>
    </row>
    <row r="97" spans="1:16" ht="12.75">
      <c r="A97" s="25" t="s">
        <v>45</v>
      </c>
      <c r="B97" s="29" t="s">
        <v>290</v>
      </c>
      <c r="C97" s="29" t="s">
        <v>394</v>
      </c>
      <c r="D97" s="25" t="s">
        <v>61</v>
      </c>
      <c r="E97" s="30" t="s">
        <v>395</v>
      </c>
      <c r="F97" s="31" t="s">
        <v>115</v>
      </c>
      <c r="G97" s="32">
        <v>110.29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2.75">
      <c r="A98" s="35" t="s">
        <v>49</v>
      </c>
      <c r="E98" s="36" t="s">
        <v>396</v>
      </c>
    </row>
    <row r="99" spans="1:5" ht="12.75">
      <c r="A99" s="37" t="s">
        <v>51</v>
      </c>
      <c r="E99" s="38" t="s">
        <v>519</v>
      </c>
    </row>
    <row r="100" spans="1:5" ht="140.25">
      <c r="A100" t="s">
        <v>53</v>
      </c>
      <c r="E100" s="36" t="s">
        <v>392</v>
      </c>
    </row>
    <row r="101" spans="1:16" ht="12.75">
      <c r="A101" s="25" t="s">
        <v>45</v>
      </c>
      <c r="B101" s="29" t="s">
        <v>296</v>
      </c>
      <c r="C101" s="29" t="s">
        <v>399</v>
      </c>
      <c r="D101" s="25" t="s">
        <v>61</v>
      </c>
      <c r="E101" s="30" t="s">
        <v>400</v>
      </c>
      <c r="F101" s="31" t="s">
        <v>115</v>
      </c>
      <c r="G101" s="32">
        <v>113.047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49</v>
      </c>
      <c r="E102" s="36" t="s">
        <v>401</v>
      </c>
    </row>
    <row r="103" spans="1:5" ht="12.75">
      <c r="A103" s="37" t="s">
        <v>51</v>
      </c>
      <c r="E103" s="38" t="s">
        <v>520</v>
      </c>
    </row>
    <row r="104" spans="1:5" ht="140.25">
      <c r="A104" t="s">
        <v>53</v>
      </c>
      <c r="E104" s="36" t="s">
        <v>392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0+O8+O13+O38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521</v>
      </c>
      <c r="I3" s="39">
        <f>0+I8+I13+I38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521</v>
      </c>
      <c r="D4" s="6"/>
      <c r="E4" s="18" t="s">
        <v>522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25.5">
      <c r="A9" s="25" t="s">
        <v>45</v>
      </c>
      <c r="B9" s="29" t="s">
        <v>29</v>
      </c>
      <c r="C9" s="29" t="s">
        <v>202</v>
      </c>
      <c r="D9" s="25" t="s">
        <v>61</v>
      </c>
      <c r="E9" s="30" t="s">
        <v>460</v>
      </c>
      <c r="F9" s="31" t="s">
        <v>183</v>
      </c>
      <c r="G9" s="32">
        <v>121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496</v>
      </c>
    </row>
    <row r="11" spans="1:5" ht="12.75">
      <c r="A11" s="37" t="s">
        <v>51</v>
      </c>
      <c r="E11" s="38" t="s">
        <v>523</v>
      </c>
    </row>
    <row r="12" spans="1:5" ht="140.25">
      <c r="A12" t="s">
        <v>53</v>
      </c>
      <c r="E12" s="36" t="s">
        <v>185</v>
      </c>
    </row>
    <row r="13" spans="1:18" ht="12.75" customHeight="1">
      <c r="A13" s="6" t="s">
        <v>43</v>
      </c>
      <c r="B13" s="6"/>
      <c r="C13" s="41" t="s">
        <v>29</v>
      </c>
      <c r="D13" s="6"/>
      <c r="E13" s="27" t="s">
        <v>112</v>
      </c>
      <c r="F13" s="6"/>
      <c r="G13" s="6"/>
      <c r="H13" s="6"/>
      <c r="I13" s="42">
        <f>0+Q13</f>
      </c>
      <c r="O13">
        <f>0+R13</f>
      </c>
      <c r="Q13">
        <f>0+I14+I18+I22+I26+I30+I34</f>
      </c>
      <c r="R13">
        <f>0+O14+O18+O22+O26+O30+O34</f>
      </c>
    </row>
    <row r="14" spans="1:16" ht="12.75">
      <c r="A14" s="25" t="s">
        <v>45</v>
      </c>
      <c r="B14" s="29" t="s">
        <v>23</v>
      </c>
      <c r="C14" s="29" t="s">
        <v>464</v>
      </c>
      <c r="D14" s="25" t="s">
        <v>61</v>
      </c>
      <c r="E14" s="30" t="s">
        <v>465</v>
      </c>
      <c r="F14" s="31" t="s">
        <v>134</v>
      </c>
      <c r="G14" s="32">
        <v>121.1</v>
      </c>
      <c r="H14" s="33">
        <v>0</v>
      </c>
      <c r="I14" s="34">
        <f>ROUND(ROUND(H14,2)*ROUND(G14,3),2)</f>
      </c>
      <c r="O14">
        <f>(I14*21)/100</f>
      </c>
      <c r="P14" t="s">
        <v>23</v>
      </c>
    </row>
    <row r="15" spans="1:5" ht="12.75">
      <c r="A15" s="35" t="s">
        <v>49</v>
      </c>
      <c r="E15" s="36" t="s">
        <v>524</v>
      </c>
    </row>
    <row r="16" spans="1:5" ht="12.75">
      <c r="A16" s="37" t="s">
        <v>51</v>
      </c>
      <c r="E16" s="38" t="s">
        <v>525</v>
      </c>
    </row>
    <row r="17" spans="1:5" ht="318.75">
      <c r="A17" t="s">
        <v>53</v>
      </c>
      <c r="E17" s="36" t="s">
        <v>468</v>
      </c>
    </row>
    <row r="18" spans="1:16" ht="12.75">
      <c r="A18" s="25" t="s">
        <v>45</v>
      </c>
      <c r="B18" s="29" t="s">
        <v>22</v>
      </c>
      <c r="C18" s="29" t="s">
        <v>526</v>
      </c>
      <c r="D18" s="25" t="s">
        <v>61</v>
      </c>
      <c r="E18" s="30" t="s">
        <v>527</v>
      </c>
      <c r="F18" s="31" t="s">
        <v>134</v>
      </c>
      <c r="G18" s="32">
        <v>90.825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524</v>
      </c>
    </row>
    <row r="20" spans="1:5" ht="12.75">
      <c r="A20" s="37" t="s">
        <v>51</v>
      </c>
      <c r="E20" s="38" t="s">
        <v>528</v>
      </c>
    </row>
    <row r="21" spans="1:5" ht="318.75">
      <c r="A21" t="s">
        <v>53</v>
      </c>
      <c r="E21" s="36" t="s">
        <v>258</v>
      </c>
    </row>
    <row r="22" spans="1:16" ht="12.75">
      <c r="A22" s="25" t="s">
        <v>45</v>
      </c>
      <c r="B22" s="29" t="s">
        <v>33</v>
      </c>
      <c r="C22" s="29" t="s">
        <v>254</v>
      </c>
      <c r="D22" s="25" t="s">
        <v>61</v>
      </c>
      <c r="E22" s="30" t="s">
        <v>255</v>
      </c>
      <c r="F22" s="31" t="s">
        <v>134</v>
      </c>
      <c r="G22" s="32">
        <v>90.825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524</v>
      </c>
    </row>
    <row r="24" spans="1:5" ht="12.75">
      <c r="A24" s="37" t="s">
        <v>51</v>
      </c>
      <c r="E24" s="38" t="s">
        <v>528</v>
      </c>
    </row>
    <row r="25" spans="1:5" ht="318.75">
      <c r="A25" t="s">
        <v>53</v>
      </c>
      <c r="E25" s="36" t="s">
        <v>258</v>
      </c>
    </row>
    <row r="26" spans="1:16" ht="12.75">
      <c r="A26" s="25" t="s">
        <v>45</v>
      </c>
      <c r="B26" s="29" t="s">
        <v>35</v>
      </c>
      <c r="C26" s="29" t="s">
        <v>148</v>
      </c>
      <c r="D26" s="25" t="s">
        <v>61</v>
      </c>
      <c r="E26" s="30" t="s">
        <v>149</v>
      </c>
      <c r="F26" s="31" t="s">
        <v>134</v>
      </c>
      <c r="G26" s="32">
        <v>60.5</v>
      </c>
      <c r="H26" s="33">
        <v>0</v>
      </c>
      <c r="I26" s="34">
        <f>ROUND(ROUND(H26,2)*ROUND(G26,3),2)</f>
      </c>
      <c r="O26">
        <f>(I26*21)/100</f>
      </c>
      <c r="P26" t="s">
        <v>23</v>
      </c>
    </row>
    <row r="27" spans="1:5" ht="12.75">
      <c r="A27" s="35" t="s">
        <v>49</v>
      </c>
      <c r="E27" s="36" t="s">
        <v>61</v>
      </c>
    </row>
    <row r="28" spans="1:5" ht="12.75">
      <c r="A28" s="37" t="s">
        <v>51</v>
      </c>
      <c r="E28" s="38" t="s">
        <v>529</v>
      </c>
    </row>
    <row r="29" spans="1:5" ht="191.25">
      <c r="A29" t="s">
        <v>53</v>
      </c>
      <c r="E29" s="36" t="s">
        <v>151</v>
      </c>
    </row>
    <row r="30" spans="1:16" ht="12.75">
      <c r="A30" s="25" t="s">
        <v>45</v>
      </c>
      <c r="B30" s="29" t="s">
        <v>37</v>
      </c>
      <c r="C30" s="29" t="s">
        <v>530</v>
      </c>
      <c r="D30" s="25" t="s">
        <v>61</v>
      </c>
      <c r="E30" s="30" t="s">
        <v>531</v>
      </c>
      <c r="F30" s="31" t="s">
        <v>134</v>
      </c>
      <c r="G30" s="32">
        <v>242.17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49</v>
      </c>
      <c r="E31" s="36" t="s">
        <v>61</v>
      </c>
    </row>
    <row r="32" spans="1:5" ht="12.75">
      <c r="A32" s="37" t="s">
        <v>51</v>
      </c>
      <c r="E32" s="38" t="s">
        <v>532</v>
      </c>
    </row>
    <row r="33" spans="1:5" ht="229.5">
      <c r="A33" t="s">
        <v>53</v>
      </c>
      <c r="E33" s="36" t="s">
        <v>533</v>
      </c>
    </row>
    <row r="34" spans="1:16" ht="12.75">
      <c r="A34" s="25" t="s">
        <v>45</v>
      </c>
      <c r="B34" s="29" t="s">
        <v>76</v>
      </c>
      <c r="C34" s="29" t="s">
        <v>274</v>
      </c>
      <c r="D34" s="25" t="s">
        <v>61</v>
      </c>
      <c r="E34" s="30" t="s">
        <v>275</v>
      </c>
      <c r="F34" s="31" t="s">
        <v>134</v>
      </c>
      <c r="G34" s="32">
        <v>60.55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534</v>
      </c>
    </row>
    <row r="36" spans="1:5" ht="12.75">
      <c r="A36" s="37" t="s">
        <v>51</v>
      </c>
      <c r="E36" s="38" t="s">
        <v>535</v>
      </c>
    </row>
    <row r="37" spans="1:5" ht="293.25">
      <c r="A37" t="s">
        <v>53</v>
      </c>
      <c r="E37" s="36" t="s">
        <v>278</v>
      </c>
    </row>
    <row r="38" spans="1:18" ht="12.75" customHeight="1">
      <c r="A38" s="6" t="s">
        <v>43</v>
      </c>
      <c r="B38" s="6"/>
      <c r="C38" s="41" t="s">
        <v>81</v>
      </c>
      <c r="D38" s="6"/>
      <c r="E38" s="27" t="s">
        <v>403</v>
      </c>
      <c r="F38" s="6"/>
      <c r="G38" s="6"/>
      <c r="H38" s="6"/>
      <c r="I38" s="42">
        <f>0+Q38</f>
      </c>
      <c r="O38">
        <f>0+R38</f>
      </c>
      <c r="Q38">
        <f>0+I39+I43+I47+I51+I55+I59</f>
      </c>
      <c r="R38">
        <f>0+O39+O43+O47+O51+O55+O59</f>
      </c>
    </row>
    <row r="39" spans="1:16" ht="12.75">
      <c r="A39" s="25" t="s">
        <v>45</v>
      </c>
      <c r="B39" s="29" t="s">
        <v>81</v>
      </c>
      <c r="C39" s="29" t="s">
        <v>536</v>
      </c>
      <c r="D39" s="25" t="s">
        <v>56</v>
      </c>
      <c r="E39" s="30" t="s">
        <v>537</v>
      </c>
      <c r="F39" s="31" t="s">
        <v>169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25.5">
      <c r="A40" s="35" t="s">
        <v>49</v>
      </c>
      <c r="E40" s="36" t="s">
        <v>538</v>
      </c>
    </row>
    <row r="41" spans="1:5" ht="12.75">
      <c r="A41" s="37" t="s">
        <v>51</v>
      </c>
      <c r="E41" s="38" t="s">
        <v>61</v>
      </c>
    </row>
    <row r="42" spans="1:5" ht="178.5">
      <c r="A42" t="s">
        <v>53</v>
      </c>
      <c r="E42" s="36" t="s">
        <v>539</v>
      </c>
    </row>
    <row r="43" spans="1:16" ht="12.75">
      <c r="A43" s="25" t="s">
        <v>45</v>
      </c>
      <c r="B43" s="29" t="s">
        <v>40</v>
      </c>
      <c r="C43" s="29" t="s">
        <v>540</v>
      </c>
      <c r="D43" s="25" t="s">
        <v>61</v>
      </c>
      <c r="E43" s="30" t="s">
        <v>541</v>
      </c>
      <c r="F43" s="31" t="s">
        <v>163</v>
      </c>
      <c r="G43" s="32">
        <v>2595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25.5">
      <c r="A44" s="35" t="s">
        <v>49</v>
      </c>
      <c r="E44" s="36" t="s">
        <v>542</v>
      </c>
    </row>
    <row r="45" spans="1:5" ht="12.75">
      <c r="A45" s="37" t="s">
        <v>51</v>
      </c>
      <c r="E45" s="38" t="s">
        <v>543</v>
      </c>
    </row>
    <row r="46" spans="1:5" ht="242.25">
      <c r="A46" t="s">
        <v>53</v>
      </c>
      <c r="E46" s="36" t="s">
        <v>544</v>
      </c>
    </row>
    <row r="47" spans="1:16" ht="12.75">
      <c r="A47" s="25" t="s">
        <v>45</v>
      </c>
      <c r="B47" s="29" t="s">
        <v>42</v>
      </c>
      <c r="C47" s="29" t="s">
        <v>545</v>
      </c>
      <c r="D47" s="25" t="s">
        <v>61</v>
      </c>
      <c r="E47" s="30" t="s">
        <v>546</v>
      </c>
      <c r="F47" s="31" t="s">
        <v>163</v>
      </c>
      <c r="G47" s="32">
        <v>7.3</v>
      </c>
      <c r="H47" s="33">
        <v>0</v>
      </c>
      <c r="I47" s="34">
        <f>ROUND(ROUND(H47,2)*ROUND(G47,3),2)</f>
      </c>
      <c r="O47">
        <f>(I47*21)/100</f>
      </c>
      <c r="P47" t="s">
        <v>23</v>
      </c>
    </row>
    <row r="48" spans="1:5" ht="12.75">
      <c r="A48" s="35" t="s">
        <v>49</v>
      </c>
      <c r="E48" s="36" t="s">
        <v>547</v>
      </c>
    </row>
    <row r="49" spans="1:5" ht="12.75">
      <c r="A49" s="37" t="s">
        <v>51</v>
      </c>
      <c r="E49" s="38" t="s">
        <v>548</v>
      </c>
    </row>
    <row r="50" spans="1:5" ht="242.25">
      <c r="A50" t="s">
        <v>53</v>
      </c>
      <c r="E50" s="36" t="s">
        <v>544</v>
      </c>
    </row>
    <row r="51" spans="1:16" ht="12.75">
      <c r="A51" s="25" t="s">
        <v>45</v>
      </c>
      <c r="B51" s="29" t="s">
        <v>92</v>
      </c>
      <c r="C51" s="29" t="s">
        <v>549</v>
      </c>
      <c r="D51" s="25" t="s">
        <v>61</v>
      </c>
      <c r="E51" s="30" t="s">
        <v>550</v>
      </c>
      <c r="F51" s="31" t="s">
        <v>163</v>
      </c>
      <c r="G51" s="32">
        <v>865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49</v>
      </c>
      <c r="E52" s="36" t="s">
        <v>61</v>
      </c>
    </row>
    <row r="53" spans="1:5" ht="12.75">
      <c r="A53" s="37" t="s">
        <v>51</v>
      </c>
      <c r="E53" s="38" t="s">
        <v>61</v>
      </c>
    </row>
    <row r="54" spans="1:5" ht="51">
      <c r="A54" t="s">
        <v>53</v>
      </c>
      <c r="E54" s="36" t="s">
        <v>551</v>
      </c>
    </row>
    <row r="55" spans="1:16" ht="12.75">
      <c r="A55" s="25" t="s">
        <v>45</v>
      </c>
      <c r="B55" s="29" t="s">
        <v>97</v>
      </c>
      <c r="C55" s="29" t="s">
        <v>552</v>
      </c>
      <c r="D55" s="25" t="s">
        <v>61</v>
      </c>
      <c r="E55" s="30" t="s">
        <v>553</v>
      </c>
      <c r="F55" s="31" t="s">
        <v>163</v>
      </c>
      <c r="G55" s="32">
        <v>865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554</v>
      </c>
    </row>
    <row r="57" spans="1:5" ht="12.75">
      <c r="A57" s="37" t="s">
        <v>51</v>
      </c>
      <c r="E57" s="38" t="s">
        <v>61</v>
      </c>
    </row>
    <row r="58" spans="1:5" ht="38.25">
      <c r="A58" t="s">
        <v>53</v>
      </c>
      <c r="E58" s="36" t="s">
        <v>178</v>
      </c>
    </row>
    <row r="59" spans="1:16" ht="12.75">
      <c r="A59" s="25" t="s">
        <v>45</v>
      </c>
      <c r="B59" s="29" t="s">
        <v>100</v>
      </c>
      <c r="C59" s="29" t="s">
        <v>555</v>
      </c>
      <c r="D59" s="25" t="s">
        <v>56</v>
      </c>
      <c r="E59" s="30" t="s">
        <v>556</v>
      </c>
      <c r="F59" s="31" t="s">
        <v>163</v>
      </c>
      <c r="G59" s="32">
        <v>2595</v>
      </c>
      <c r="H59" s="33">
        <v>0</v>
      </c>
      <c r="I59" s="34">
        <f>ROUND(ROUND(H59,2)*ROUND(G59,3),2)</f>
      </c>
      <c r="O59">
        <f>(I59*21)/100</f>
      </c>
      <c r="P59" t="s">
        <v>23</v>
      </c>
    </row>
    <row r="60" spans="1:5" ht="12.75">
      <c r="A60" s="35" t="s">
        <v>49</v>
      </c>
      <c r="E60" s="36" t="s">
        <v>61</v>
      </c>
    </row>
    <row r="61" spans="1:5" ht="12.75">
      <c r="A61" s="37" t="s">
        <v>51</v>
      </c>
      <c r="E61" s="38" t="s">
        <v>543</v>
      </c>
    </row>
    <row r="62" spans="1:5" ht="25.5">
      <c r="A62" t="s">
        <v>53</v>
      </c>
      <c r="E62" s="36" t="s">
        <v>557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