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kkv-fs\PKVysocina\ZAKAZKY\PM_VZ\22_Zahrady Domov Haj\Příloha č. 2 Výzvy_Specifikace předmětu plnění\"/>
    </mc:Choice>
  </mc:AlternateContent>
  <bookViews>
    <workbookView xWindow="0" yWindow="0" windowWidth="8270" windowHeight="6370"/>
  </bookViews>
  <sheets>
    <sheet name="Souhrnný list" sheetId="7" r:id="rId1"/>
    <sheet name="1 GJ-DOZP" sheetId="8" r:id="rId2"/>
    <sheet name="2 GJ-CHB" sheetId="2" r:id="rId3"/>
    <sheet name="3 HB-DOZP" sheetId="3" r:id="rId4"/>
    <sheet name="4 HB-CHB" sheetId="4" r:id="rId5"/>
    <sheet name="5 CHOT-DOZP" sheetId="5" r:id="rId6"/>
    <sheet name="6 CHOT-CHB" sheetId="6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2" i="8" l="1"/>
  <c r="G156" i="8"/>
  <c r="F167" i="8" l="1"/>
  <c r="F16" i="8" s="1"/>
  <c r="G166" i="8"/>
  <c r="G165" i="8"/>
  <c r="G164" i="8"/>
  <c r="G163" i="8"/>
  <c r="G161" i="8"/>
  <c r="G160" i="8"/>
  <c r="G159" i="8"/>
  <c r="G158" i="8"/>
  <c r="G157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F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138" i="8" s="1"/>
  <c r="G98" i="8"/>
  <c r="G97" i="8"/>
  <c r="F94" i="8"/>
  <c r="F21" i="8" s="1"/>
  <c r="F93" i="8"/>
  <c r="G92" i="8"/>
  <c r="G91" i="8"/>
  <c r="G90" i="8"/>
  <c r="G89" i="8"/>
  <c r="G88" i="8"/>
  <c r="G87" i="8"/>
  <c r="G86" i="8"/>
  <c r="G93" i="8" s="1"/>
  <c r="F84" i="8"/>
  <c r="F139" i="8" s="1"/>
  <c r="F23" i="8" s="1"/>
  <c r="G23" i="8" s="1"/>
  <c r="G83" i="8"/>
  <c r="G82" i="8"/>
  <c r="G81" i="8"/>
  <c r="G80" i="8"/>
  <c r="G79" i="8"/>
  <c r="G84" i="8" s="1"/>
  <c r="G139" i="8" s="1"/>
  <c r="F77" i="8"/>
  <c r="F30" i="8" s="1"/>
  <c r="G30" i="8" s="1"/>
  <c r="G76" i="8"/>
  <c r="G75" i="8"/>
  <c r="G74" i="8"/>
  <c r="G77" i="8" s="1"/>
  <c r="G94" i="8" s="1"/>
  <c r="G68" i="8"/>
  <c r="G66" i="8"/>
  <c r="G65" i="8"/>
  <c r="G64" i="8"/>
  <c r="G63" i="8"/>
  <c r="G62" i="8"/>
  <c r="F61" i="8"/>
  <c r="G61" i="8" s="1"/>
  <c r="G59" i="8"/>
  <c r="G58" i="8"/>
  <c r="G57" i="8"/>
  <c r="G53" i="8"/>
  <c r="G52" i="8"/>
  <c r="G51" i="8"/>
  <c r="G50" i="8"/>
  <c r="G49" i="8"/>
  <c r="G48" i="8"/>
  <c r="G47" i="8"/>
  <c r="G46" i="8"/>
  <c r="G45" i="8"/>
  <c r="G44" i="8"/>
  <c r="G43" i="8"/>
  <c r="G42" i="8"/>
  <c r="G36" i="8"/>
  <c r="G35" i="8"/>
  <c r="G34" i="8"/>
  <c r="G33" i="8"/>
  <c r="G32" i="8"/>
  <c r="F29" i="8"/>
  <c r="F28" i="8" s="1"/>
  <c r="F27" i="8"/>
  <c r="G27" i="8" s="1"/>
  <c r="G26" i="8"/>
  <c r="F26" i="8"/>
  <c r="G20" i="8"/>
  <c r="F20" i="8"/>
  <c r="F24" i="8" s="1"/>
  <c r="G24" i="8" s="1"/>
  <c r="G18" i="8"/>
  <c r="F18" i="8"/>
  <c r="F17" i="8"/>
  <c r="G17" i="8" s="1"/>
  <c r="F13" i="8"/>
  <c r="F67" i="8" s="1"/>
  <c r="G67" i="8" s="1"/>
  <c r="G12" i="8"/>
  <c r="G11" i="8"/>
  <c r="G10" i="8"/>
  <c r="G9" i="8"/>
  <c r="G8" i="8"/>
  <c r="F7" i="8"/>
  <c r="G7" i="8" s="1"/>
  <c r="G6" i="8"/>
  <c r="F87" i="6"/>
  <c r="F9" i="6" s="1"/>
  <c r="G86" i="6"/>
  <c r="G85" i="6"/>
  <c r="G84" i="6"/>
  <c r="G83" i="6"/>
  <c r="G82" i="6"/>
  <c r="G81" i="6"/>
  <c r="G80" i="6"/>
  <c r="G78" i="6"/>
  <c r="G77" i="6"/>
  <c r="G76" i="6"/>
  <c r="G75" i="6"/>
  <c r="G87" i="6" s="1"/>
  <c r="F70" i="6"/>
  <c r="G69" i="6"/>
  <c r="G68" i="6"/>
  <c r="G67" i="6"/>
  <c r="G66" i="6"/>
  <c r="G65" i="6"/>
  <c r="G64" i="6"/>
  <c r="G63" i="6"/>
  <c r="G62" i="6"/>
  <c r="G61" i="6"/>
  <c r="G70" i="6" s="1"/>
  <c r="G71" i="6" s="1"/>
  <c r="G60" i="6"/>
  <c r="G56" i="6"/>
  <c r="F56" i="6"/>
  <c r="G55" i="6"/>
  <c r="G53" i="6"/>
  <c r="F53" i="6"/>
  <c r="F71" i="6" s="1"/>
  <c r="G52" i="6"/>
  <c r="F50" i="6"/>
  <c r="F57" i="6" s="1"/>
  <c r="G48" i="6"/>
  <c r="G50" i="6" s="1"/>
  <c r="G57" i="6" s="1"/>
  <c r="G43" i="6"/>
  <c r="G42" i="6"/>
  <c r="G41" i="6"/>
  <c r="F40" i="6"/>
  <c r="G40" i="6" s="1"/>
  <c r="G38" i="6"/>
  <c r="G37" i="6"/>
  <c r="G36" i="6"/>
  <c r="G35" i="6"/>
  <c r="G34" i="6"/>
  <c r="G33" i="6"/>
  <c r="G32" i="6"/>
  <c r="G31" i="6"/>
  <c r="G25" i="6"/>
  <c r="G24" i="6"/>
  <c r="G23" i="6"/>
  <c r="G22" i="6"/>
  <c r="G21" i="6"/>
  <c r="F20" i="6"/>
  <c r="G20" i="6" s="1"/>
  <c r="F19" i="6"/>
  <c r="G19" i="6" s="1"/>
  <c r="F18" i="6"/>
  <c r="G18" i="6" s="1"/>
  <c r="F17" i="6"/>
  <c r="G17" i="6" s="1"/>
  <c r="F16" i="6"/>
  <c r="G16" i="6" s="1"/>
  <c r="G13" i="6"/>
  <c r="G11" i="6"/>
  <c r="F11" i="6"/>
  <c r="F10" i="6"/>
  <c r="G10" i="6" s="1"/>
  <c r="F8" i="6"/>
  <c r="G8" i="6" s="1"/>
  <c r="G7" i="6"/>
  <c r="F7" i="6"/>
  <c r="G6" i="6"/>
  <c r="F5" i="6"/>
  <c r="G5" i="6" s="1"/>
  <c r="G4" i="6"/>
  <c r="G167" i="8" l="1"/>
  <c r="G21" i="8"/>
  <c r="F25" i="8"/>
  <c r="G25" i="8" s="1"/>
  <c r="F54" i="8"/>
  <c r="G28" i="8"/>
  <c r="F22" i="8"/>
  <c r="G22" i="8" s="1"/>
  <c r="G16" i="8"/>
  <c r="F15" i="8"/>
  <c r="F19" i="8"/>
  <c r="G19" i="8" s="1"/>
  <c r="F56" i="8"/>
  <c r="G56" i="8" s="1"/>
  <c r="G13" i="8"/>
  <c r="G29" i="8"/>
  <c r="F14" i="8"/>
  <c r="G14" i="8" s="1"/>
  <c r="F15" i="6"/>
  <c r="G15" i="6" s="1"/>
  <c r="F12" i="6"/>
  <c r="G12" i="6" s="1"/>
  <c r="F14" i="6"/>
  <c r="G14" i="6" s="1"/>
  <c r="G9" i="6"/>
  <c r="G26" i="6" s="1"/>
  <c r="G91" i="6" s="1"/>
  <c r="F39" i="6"/>
  <c r="G39" i="6" s="1"/>
  <c r="G44" i="6" s="1"/>
  <c r="G90" i="6" s="1"/>
  <c r="G92" i="6" s="1"/>
  <c r="G94" i="6" l="1"/>
  <c r="G95" i="6" s="1"/>
  <c r="G97" i="6" s="1"/>
  <c r="G99" i="6" s="1"/>
  <c r="G15" i="8"/>
  <c r="F31" i="8"/>
  <c r="F55" i="8"/>
  <c r="G55" i="8" s="1"/>
  <c r="G54" i="8"/>
  <c r="F60" i="8" l="1"/>
  <c r="G60" i="8" s="1"/>
  <c r="G69" i="8" s="1"/>
  <c r="G170" i="8" s="1"/>
  <c r="G174" i="8" s="1"/>
  <c r="G31" i="8"/>
  <c r="G38" i="8" s="1"/>
  <c r="G173" i="8" s="1"/>
  <c r="F87" i="5"/>
  <c r="G86" i="5"/>
  <c r="G85" i="5"/>
  <c r="G84" i="5"/>
  <c r="G83" i="5"/>
  <c r="G82" i="5"/>
  <c r="G81" i="5"/>
  <c r="G79" i="5"/>
  <c r="A79" i="5"/>
  <c r="A80" i="5" s="1"/>
  <c r="A81" i="5" s="1"/>
  <c r="A82" i="5" s="1"/>
  <c r="A83" i="5" s="1"/>
  <c r="A84" i="5" s="1"/>
  <c r="A85" i="5" s="1"/>
  <c r="A86" i="5" s="1"/>
  <c r="G78" i="5"/>
  <c r="A78" i="5"/>
  <c r="G77" i="5"/>
  <c r="G87" i="5" s="1"/>
  <c r="F72" i="5"/>
  <c r="G71" i="5"/>
  <c r="G70" i="5"/>
  <c r="G69" i="5"/>
  <c r="G68" i="5"/>
  <c r="G67" i="5"/>
  <c r="G66" i="5"/>
  <c r="G65" i="5"/>
  <c r="G64" i="5"/>
  <c r="A64" i="5"/>
  <c r="A65" i="5" s="1"/>
  <c r="A66" i="5" s="1"/>
  <c r="A67" i="5" s="1"/>
  <c r="A68" i="5" s="1"/>
  <c r="A69" i="5" s="1"/>
  <c r="A70" i="5" s="1"/>
  <c r="A71" i="5" s="1"/>
  <c r="G63" i="5"/>
  <c r="A63" i="5"/>
  <c r="G62" i="5"/>
  <c r="G72" i="5" s="1"/>
  <c r="F59" i="5"/>
  <c r="G58" i="5"/>
  <c r="F55" i="5"/>
  <c r="F73" i="5" s="1"/>
  <c r="F16" i="5" s="1"/>
  <c r="G16" i="5" s="1"/>
  <c r="G54" i="5"/>
  <c r="G55" i="5" s="1"/>
  <c r="G73" i="5" s="1"/>
  <c r="G53" i="5"/>
  <c r="F51" i="5"/>
  <c r="G49" i="5"/>
  <c r="G51" i="5" s="1"/>
  <c r="G59" i="5" s="1"/>
  <c r="G43" i="5"/>
  <c r="G42" i="5"/>
  <c r="G41" i="5"/>
  <c r="F40" i="5"/>
  <c r="G40" i="5" s="1"/>
  <c r="G38" i="5"/>
  <c r="G37" i="5"/>
  <c r="G36" i="5"/>
  <c r="G35" i="5"/>
  <c r="G34" i="5"/>
  <c r="G33" i="5"/>
  <c r="G32" i="5"/>
  <c r="G31" i="5"/>
  <c r="G26" i="5"/>
  <c r="G25" i="5"/>
  <c r="G24" i="5"/>
  <c r="G23" i="5"/>
  <c r="G22" i="5"/>
  <c r="F21" i="5"/>
  <c r="G21" i="5" s="1"/>
  <c r="F20" i="5"/>
  <c r="G20" i="5" s="1"/>
  <c r="F19" i="5"/>
  <c r="G19" i="5" s="1"/>
  <c r="F18" i="5"/>
  <c r="G18" i="5" s="1"/>
  <c r="F17" i="5"/>
  <c r="G17" i="5" s="1"/>
  <c r="F15" i="5"/>
  <c r="G15" i="5" s="1"/>
  <c r="G14" i="5"/>
  <c r="F13" i="5"/>
  <c r="G13" i="5" s="1"/>
  <c r="G12" i="5"/>
  <c r="F12" i="5"/>
  <c r="F11" i="5"/>
  <c r="G11" i="5" s="1"/>
  <c r="G10" i="5"/>
  <c r="F9" i="5"/>
  <c r="G9" i="5" s="1"/>
  <c r="G8" i="5"/>
  <c r="G7" i="5"/>
  <c r="F7" i="5"/>
  <c r="G6" i="5"/>
  <c r="G176" i="8" l="1"/>
  <c r="G27" i="5"/>
  <c r="G91" i="5" s="1"/>
  <c r="F39" i="5"/>
  <c r="G39" i="5" s="1"/>
  <c r="G44" i="5" s="1"/>
  <c r="G90" i="5" s="1"/>
  <c r="G92" i="5" s="1"/>
  <c r="G177" i="8" l="1"/>
  <c r="G179" i="8" s="1"/>
  <c r="G181" i="8" s="1"/>
  <c r="G94" i="5"/>
  <c r="G95" i="5" l="1"/>
  <c r="G97" i="5" s="1"/>
  <c r="G99" i="5" s="1"/>
  <c r="F175" i="4" l="1"/>
  <c r="G174" i="4"/>
  <c r="G173" i="4"/>
  <c r="G172" i="4"/>
  <c r="G171" i="4"/>
  <c r="G169" i="4"/>
  <c r="G168" i="4"/>
  <c r="G167" i="4"/>
  <c r="G166" i="4"/>
  <c r="G165" i="4"/>
  <c r="G164" i="4"/>
  <c r="G163" i="4"/>
  <c r="G162" i="4"/>
  <c r="A162" i="4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G161" i="4"/>
  <c r="G175" i="4" s="1"/>
  <c r="A161" i="4"/>
  <c r="G160" i="4"/>
  <c r="F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A117" i="4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G116" i="4"/>
  <c r="A116" i="4"/>
  <c r="G115" i="4"/>
  <c r="G156" i="4" s="1"/>
  <c r="F111" i="4"/>
  <c r="G110" i="4"/>
  <c r="G109" i="4"/>
  <c r="G108" i="4"/>
  <c r="G107" i="4"/>
  <c r="G106" i="4"/>
  <c r="A106" i="4"/>
  <c r="A107" i="4" s="1"/>
  <c r="A108" i="4" s="1"/>
  <c r="A109" i="4" s="1"/>
  <c r="A110" i="4" s="1"/>
  <c r="G105" i="4"/>
  <c r="G111" i="4" s="1"/>
  <c r="F102" i="4"/>
  <c r="F157" i="4" s="1"/>
  <c r="F28" i="4" s="1"/>
  <c r="G28" i="4" s="1"/>
  <c r="G101" i="4"/>
  <c r="G100" i="4"/>
  <c r="G99" i="4"/>
  <c r="G98" i="4"/>
  <c r="A98" i="4"/>
  <c r="A99" i="4" s="1"/>
  <c r="A100" i="4" s="1"/>
  <c r="A101" i="4" s="1"/>
  <c r="G97" i="4"/>
  <c r="G102" i="4" s="1"/>
  <c r="G157" i="4" s="1"/>
  <c r="F94" i="4"/>
  <c r="F112" i="4" s="1"/>
  <c r="G93" i="4"/>
  <c r="G92" i="4"/>
  <c r="G94" i="4" s="1"/>
  <c r="G112" i="4" s="1"/>
  <c r="F87" i="4"/>
  <c r="G87" i="4" s="1"/>
  <c r="G86" i="4"/>
  <c r="G85" i="4"/>
  <c r="G84" i="4"/>
  <c r="G83" i="4"/>
  <c r="G82" i="4"/>
  <c r="G81" i="4"/>
  <c r="F80" i="4"/>
  <c r="G80" i="4" s="1"/>
  <c r="G78" i="4"/>
  <c r="G77" i="4"/>
  <c r="G76" i="4"/>
  <c r="G75" i="4"/>
  <c r="F74" i="4"/>
  <c r="G74" i="4" s="1"/>
  <c r="F72" i="4"/>
  <c r="F73" i="4" s="1"/>
  <c r="G73" i="4" s="1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43" i="4"/>
  <c r="G42" i="4"/>
  <c r="G41" i="4"/>
  <c r="G40" i="4"/>
  <c r="G39" i="4"/>
  <c r="G37" i="4"/>
  <c r="G36" i="4"/>
  <c r="F35" i="4"/>
  <c r="G35" i="4" s="1"/>
  <c r="G34" i="4"/>
  <c r="G33" i="4"/>
  <c r="F32" i="4"/>
  <c r="G32" i="4" s="1"/>
  <c r="G31" i="4"/>
  <c r="F31" i="4"/>
  <c r="G25" i="4"/>
  <c r="F25" i="4"/>
  <c r="F29" i="4" s="1"/>
  <c r="G29" i="4" s="1"/>
  <c r="G23" i="4"/>
  <c r="F23" i="4"/>
  <c r="F22" i="4"/>
  <c r="G22" i="4" s="1"/>
  <c r="G21" i="4"/>
  <c r="F21" i="4"/>
  <c r="F27" i="4" s="1"/>
  <c r="G27" i="4" s="1"/>
  <c r="G19" i="4"/>
  <c r="F19" i="4"/>
  <c r="F18" i="4"/>
  <c r="G18" i="4" s="1"/>
  <c r="G17" i="4"/>
  <c r="G16" i="4"/>
  <c r="G15" i="4"/>
  <c r="G14" i="4"/>
  <c r="G13" i="4"/>
  <c r="G12" i="4"/>
  <c r="F12" i="4"/>
  <c r="G11" i="4"/>
  <c r="G10" i="4"/>
  <c r="F10" i="4"/>
  <c r="F9" i="4"/>
  <c r="G9" i="4" s="1"/>
  <c r="G8" i="4"/>
  <c r="G7" i="4"/>
  <c r="F7" i="4"/>
  <c r="G6" i="4"/>
  <c r="F20" i="4" l="1"/>
  <c r="F24" i="4"/>
  <c r="G24" i="4" s="1"/>
  <c r="F26" i="4"/>
  <c r="G72" i="4"/>
  <c r="G20" i="4" l="1"/>
  <c r="F38" i="4"/>
  <c r="G26" i="4"/>
  <c r="F30" i="4"/>
  <c r="G30" i="4" s="1"/>
  <c r="F79" i="4" l="1"/>
  <c r="G79" i="4" s="1"/>
  <c r="G88" i="4" s="1"/>
  <c r="G178" i="4" s="1"/>
  <c r="G181" i="4" s="1"/>
  <c r="G38" i="4"/>
  <c r="G45" i="4" s="1"/>
  <c r="G180" i="4" s="1"/>
  <c r="G183" i="4" l="1"/>
  <c r="G184" i="4" l="1"/>
  <c r="G186" i="4" s="1"/>
  <c r="G188" i="4" s="1"/>
  <c r="F163" i="3"/>
  <c r="G162" i="3"/>
  <c r="G161" i="3"/>
  <c r="G159" i="3"/>
  <c r="G158" i="3"/>
  <c r="A158" i="3"/>
  <c r="A159" i="3" s="1"/>
  <c r="A160" i="3" s="1"/>
  <c r="A161" i="3" s="1"/>
  <c r="A162" i="3" s="1"/>
  <c r="G157" i="3"/>
  <c r="G163" i="3" s="1"/>
  <c r="A157" i="3"/>
  <c r="G156" i="3"/>
  <c r="F154" i="3"/>
  <c r="F28" i="3" s="1"/>
  <c r="G28" i="3" s="1"/>
  <c r="F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A110" i="3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G109" i="3"/>
  <c r="G153" i="3" s="1"/>
  <c r="F106" i="3"/>
  <c r="G105" i="3"/>
  <c r="G104" i="3"/>
  <c r="A104" i="3"/>
  <c r="A105" i="3" s="1"/>
  <c r="G103" i="3"/>
  <c r="A103" i="3"/>
  <c r="G102" i="3"/>
  <c r="G106" i="3" s="1"/>
  <c r="F100" i="3"/>
  <c r="G99" i="3"/>
  <c r="G98" i="3"/>
  <c r="G97" i="3"/>
  <c r="G96" i="3"/>
  <c r="G95" i="3"/>
  <c r="A95" i="3"/>
  <c r="A96" i="3" s="1"/>
  <c r="A97" i="3" s="1"/>
  <c r="A98" i="3" s="1"/>
  <c r="A99" i="3" s="1"/>
  <c r="G94" i="3"/>
  <c r="G100" i="3" s="1"/>
  <c r="G154" i="3" s="1"/>
  <c r="F92" i="3"/>
  <c r="F107" i="3" s="1"/>
  <c r="F26" i="3" s="1"/>
  <c r="G91" i="3"/>
  <c r="G92" i="3" s="1"/>
  <c r="G84" i="3"/>
  <c r="G83" i="3"/>
  <c r="G82" i="3"/>
  <c r="G81" i="3"/>
  <c r="G80" i="3"/>
  <c r="G79" i="3"/>
  <c r="F79" i="3"/>
  <c r="G77" i="3"/>
  <c r="G76" i="3"/>
  <c r="G75" i="3"/>
  <c r="G74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43" i="3"/>
  <c r="G42" i="3"/>
  <c r="G41" i="3"/>
  <c r="G40" i="3"/>
  <c r="G39" i="3"/>
  <c r="F37" i="3"/>
  <c r="G37" i="3" s="1"/>
  <c r="G36" i="3"/>
  <c r="G35" i="3"/>
  <c r="F35" i="3"/>
  <c r="G34" i="3"/>
  <c r="F34" i="3"/>
  <c r="F73" i="3" s="1"/>
  <c r="G73" i="3" s="1"/>
  <c r="G32" i="3"/>
  <c r="F32" i="3"/>
  <c r="G31" i="3"/>
  <c r="F31" i="3"/>
  <c r="G25" i="3"/>
  <c r="F25" i="3"/>
  <c r="F29" i="3" s="1"/>
  <c r="G29" i="3" s="1"/>
  <c r="G23" i="3"/>
  <c r="F23" i="3"/>
  <c r="G22" i="3"/>
  <c r="F22" i="3"/>
  <c r="F24" i="3" s="1"/>
  <c r="G24" i="3" s="1"/>
  <c r="G21" i="3"/>
  <c r="F21" i="3"/>
  <c r="F27" i="3" s="1"/>
  <c r="G27" i="3" s="1"/>
  <c r="G18" i="3"/>
  <c r="F18" i="3"/>
  <c r="F20" i="3" s="1"/>
  <c r="G17" i="3"/>
  <c r="G16" i="3"/>
  <c r="G15" i="3"/>
  <c r="G14" i="3"/>
  <c r="G13" i="3"/>
  <c r="G12" i="3"/>
  <c r="G11" i="3"/>
  <c r="G10" i="3"/>
  <c r="G9" i="3"/>
  <c r="G8" i="3"/>
  <c r="G7" i="3"/>
  <c r="F7" i="3"/>
  <c r="G6" i="3"/>
  <c r="F38" i="3" l="1"/>
  <c r="G20" i="3"/>
  <c r="G107" i="3"/>
  <c r="F30" i="3"/>
  <c r="G30" i="3" s="1"/>
  <c r="G26" i="3"/>
  <c r="F19" i="3"/>
  <c r="G19" i="3" s="1"/>
  <c r="F33" i="3"/>
  <c r="F85" i="3"/>
  <c r="G85" i="3" s="1"/>
  <c r="F71" i="3" l="1"/>
  <c r="G33" i="3"/>
  <c r="G45" i="3" s="1"/>
  <c r="G169" i="3" s="1"/>
  <c r="G38" i="3"/>
  <c r="F78" i="3"/>
  <c r="G78" i="3" s="1"/>
  <c r="G71" i="3" l="1"/>
  <c r="F72" i="3"/>
  <c r="G72" i="3" s="1"/>
  <c r="G86" i="3" l="1"/>
  <c r="G166" i="3" s="1"/>
  <c r="G170" i="3" s="1"/>
  <c r="G172" i="3" s="1"/>
  <c r="G173" i="3" l="1"/>
  <c r="G175" i="3" s="1"/>
  <c r="G176" i="3" s="1"/>
  <c r="F149" i="2" l="1"/>
  <c r="G148" i="2"/>
  <c r="G147" i="2"/>
  <c r="G146" i="2"/>
  <c r="G145" i="2"/>
  <c r="G144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49" i="2" s="1"/>
  <c r="F127" i="2"/>
  <c r="F27" i="2" s="1"/>
  <c r="G27" i="2" s="1"/>
  <c r="F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26" i="2" s="1"/>
  <c r="F101" i="2"/>
  <c r="G100" i="2"/>
  <c r="G99" i="2"/>
  <c r="G98" i="2"/>
  <c r="G97" i="2"/>
  <c r="G101" i="2" s="1"/>
  <c r="G102" i="2" s="1"/>
  <c r="F95" i="2"/>
  <c r="G94" i="2"/>
  <c r="G93" i="2"/>
  <c r="G92" i="2"/>
  <c r="A92" i="2"/>
  <c r="A93" i="2" s="1"/>
  <c r="A94" i="2" s="1"/>
  <c r="G91" i="2"/>
  <c r="G95" i="2" s="1"/>
  <c r="A91" i="2"/>
  <c r="G90" i="2"/>
  <c r="G88" i="2"/>
  <c r="F88" i="2"/>
  <c r="F34" i="2" s="1"/>
  <c r="G87" i="2"/>
  <c r="F81" i="2"/>
  <c r="G81" i="2" s="1"/>
  <c r="G80" i="2"/>
  <c r="G79" i="2"/>
  <c r="G78" i="2"/>
  <c r="G77" i="2"/>
  <c r="G76" i="2"/>
  <c r="G75" i="2"/>
  <c r="F74" i="2"/>
  <c r="G74" i="2" s="1"/>
  <c r="G72" i="2"/>
  <c r="G71" i="2"/>
  <c r="G70" i="2"/>
  <c r="G69" i="2"/>
  <c r="F66" i="2"/>
  <c r="F67" i="2" s="1"/>
  <c r="G67" i="2" s="1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2" i="2"/>
  <c r="G41" i="2"/>
  <c r="G40" i="2"/>
  <c r="G39" i="2"/>
  <c r="G38" i="2"/>
  <c r="G36" i="2"/>
  <c r="G35" i="2"/>
  <c r="G33" i="2"/>
  <c r="G32" i="2"/>
  <c r="F31" i="2"/>
  <c r="G31" i="2" s="1"/>
  <c r="G30" i="2"/>
  <c r="F30" i="2"/>
  <c r="G24" i="2"/>
  <c r="F24" i="2"/>
  <c r="F28" i="2" s="1"/>
  <c r="G28" i="2" s="1"/>
  <c r="G22" i="2"/>
  <c r="F22" i="2"/>
  <c r="F21" i="2"/>
  <c r="G21" i="2" s="1"/>
  <c r="G20" i="2"/>
  <c r="F20" i="2"/>
  <c r="F26" i="2" s="1"/>
  <c r="G26" i="2" s="1"/>
  <c r="F19" i="2"/>
  <c r="G19" i="2" s="1"/>
  <c r="G18" i="2"/>
  <c r="F18" i="2"/>
  <c r="G17" i="2"/>
  <c r="G16" i="2"/>
  <c r="G15" i="2"/>
  <c r="G14" i="2"/>
  <c r="G13" i="2"/>
  <c r="G12" i="2"/>
  <c r="F11" i="2"/>
  <c r="G11" i="2" s="1"/>
  <c r="G10" i="2"/>
  <c r="F8" i="2"/>
  <c r="F9" i="2" s="1"/>
  <c r="G9" i="2" s="1"/>
  <c r="G7" i="2"/>
  <c r="G6" i="2"/>
  <c r="F5" i="2"/>
  <c r="G5" i="2" s="1"/>
  <c r="G4" i="2"/>
  <c r="G34" i="2" l="1"/>
  <c r="F68" i="2"/>
  <c r="G68" i="2" s="1"/>
  <c r="G127" i="2"/>
  <c r="G8" i="2"/>
  <c r="F102" i="2"/>
  <c r="F25" i="2" s="1"/>
  <c r="F23" i="2"/>
  <c r="G23" i="2" s="1"/>
  <c r="F37" i="2"/>
  <c r="G66" i="2"/>
  <c r="G25" i="2" l="1"/>
  <c r="F29" i="2"/>
  <c r="G29" i="2" s="1"/>
  <c r="F73" i="2"/>
  <c r="G73" i="2" s="1"/>
  <c r="G82" i="2" s="1"/>
  <c r="G152" i="2" s="1"/>
  <c r="G155" i="2" s="1"/>
  <c r="G37" i="2"/>
  <c r="G43" i="2" s="1"/>
  <c r="G154" i="2" s="1"/>
  <c r="G157" i="2" l="1"/>
  <c r="D7" i="7" s="1"/>
  <c r="D9" i="7" s="1"/>
  <c r="D10" i="7" s="1"/>
  <c r="D12" i="7" s="1"/>
  <c r="G158" i="2"/>
  <c r="G160" i="2" s="1"/>
  <c r="G162" i="2" s="1"/>
</calcChain>
</file>

<file path=xl/sharedStrings.xml><?xml version="1.0" encoding="utf-8"?>
<sst xmlns="http://schemas.openxmlformats.org/spreadsheetml/2006/main" count="2468" uniqueCount="551">
  <si>
    <t>Číslo položky ceníku</t>
  </si>
  <si>
    <t>M.j.</t>
  </si>
  <si>
    <t>Jednotková cena</t>
  </si>
  <si>
    <t>Množství</t>
  </si>
  <si>
    <t>Náklady celkem</t>
  </si>
  <si>
    <t>Poznámka</t>
  </si>
  <si>
    <t>823-1, 823-2</t>
  </si>
  <si>
    <t xml:space="preserve">PLOCHY A ÚPRAVY ÚZEMÍ    </t>
  </si>
  <si>
    <r>
      <t>Plošná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úprava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terénu</t>
    </r>
    <r>
      <rPr>
        <sz val="8"/>
        <color rgb="FF000000"/>
        <rFont val="Segoe UI"/>
        <family val="2"/>
        <charset val="238"/>
      </rPr>
      <t> do 500 m2 zemina tř 1 až 4 nerovnosti do 100 mm v rovinně a svahu do 1:5</t>
    </r>
  </si>
  <si>
    <r>
      <t>m</t>
    </r>
    <r>
      <rPr>
        <vertAlign val="superscript"/>
        <sz val="8"/>
        <color rgb="FF000000"/>
        <rFont val="Segoe UI"/>
        <family val="2"/>
        <charset val="238"/>
      </rPr>
      <t>2</t>
    </r>
  </si>
  <si>
    <r>
      <t>Chemické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odplevelení</t>
    </r>
    <r>
      <rPr>
        <sz val="8"/>
        <color rgb="FF000000"/>
        <rFont val="Segoe UI"/>
        <family val="2"/>
        <charset val="238"/>
      </rPr>
      <t> před založením kultury nad 20 m2 postřikem na široko v rovině a svahu do 1:5</t>
    </r>
  </si>
  <si>
    <r>
      <t>Založení</t>
    </r>
    <r>
      <rPr>
        <sz val="8"/>
        <color rgb="FF000000"/>
        <rFont val="Segoe UI"/>
        <family val="2"/>
        <charset val="238"/>
      </rPr>
      <t> parkového </t>
    </r>
    <r>
      <rPr>
        <b/>
        <sz val="8"/>
        <color rgb="FF000000"/>
        <rFont val="Segoe UI"/>
        <family val="2"/>
        <charset val="238"/>
      </rPr>
      <t>trávníku</t>
    </r>
    <r>
      <rPr>
        <sz val="8"/>
        <color rgb="FF000000"/>
        <rFont val="Segoe UI"/>
        <family val="2"/>
        <charset val="238"/>
      </rPr>
      <t> výsevem plochy do 1000 m2 v rovině a ve svahu do 1:5</t>
    </r>
  </si>
  <si>
    <r>
      <t>Založení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záhonu</t>
    </r>
    <r>
      <rPr>
        <sz val="8"/>
        <color rgb="FF000000"/>
        <rFont val="Segoe UI"/>
        <family val="2"/>
        <charset val="238"/>
      </rPr>
      <t> v rovině a svahu do 1:5 zemina tř 1 a 2</t>
    </r>
  </si>
  <si>
    <t>kus</t>
  </si>
  <si>
    <t>trvalky</t>
  </si>
  <si>
    <r>
      <t>Výsadba</t>
    </r>
    <r>
      <rPr>
        <sz val="8"/>
        <color rgb="FF000000"/>
        <rFont val="Segoe UI"/>
        <family val="2"/>
        <charset val="238"/>
      </rPr>
      <t> květin hrnkových D květináče do 120 mm</t>
    </r>
  </si>
  <si>
    <r>
      <t>Výsadba</t>
    </r>
    <r>
      <rPr>
        <sz val="8"/>
        <color rgb="FF000000"/>
        <rFont val="Segoe UI"/>
        <family val="2"/>
        <charset val="238"/>
      </rPr>
      <t> dřeviny</t>
    </r>
    <r>
      <rPr>
        <b/>
        <sz val="8"/>
        <color rgb="FF000000"/>
        <rFont val="Segoe UI"/>
        <family val="2"/>
        <charset val="238"/>
      </rPr>
      <t xml:space="preserve"> s balem</t>
    </r>
    <r>
      <rPr>
        <sz val="8"/>
        <color rgb="FF000000"/>
        <rFont val="Segoe UI"/>
        <family val="2"/>
        <charset val="238"/>
      </rPr>
      <t xml:space="preserve"> D do 0,1 m do jamky se zalitím v rovině a svahu do 1:5</t>
    </r>
  </si>
  <si>
    <r>
      <t>Výsadba</t>
    </r>
    <r>
      <rPr>
        <sz val="8"/>
        <color rgb="FF000000"/>
        <rFont val="Segoe UI"/>
        <family val="2"/>
        <charset val="238"/>
      </rPr>
      <t> dřeviny s </t>
    </r>
    <r>
      <rPr>
        <b/>
        <sz val="8"/>
        <color rgb="FF000000"/>
        <rFont val="Segoe UI"/>
        <family val="2"/>
        <charset val="238"/>
      </rPr>
      <t>balem</t>
    </r>
    <r>
      <rPr>
        <sz val="8"/>
        <color rgb="FF000000"/>
        <rFont val="Segoe UI"/>
        <family val="2"/>
        <charset val="238"/>
      </rPr>
      <t> D do 0,6 m do jamky se zalitím v rovině a svahu do 1:5</t>
    </r>
  </si>
  <si>
    <t>t</t>
  </si>
  <si>
    <t>jen  okrasné stromy a keře okrasné</t>
  </si>
  <si>
    <t xml:space="preserve">Natření kmene stromu proti korní spále zahradnickým vápnem </t>
  </si>
  <si>
    <t>ks</t>
  </si>
  <si>
    <t>okrasné listnaté dř.</t>
  </si>
  <si>
    <r>
      <t>Ukotvení</t>
    </r>
    <r>
      <rPr>
        <sz val="8"/>
        <color rgb="FF000000"/>
        <rFont val="Segoe UI"/>
        <family val="2"/>
        <charset val="238"/>
      </rPr>
      <t> kmene </t>
    </r>
    <r>
      <rPr>
        <b/>
        <sz val="8"/>
        <color rgb="FF000000"/>
        <rFont val="Segoe UI"/>
        <family val="2"/>
        <charset val="238"/>
      </rPr>
      <t>dřevin</t>
    </r>
    <r>
      <rPr>
        <sz val="8"/>
        <color rgb="FF000000"/>
        <rFont val="Segoe UI"/>
        <family val="2"/>
        <charset val="238"/>
      </rPr>
      <t> jedním kůlem D do 0,1 m délky do 1 m - JEHLIČNANY</t>
    </r>
  </si>
  <si>
    <t>okrasné jehličnaté dř.</t>
  </si>
  <si>
    <r>
      <t>Mulčování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rostlin</t>
    </r>
    <r>
      <rPr>
        <sz val="8"/>
        <color rgb="FF000000"/>
        <rFont val="Segoe UI"/>
        <family val="2"/>
        <charset val="238"/>
      </rPr>
      <t xml:space="preserve"> kůrou/štěpkou tl. do </t>
    </r>
    <r>
      <rPr>
        <b/>
        <sz val="8"/>
        <color rgb="FF000000"/>
        <rFont val="Segoe UI"/>
        <family val="2"/>
        <charset val="238"/>
      </rPr>
      <t>0,15 m</t>
    </r>
    <r>
      <rPr>
        <sz val="8"/>
        <color rgb="FF000000"/>
        <rFont val="Segoe UI"/>
        <family val="2"/>
        <charset val="238"/>
      </rPr>
      <t xml:space="preserve"> v rovině a svahu do 1:5</t>
    </r>
  </si>
  <si>
    <r>
      <t>Mulčování</t>
    </r>
    <r>
      <rPr>
        <sz val="8"/>
        <color rgb="FF000000"/>
        <rFont val="Segoe UI"/>
        <family val="2"/>
        <charset val="238"/>
      </rPr>
      <t> záhonů kačírkem/</t>
    </r>
    <r>
      <rPr>
        <b/>
        <sz val="8"/>
        <color rgb="FF000000"/>
        <rFont val="Segoe UI"/>
        <family val="2"/>
        <charset val="238"/>
      </rPr>
      <t>šterkem</t>
    </r>
    <r>
      <rPr>
        <sz val="8"/>
        <color rgb="FF000000"/>
        <rFont val="Segoe UI"/>
        <family val="2"/>
        <charset val="238"/>
      </rPr>
      <t xml:space="preserve"> tl. vrstvy do 0,05 m v rovině a svahu do 1:5</t>
    </r>
  </si>
  <si>
    <r>
      <t>m</t>
    </r>
    <r>
      <rPr>
        <vertAlign val="superscript"/>
        <sz val="8"/>
        <rFont val="Arial"/>
        <family val="2"/>
        <charset val="238"/>
      </rPr>
      <t>3</t>
    </r>
  </si>
  <si>
    <r>
      <t xml:space="preserve">PLOCHY A ÚPRAVY ÚZEMÍ   -  </t>
    </r>
    <r>
      <rPr>
        <b/>
        <i/>
        <sz val="9"/>
        <color rgb="FF00B0F0"/>
        <rFont val="Arial"/>
        <family val="2"/>
        <charset val="238"/>
      </rPr>
      <t>celkem</t>
    </r>
  </si>
  <si>
    <t>SPECIFIKACE</t>
  </si>
  <si>
    <t>Zahradnický materiál</t>
  </si>
  <si>
    <t>Totální herbicid</t>
  </si>
  <si>
    <t>l</t>
  </si>
  <si>
    <t>m</t>
  </si>
  <si>
    <t>kg</t>
  </si>
  <si>
    <r>
      <t>m</t>
    </r>
    <r>
      <rPr>
        <vertAlign val="superscript"/>
        <sz val="8"/>
        <rFont val="Arial"/>
        <family val="2"/>
        <charset val="238"/>
      </rPr>
      <t>2</t>
    </r>
  </si>
  <si>
    <t>m3</t>
  </si>
  <si>
    <t>zahr. materiál celkem</t>
  </si>
  <si>
    <t>JEHLIČNATÉ STROMY</t>
  </si>
  <si>
    <t>JEHLIČNATÉ KEŘE</t>
  </si>
  <si>
    <t>v 20-30</t>
  </si>
  <si>
    <t>LISTNATÉ STROMY</t>
  </si>
  <si>
    <t>v 15-20</t>
  </si>
  <si>
    <t>Buddleia davidii</t>
  </si>
  <si>
    <t>v 30-40</t>
  </si>
  <si>
    <t>Hibiscus syriacus</t>
  </si>
  <si>
    <t>Vaccinium corymbosum</t>
  </si>
  <si>
    <t>borůvka chocholičnatá (kanadská)</t>
  </si>
  <si>
    <t>CIBULOVINY</t>
  </si>
  <si>
    <t>Cotoneaster microphyllus 'Cochleatus'</t>
  </si>
  <si>
    <t>skalník drobnolistý-stálezel.</t>
  </si>
  <si>
    <r>
      <rPr>
        <b/>
        <sz val="8"/>
        <rFont val="Arial"/>
        <family val="2"/>
        <charset val="238"/>
      </rPr>
      <t>Dovoz vody</t>
    </r>
    <r>
      <rPr>
        <sz val="8"/>
        <rFont val="Arial"/>
        <family val="2"/>
        <charset val="238"/>
      </rPr>
      <t xml:space="preserve"> pro zálivku rostlin na vzdálenost do 6000 m</t>
    </r>
  </si>
  <si>
    <r>
      <rPr>
        <b/>
        <sz val="8"/>
        <rFont val="Arial"/>
        <family val="2"/>
        <charset val="238"/>
      </rPr>
      <t>Zalití rostlin v</t>
    </r>
    <r>
      <rPr>
        <sz val="8"/>
        <rFont val="Arial"/>
        <family val="2"/>
        <charset val="238"/>
      </rPr>
      <t>odou plochy přes 20 m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 /dle počasí</t>
    </r>
  </si>
  <si>
    <t>jen listnaté stromy</t>
  </si>
  <si>
    <t>ostatní záhony</t>
  </si>
  <si>
    <t xml:space="preserve">Zahradnický substrát </t>
  </si>
  <si>
    <t>s přesahem</t>
  </si>
  <si>
    <t>Sadební materiál</t>
  </si>
  <si>
    <t>ovocné stromy</t>
  </si>
  <si>
    <t>okrasné stromy</t>
  </si>
  <si>
    <r>
      <t>Výsadba</t>
    </r>
    <r>
      <rPr>
        <sz val="8"/>
        <color rgb="FF000000"/>
        <rFont val="Segoe UI"/>
        <family val="2"/>
        <charset val="238"/>
      </rPr>
      <t> stromu </t>
    </r>
    <r>
      <rPr>
        <b/>
        <sz val="8"/>
        <color rgb="FF000000"/>
        <rFont val="Segoe UI"/>
        <family val="2"/>
        <charset val="238"/>
      </rPr>
      <t>bez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balu</t>
    </r>
    <r>
      <rPr>
        <sz val="8"/>
        <color rgb="FF000000"/>
        <rFont val="Segoe UI"/>
        <family val="2"/>
        <charset val="238"/>
      </rPr>
      <t> do jamky výška kmene do 1,8 m v rovině a svahu do 1:5</t>
    </r>
  </si>
  <si>
    <r>
      <t>Ukotvení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kmene</t>
    </r>
    <r>
      <rPr>
        <sz val="8"/>
        <color rgb="FF000000"/>
        <rFont val="Segoe UI"/>
        <family val="2"/>
        <charset val="238"/>
      </rPr>
      <t> dřevin </t>
    </r>
    <r>
      <rPr>
        <b/>
        <sz val="8"/>
        <color rgb="FF000000"/>
        <rFont val="Segoe UI"/>
        <family val="2"/>
        <charset val="238"/>
      </rPr>
      <t>jedním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kůlem</t>
    </r>
    <r>
      <rPr>
        <sz val="8"/>
        <color rgb="FF000000"/>
        <rFont val="Segoe UI"/>
        <family val="2"/>
        <charset val="238"/>
      </rPr>
      <t> D do 0,1 m délky do 2 m - OVOCNÉ STROMY</t>
    </r>
  </si>
  <si>
    <t>JEHLIČNATÉ STROMY CELKEM</t>
  </si>
  <si>
    <t>JEHLIČNATÉ KEŘE CELKEM</t>
  </si>
  <si>
    <t>LISTNATÉ STROMY CELKEM</t>
  </si>
  <si>
    <t>CELKEM STROMŮ</t>
  </si>
  <si>
    <t>Vaccinium vitis-idaea L.</t>
  </si>
  <si>
    <t>brusnice brusinka</t>
  </si>
  <si>
    <t xml:space="preserve">LISTNATÉ KEŘE CELKEM </t>
  </si>
  <si>
    <t>CELKEM KEŘŮ A PNOUCÍCH DŘEVIN</t>
  </si>
  <si>
    <t>TRVALKY - ZÁHONY</t>
  </si>
  <si>
    <t>K9</t>
  </si>
  <si>
    <t xml:space="preserve">CIBULOVINY CELKEM </t>
  </si>
  <si>
    <t>ovocný strom - vlastní výběr</t>
  </si>
  <si>
    <t>SPECIFIKACE   -  celkem</t>
  </si>
  <si>
    <t>PLOCHY A ÚPRAVY ÚZEMÍ CELKEM</t>
  </si>
  <si>
    <t>Kč</t>
  </si>
  <si>
    <t>SPECIFIKACE CELKEM</t>
  </si>
  <si>
    <t>SOUČET</t>
  </si>
  <si>
    <t>DPH 21%</t>
  </si>
  <si>
    <t>SADOVÉ ÚPRAVY CELKEM</t>
  </si>
  <si>
    <r>
      <t xml:space="preserve">Hnojení půdy umělým hnojivem s rozdělením </t>
    </r>
    <r>
      <rPr>
        <sz val="8"/>
        <color rgb="FF000000"/>
        <rFont val="Segoe UI"/>
        <family val="2"/>
        <charset val="238"/>
      </rPr>
      <t>k jednotlivým rostlinám v rovině nebo na svahu do 1:5 (3 tablety/strom, 2 tablety/keř)</t>
    </r>
  </si>
  <si>
    <r>
      <t>Jamky</t>
    </r>
    <r>
      <rPr>
        <sz val="8"/>
        <color rgb="FF000000"/>
        <rFont val="Segoe UI"/>
        <family val="2"/>
        <charset val="238"/>
      </rPr>
      <t> pro výsadbu s výměnou </t>
    </r>
    <r>
      <rPr>
        <b/>
        <sz val="8"/>
        <color rgb="FF000000"/>
        <rFont val="Segoe UI"/>
        <family val="2"/>
        <charset val="238"/>
      </rPr>
      <t>100</t>
    </r>
    <r>
      <rPr>
        <sz val="8"/>
        <color rgb="FF000000"/>
        <rFont val="Segoe UI"/>
        <family val="2"/>
        <charset val="238"/>
      </rPr>
      <t> % půdy zeminy tř 1 až 4 objem do 0,4 m3 v rovině a svahu do 1:5</t>
    </r>
  </si>
  <si>
    <t xml:space="preserve">keře+pnoucí dř. </t>
  </si>
  <si>
    <r>
      <t>Jamky</t>
    </r>
    <r>
      <rPr>
        <sz val="8"/>
        <color rgb="FF000000"/>
        <rFont val="Segoe UI"/>
        <family val="2"/>
        <charset val="238"/>
      </rPr>
      <t> pro výsadbu s výměnou </t>
    </r>
    <r>
      <rPr>
        <b/>
        <sz val="8"/>
        <color rgb="FF000000"/>
        <rFont val="Segoe UI"/>
        <family val="2"/>
        <charset val="238"/>
      </rPr>
      <t>50</t>
    </r>
    <r>
      <rPr>
        <sz val="8"/>
        <color rgb="FF000000"/>
        <rFont val="Segoe UI"/>
        <family val="2"/>
        <charset val="238"/>
      </rPr>
      <t> % půdy zeminy tř 1 až 4 objem do 0,005 m3 v rovině a svahu do 1:5</t>
    </r>
  </si>
  <si>
    <r>
      <t>Jamky</t>
    </r>
    <r>
      <rPr>
        <sz val="8"/>
        <color rgb="FF000000"/>
        <rFont val="Segoe UI"/>
        <family val="2"/>
        <charset val="238"/>
      </rPr>
      <t> pro výsadbu s výměnou </t>
    </r>
    <r>
      <rPr>
        <b/>
        <sz val="8"/>
        <color rgb="FF000000"/>
        <rFont val="Segoe UI"/>
        <family val="2"/>
        <charset val="238"/>
      </rPr>
      <t>50</t>
    </r>
    <r>
      <rPr>
        <sz val="8"/>
        <color rgb="FF000000"/>
        <rFont val="Segoe UI"/>
        <family val="2"/>
        <charset val="238"/>
      </rPr>
      <t> % půdy zeminy tř 1 až 4 objem do 0,01 m3 v rovině a svahu do 1:5</t>
    </r>
  </si>
  <si>
    <r>
      <t>Jamky</t>
    </r>
    <r>
      <rPr>
        <sz val="8"/>
        <color rgb="FF000000"/>
        <rFont val="Segoe UI"/>
        <family val="2"/>
        <charset val="238"/>
      </rPr>
      <t> pro výsadbu s výměnou </t>
    </r>
    <r>
      <rPr>
        <b/>
        <sz val="8"/>
        <color rgb="FF000000"/>
        <rFont val="Segoe UI"/>
        <family val="2"/>
        <charset val="238"/>
      </rPr>
      <t>50</t>
    </r>
    <r>
      <rPr>
        <sz val="8"/>
        <color rgb="FF000000"/>
        <rFont val="Segoe UI"/>
        <family val="2"/>
        <charset val="238"/>
      </rPr>
      <t> % půdy zeminy tř 1 až 4 objem do 0,125 m3 v rovině a svahu do 1:5</t>
    </r>
  </si>
  <si>
    <r>
      <t>Jamky</t>
    </r>
    <r>
      <rPr>
        <sz val="8"/>
        <color rgb="FF000000"/>
        <rFont val="Segoe UI"/>
        <family val="2"/>
        <charset val="238"/>
      </rPr>
      <t> pro výsadbu s výměnou </t>
    </r>
    <r>
      <rPr>
        <b/>
        <sz val="8"/>
        <color rgb="FF000000"/>
        <rFont val="Segoe UI"/>
        <family val="2"/>
        <charset val="238"/>
      </rPr>
      <t>50</t>
    </r>
    <r>
      <rPr>
        <sz val="8"/>
        <color rgb="FF000000"/>
        <rFont val="Segoe UI"/>
        <family val="2"/>
        <charset val="238"/>
      </rPr>
      <t> % půdy zeminy tř 1 až 4 objem do 0,4 m3 v rovině a svahu do 1:5</t>
    </r>
  </si>
  <si>
    <t>pouze trvalky</t>
  </si>
  <si>
    <t>zimolez kamčatský - kamč.borůvka,ov.keř</t>
  </si>
  <si>
    <t>Ribes 1</t>
  </si>
  <si>
    <t>rybíz (červenoplodé odrůdy)</t>
  </si>
  <si>
    <t>Ribes 3</t>
  </si>
  <si>
    <t>rybíz (černoplodé odrůdy)</t>
  </si>
  <si>
    <t>LISTNATÉ KEŘE A PNOUCÍ DŘEVINY</t>
  </si>
  <si>
    <t xml:space="preserve">Fragaria </t>
  </si>
  <si>
    <t>měsíční jahoda (Rujana, Temptation)</t>
  </si>
  <si>
    <t xml:space="preserve">TRVALKY -  CELKEM </t>
  </si>
  <si>
    <r>
      <rPr>
        <b/>
        <sz val="9"/>
        <rFont val="Segoe UI"/>
        <family val="2"/>
        <charset val="238"/>
      </rPr>
      <t>Příčka z půlené frézované kulatiny</t>
    </r>
    <r>
      <rPr>
        <sz val="9"/>
        <rFont val="Segoe UI"/>
        <family val="2"/>
        <charset val="238"/>
      </rPr>
      <t xml:space="preserve">, impregnovaná, průměr 5 cm, délka 50 cm /3ks na 1 list.strom/ </t>
    </r>
  </si>
  <si>
    <r>
      <rPr>
        <b/>
        <sz val="9"/>
        <rFont val="Segoe UI"/>
        <family val="2"/>
        <charset val="238"/>
      </rPr>
      <t>Kůl frézovaný</t>
    </r>
    <r>
      <rPr>
        <sz val="9"/>
        <rFont val="Segoe UI"/>
        <family val="2"/>
        <charset val="238"/>
      </rPr>
      <t xml:space="preserve"> s fazetou a špicí, impregnovaný, průměr 5cm, </t>
    </r>
    <r>
      <rPr>
        <b/>
        <sz val="9"/>
        <rFont val="Segoe UI"/>
        <family val="2"/>
        <charset val="238"/>
      </rPr>
      <t>délka 250cm</t>
    </r>
    <r>
      <rPr>
        <sz val="9"/>
        <rFont val="Segoe UI"/>
        <family val="2"/>
        <charset val="238"/>
      </rPr>
      <t xml:space="preserve"> /3ks na jeden listnatý strom) </t>
    </r>
  </si>
  <si>
    <r>
      <rPr>
        <b/>
        <sz val="9"/>
        <rFont val="Segoe UI"/>
        <family val="2"/>
        <charset val="238"/>
      </rPr>
      <t>Kůl frézovaný</t>
    </r>
    <r>
      <rPr>
        <sz val="9"/>
        <rFont val="Segoe UI"/>
        <family val="2"/>
        <charset val="238"/>
      </rPr>
      <t xml:space="preserve"> s fazetou a špicí, impregnovaný, průměr 5cm, </t>
    </r>
    <r>
      <rPr>
        <b/>
        <sz val="9"/>
        <rFont val="Segoe UI"/>
        <family val="2"/>
        <charset val="238"/>
      </rPr>
      <t>délka 150 cm</t>
    </r>
    <r>
      <rPr>
        <sz val="9"/>
        <rFont val="Segoe UI"/>
        <family val="2"/>
        <charset val="238"/>
      </rPr>
      <t xml:space="preserve"> /1ks na jeden jehličnatý strom a ovocný strom)</t>
    </r>
  </si>
  <si>
    <r>
      <rPr>
        <b/>
        <sz val="9"/>
        <rFont val="Segoe UI"/>
        <family val="2"/>
        <charset val="238"/>
      </rPr>
      <t>Bavlněný úvazek,</t>
    </r>
    <r>
      <rPr>
        <sz val="9"/>
        <rFont val="Segoe UI"/>
        <family val="2"/>
        <charset val="238"/>
      </rPr>
      <t xml:space="preserve"> délka (pro kotvení 3 kůly 3 x 70 cm na 1ks, pro kotvení 1 kůlem 70cm, šířka 20 mm</t>
    </r>
  </si>
  <si>
    <r>
      <rPr>
        <b/>
        <sz val="9"/>
        <rFont val="Segoe UI"/>
        <family val="2"/>
        <charset val="238"/>
      </rPr>
      <t>Zahradnické vápno</t>
    </r>
    <r>
      <rPr>
        <sz val="9"/>
        <rFont val="Segoe UI"/>
        <family val="2"/>
        <charset val="238"/>
      </rPr>
      <t xml:space="preserve"> 1 kg proti korní spále</t>
    </r>
  </si>
  <si>
    <r>
      <t>Mulč - štěrk</t>
    </r>
    <r>
      <rPr>
        <sz val="9"/>
        <rFont val="Segoe UI"/>
        <family val="2"/>
        <charset val="238"/>
      </rPr>
      <t xml:space="preserve"> frakce 8/16 mm - barva žlutohnědá KAČÍREK</t>
    </r>
  </si>
  <si>
    <t>jehličnaté a ovocné stromy</t>
  </si>
  <si>
    <t>okrasné listnaté stromy</t>
  </si>
  <si>
    <t>jen listnaté včetně ov.</t>
  </si>
  <si>
    <t>Forsythia x intermedia</t>
  </si>
  <si>
    <t>zlatice prostřední</t>
  </si>
  <si>
    <t>Hydrangea macrophylla</t>
  </si>
  <si>
    <t>hortenzie velkolistá - v sortách</t>
  </si>
  <si>
    <t>mochna křovitá- žlutá, v 60 cm</t>
  </si>
  <si>
    <t>Hedera helix</t>
  </si>
  <si>
    <t>břečťan popínavý</t>
  </si>
  <si>
    <t>Hedera helix 'Goldheart'</t>
  </si>
  <si>
    <t>kanadské borůvky,rhododendrony, azalky a  hortenzie</t>
  </si>
  <si>
    <t xml:space="preserve">Rašelina </t>
  </si>
  <si>
    <r>
      <t>Mulč - borka</t>
    </r>
    <r>
      <rPr>
        <sz val="9"/>
        <rFont val="Segoe UI"/>
        <family val="2"/>
        <charset val="238"/>
      </rPr>
      <t xml:space="preserve"> drcená pro mulčování stromů a keřových skupin výška vrstvy v nakypř. stavu cca15 - 20cm </t>
    </r>
    <r>
      <rPr>
        <sz val="8"/>
        <rFont val="Segoe UI"/>
        <family val="2"/>
        <charset val="238"/>
      </rPr>
      <t>(nebude použita černá mulčovací folie - výška mulče musí být dodržena)</t>
    </r>
  </si>
  <si>
    <t>bez ovoc.keřů a stromů</t>
  </si>
  <si>
    <r>
      <t>Ukotvení</t>
    </r>
    <r>
      <rPr>
        <sz val="8"/>
        <color rgb="FF000000"/>
        <rFont val="Segoe UI"/>
        <family val="2"/>
        <charset val="238"/>
      </rPr>
      <t> kmene </t>
    </r>
    <r>
      <rPr>
        <b/>
        <sz val="8"/>
        <color rgb="FF000000"/>
        <rFont val="Segoe UI"/>
        <family val="2"/>
        <charset val="238"/>
      </rPr>
      <t>dřevin</t>
    </r>
    <r>
      <rPr>
        <sz val="8"/>
        <color rgb="FF000000"/>
        <rFont val="Segoe UI"/>
        <family val="2"/>
        <charset val="238"/>
      </rPr>
      <t> třemi kůly D do 0,1 m délky do 2 m - OKR. LISTNATÉ STROMY</t>
    </r>
  </si>
  <si>
    <t>jen okrasné</t>
  </si>
  <si>
    <r>
      <t>Travní osivo</t>
    </r>
    <r>
      <rPr>
        <sz val="8"/>
        <color rgb="FF000000"/>
        <rFont val="Segoe UI"/>
        <family val="2"/>
        <charset val="238"/>
      </rPr>
      <t xml:space="preserve"> (0,25 g/m2, 2,5 kg na 100 m2)</t>
    </r>
  </si>
  <si>
    <t>ohniště štěrk - pokládka</t>
  </si>
  <si>
    <t>Podkladový štěrk pro dlažbu u ohniště jemná frakce</t>
  </si>
  <si>
    <t>ohniště - lože pro dlažbu</t>
  </si>
  <si>
    <r>
      <t>m</t>
    </r>
    <r>
      <rPr>
        <vertAlign val="superscript"/>
        <sz val="8"/>
        <color rgb="FF0070C0"/>
        <rFont val="Segoe UI"/>
        <family val="2"/>
        <charset val="238"/>
      </rPr>
      <t>2</t>
    </r>
  </si>
  <si>
    <t>ohniště štěrk - frakce 16/32 cca 10 cm</t>
  </si>
  <si>
    <t>ohniště štěrk - jemná frakce 4/8 cca 3-5 cm</t>
  </si>
  <si>
    <t xml:space="preserve">ohniště - plocha </t>
  </si>
  <si>
    <t>bez zpevněné plochy kolem ohniště</t>
  </si>
  <si>
    <r>
      <t xml:space="preserve">plocha pro založení záhonů a trávníku </t>
    </r>
    <r>
      <rPr>
        <b/>
        <sz val="10"/>
        <color rgb="FFFF0000"/>
        <rFont val="Arial"/>
        <family val="2"/>
        <charset val="238"/>
      </rPr>
      <t>2x</t>
    </r>
  </si>
  <si>
    <t>Prunus domestica</t>
  </si>
  <si>
    <t>ibyšek syrský - bílý s okem</t>
  </si>
  <si>
    <t>Potentilla fruticosa např. 'Goldstar','Goldfinger</t>
  </si>
  <si>
    <t>Spiraea x arguta</t>
  </si>
  <si>
    <t>tavolník význačný</t>
  </si>
  <si>
    <t>tavolník japonský</t>
  </si>
  <si>
    <r>
      <t>Jamky</t>
    </r>
    <r>
      <rPr>
        <sz val="8"/>
        <color rgb="FF000000"/>
        <rFont val="Segoe UI"/>
        <family val="2"/>
        <charset val="238"/>
      </rPr>
      <t> pro výsadbu s </t>
    </r>
    <r>
      <rPr>
        <b/>
        <sz val="8"/>
        <color rgb="FF000000"/>
        <rFont val="Segoe UI"/>
        <family val="2"/>
        <charset val="238"/>
      </rPr>
      <t>výměnou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100</t>
    </r>
    <r>
      <rPr>
        <sz val="8"/>
        <color rgb="FF000000"/>
        <rFont val="Segoe UI"/>
        <family val="2"/>
        <charset val="238"/>
      </rPr>
      <t> % půdy zeminy tř 1 až 4 objem do 0,125 m3 v rovině a svahu do 1:5</t>
    </r>
  </si>
  <si>
    <t xml:space="preserve">hortenzie, </t>
  </si>
  <si>
    <t>kanadské borůvky</t>
  </si>
  <si>
    <t>STAVEBNÍ PRÁCE</t>
  </si>
  <si>
    <t>v 40-60</t>
  </si>
  <si>
    <t>ovocný keř</t>
  </si>
  <si>
    <t>jemná modelace uhrabáním s odstraněním kamenů a nečistot</t>
  </si>
  <si>
    <r>
      <t>Uválcování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trávníku</t>
    </r>
    <r>
      <rPr>
        <sz val="8"/>
        <color rgb="FF000000"/>
        <rFont val="Segoe UI"/>
        <family val="2"/>
        <charset val="238"/>
      </rPr>
      <t> v rovině a svahu do 1:5</t>
    </r>
  </si>
  <si>
    <t>projednat s uživatelem</t>
  </si>
  <si>
    <t>osazení ocelového obrubníku - vnější i vniítřní ohraničení dlažby u ohníště</t>
  </si>
  <si>
    <t>Pinus heldreichii (syn.leucodermis)</t>
  </si>
  <si>
    <t>Juniperus sabina 'Tamariscifolia'</t>
  </si>
  <si>
    <t>jalovec chvojka</t>
  </si>
  <si>
    <t>Picea abies 'Nidiformis'</t>
  </si>
  <si>
    <t>smrk ztepilý</t>
  </si>
  <si>
    <t>Pinus mugo var. pumilio</t>
  </si>
  <si>
    <t>borovice kleč</t>
  </si>
  <si>
    <t xml:space="preserve">Prunus </t>
  </si>
  <si>
    <t>třešeň - ovocný strom</t>
  </si>
  <si>
    <t>Corylus maxima 'Purpurea'</t>
  </si>
  <si>
    <t>Hydrangea paniculata 'Rosea','Vanille Fraise®' apo</t>
  </si>
  <si>
    <t xml:space="preserve">hortenzie latnatá např.'Rosea','Vanille Fraise®' </t>
  </si>
  <si>
    <t>Kolkwitzia amabilis</t>
  </si>
  <si>
    <t>kolkvície krásná</t>
  </si>
  <si>
    <t>Lonicera caerulea var. kamtschatica</t>
  </si>
  <si>
    <t>Lonicera pileata</t>
  </si>
  <si>
    <t>zimolez kloboukatý</t>
  </si>
  <si>
    <t>Magnolia stellata</t>
  </si>
  <si>
    <t>šácholan hvězdokvětý</t>
  </si>
  <si>
    <t>Spiraea x bumalda 'Anthony Waterer'</t>
  </si>
  <si>
    <t>tavolník nízký</t>
  </si>
  <si>
    <t>Spiraea japonica 'Little Princess'</t>
  </si>
  <si>
    <t xml:space="preserve">Syringa vulgaris 'Sensation' </t>
  </si>
  <si>
    <t xml:space="preserve">šeřík obecný 'Sensation' </t>
  </si>
  <si>
    <t>Weigela florida 'Purpurea'</t>
  </si>
  <si>
    <t>vajgélie květnatá</t>
  </si>
  <si>
    <t>v 80-100</t>
  </si>
  <si>
    <t>Actinidia arguta</t>
  </si>
  <si>
    <t>aktinídie význačná, - ovocná dř.,'kiwi' samosprašn</t>
  </si>
  <si>
    <t>Helianthemum x hybridum 'Red Orient'</t>
  </si>
  <si>
    <t>devaterník 'Red Orient'</t>
  </si>
  <si>
    <t>Lavandula angustifolia</t>
  </si>
  <si>
    <t>levandule úzkolistá</t>
  </si>
  <si>
    <t>Papaver orientale 'Brilant'</t>
  </si>
  <si>
    <t>mák východní  'Brilant'</t>
  </si>
  <si>
    <t>Salvia nemorosa např.'Sensation Deep Rose'</t>
  </si>
  <si>
    <t>šalvěj hajní, růž., v 25 cm</t>
  </si>
  <si>
    <t>Stachys byzantina 'Silver Carpet'</t>
  </si>
  <si>
    <t>čistec</t>
  </si>
  <si>
    <t>keře+pnoucí dř. - bez kan.borůvek, hort. apod.</t>
  </si>
  <si>
    <t>zásyp spár</t>
  </si>
  <si>
    <t>Pokládka dlažby zámkové bez obruby, včetně zásypu spár apod.</t>
  </si>
  <si>
    <t>Křemičitý písek frakce 0/2 mm nebo kamenný prach</t>
  </si>
  <si>
    <t>výsadby</t>
  </si>
  <si>
    <t>vyvýšený záhon-výplň</t>
  </si>
  <si>
    <t>ohniště - plocha + schdy</t>
  </si>
  <si>
    <t>borovice Heldreichova - zákl.druh,</t>
  </si>
  <si>
    <t>100-125</t>
  </si>
  <si>
    <r>
      <t>Sejmutí</t>
    </r>
    <r>
      <rPr>
        <sz val="8"/>
        <color rgb="FF0070C0"/>
        <rFont val="Segoe UI"/>
        <family val="2"/>
        <charset val="238"/>
      </rPr>
      <t> ornice tl </t>
    </r>
    <r>
      <rPr>
        <b/>
        <sz val="8"/>
        <color rgb="FF0070C0"/>
        <rFont val="Segoe UI"/>
        <family val="2"/>
        <charset val="238"/>
      </rPr>
      <t>vrstvy</t>
    </r>
    <r>
      <rPr>
        <sz val="8"/>
        <color rgb="FF0070C0"/>
        <rFont val="Segoe UI"/>
        <family val="2"/>
        <charset val="238"/>
      </rPr>
      <t> do 250 mm ručně (+zhutnění)</t>
    </r>
  </si>
  <si>
    <r>
      <rPr>
        <b/>
        <sz val="8"/>
        <rFont val="Arial"/>
        <family val="2"/>
        <charset val="238"/>
      </rPr>
      <t>Přesun hmot</t>
    </r>
    <r>
      <rPr>
        <sz val="8"/>
        <rFont val="Arial"/>
        <family val="2"/>
        <charset val="238"/>
      </rPr>
      <t xml:space="preserve"> pro sadovnické/stavební účely do 5000m vodorovně</t>
    </r>
  </si>
  <si>
    <t>Podkladový štěrk pro dlažbu u ohniště/schodů frakce 16/32</t>
  </si>
  <si>
    <t>vnější obvod plochy</t>
  </si>
  <si>
    <t>vnitřní výztuha ohniště</t>
  </si>
  <si>
    <r>
      <t>m</t>
    </r>
    <r>
      <rPr>
        <vertAlign val="superscript"/>
        <sz val="8"/>
        <color rgb="FF0070C0"/>
        <rFont val="Arial"/>
        <family val="2"/>
        <charset val="238"/>
      </rPr>
      <t>2</t>
    </r>
  </si>
  <si>
    <r>
      <t xml:space="preserve">Ocelová samofixační obruba 20 × 200 cm, síla materiálu 2,5mm </t>
    </r>
    <r>
      <rPr>
        <sz val="8"/>
        <color rgb="FF0070C0"/>
        <rFont val="Segoe UI"/>
        <family val="2"/>
        <charset val="238"/>
      </rPr>
      <t>(s přesahem  - obvod vnitřní plochy s průměrem 1 m = 3,14 m))</t>
    </r>
  </si>
  <si>
    <r>
      <t>m</t>
    </r>
    <r>
      <rPr>
        <vertAlign val="superscript"/>
        <sz val="8"/>
        <color rgb="FF0070C0"/>
        <rFont val="Arial"/>
        <family val="2"/>
        <charset val="238"/>
      </rPr>
      <t>3</t>
    </r>
  </si>
  <si>
    <r>
      <t xml:space="preserve">ohniště - plocha </t>
    </r>
    <r>
      <rPr>
        <sz val="7"/>
        <color rgb="FF0070C0"/>
        <rFont val="Arial"/>
        <family val="2"/>
        <charset val="238"/>
      </rPr>
      <t>doplnění plochy do Ø 5m</t>
    </r>
  </si>
  <si>
    <r>
      <t>Ocelová samofixační obruba 20 × 200 cm, síla materiálu 1,5mm (</t>
    </r>
    <r>
      <rPr>
        <sz val="8"/>
        <color rgb="FF0070C0"/>
        <rFont val="Segoe UI"/>
        <family val="2"/>
        <charset val="238"/>
      </rPr>
      <t>s  - obvod plochy s průměrem 5 m = 15,71 m)</t>
    </r>
  </si>
  <si>
    <r>
      <t>Osazení skrytého flexibilního zahradního obrubníku</t>
    </r>
    <r>
      <rPr>
        <sz val="8"/>
        <color rgb="FF0070C0"/>
        <rFont val="Segoe UI"/>
        <family val="2"/>
        <charset val="238"/>
      </rPr>
      <t> ocelového jednostranným odkopáním zeminy (15,71 m + 3,14 m)</t>
    </r>
  </si>
  <si>
    <r>
      <t xml:space="preserve">Zkrácený popis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(rozpočet DOZP GOLČŮV JENÍKOV)</t>
    </r>
  </si>
  <si>
    <t>Abies koreana</t>
  </si>
  <si>
    <t>jedle korejská</t>
  </si>
  <si>
    <t>Picea omorika</t>
  </si>
  <si>
    <t>smrk omorika</t>
  </si>
  <si>
    <t>Pinus mugo 'Gnom'</t>
  </si>
  <si>
    <t>Pinus mugo 'Mops'</t>
  </si>
  <si>
    <t>v 150-175</t>
  </si>
  <si>
    <t>Juglans regia</t>
  </si>
  <si>
    <t>ořešák královský</t>
  </si>
  <si>
    <t xml:space="preserve">Malus x domestica </t>
  </si>
  <si>
    <t>jabloň domácí(polopozdní odr.)</t>
  </si>
  <si>
    <t>jabloň domácí(pozdní odr.)</t>
  </si>
  <si>
    <t>švestka domácí pravá - ovocný strom</t>
  </si>
  <si>
    <t>Prunus domestica subsp. italica</t>
  </si>
  <si>
    <t>bluma (slivoň bluma)- ovocný strom</t>
  </si>
  <si>
    <t>Sorbus aucuparia 'Edulis'</t>
  </si>
  <si>
    <t>jeřáb obecný - může být vícekmen</t>
  </si>
  <si>
    <t>vícekmen nebo ok 8-10</t>
  </si>
  <si>
    <t xml:space="preserve">Amelanchier lamarckii </t>
  </si>
  <si>
    <t xml:space="preserve">muchovník Lamarckův </t>
  </si>
  <si>
    <t>komule Davidova - v sortách, do 2 m</t>
  </si>
  <si>
    <t>Buxus sempervirens ´Rotundifolia'</t>
  </si>
  <si>
    <t>zimostráz obecný ´Rotundifolia'</t>
  </si>
  <si>
    <t>Buxus sempervirens 'Arborescens'</t>
  </si>
  <si>
    <t>zimostráz obecný - zapěst. do koule,menší</t>
  </si>
  <si>
    <t>Deutzia x hybrida 'Mont Rose'</t>
  </si>
  <si>
    <t>trojpuk zvrhlý</t>
  </si>
  <si>
    <t xml:space="preserve">Hebe </t>
  </si>
  <si>
    <t>hebe v sortách</t>
  </si>
  <si>
    <t>ibyšek syrský - růžový</t>
  </si>
  <si>
    <t>Magnolia x soulangeana 'Rustica Rubra'</t>
  </si>
  <si>
    <t>šácholan Soulangeův 'R.Rub.',růž.výš.5-8 m</t>
  </si>
  <si>
    <t>Potentilla fruticosa např.Pink Beauty´</t>
  </si>
  <si>
    <t>mochna křovitá ´Pink Beauty´- růžová</t>
  </si>
  <si>
    <t>Prunus laurocerasus např. 'Otto Luyken'</t>
  </si>
  <si>
    <t>střemcha vavřínová, v.do 1,5 m</t>
  </si>
  <si>
    <t>Rhododendron (např.Baden Baden, Ginny Gee..)</t>
  </si>
  <si>
    <t>pěnišník, výška v dosp.do 0,8 m v sortách</t>
  </si>
  <si>
    <t>Spiraea x vanhouttei</t>
  </si>
  <si>
    <t>tavolník van Houtteův</t>
  </si>
  <si>
    <t>Viburnum carlesii</t>
  </si>
  <si>
    <t>kalina Karlesiova</t>
  </si>
  <si>
    <t>Viburnum 'Pragense'</t>
  </si>
  <si>
    <t>kalina pražská</t>
  </si>
  <si>
    <t>Weigela florida 'Variegata'</t>
  </si>
  <si>
    <t>Campsis radicans</t>
  </si>
  <si>
    <t>křivouš kořeňující</t>
  </si>
  <si>
    <t>Clematis montana</t>
  </si>
  <si>
    <t>plamének horní</t>
  </si>
  <si>
    <t>líska veliká, nebo podobná červená líska</t>
  </si>
  <si>
    <t>zapěst. do koule</t>
  </si>
  <si>
    <t>v  km. 80 - 100</t>
  </si>
  <si>
    <t>ibyšek syrský - na kmínku- modrý</t>
  </si>
  <si>
    <t>Alcaea rosea</t>
  </si>
  <si>
    <t>topolovka růžová</t>
  </si>
  <si>
    <t>Bergenia cordifolia</t>
  </si>
  <si>
    <t>bergénie srdčitá</t>
  </si>
  <si>
    <t>Echinacea purpurea</t>
  </si>
  <si>
    <t>třapatka nachová  - bílá b. kv.,70-80cm</t>
  </si>
  <si>
    <t>Geranium např.'Tini Monster'</t>
  </si>
  <si>
    <t>kakost 'Tini Monster'-V-IX kvet.velmi dlouho</t>
  </si>
  <si>
    <t>Geranium sanquineum</t>
  </si>
  <si>
    <t>kakost krvavý,např.'Tini Monster'-déle kvetoucí</t>
  </si>
  <si>
    <t xml:space="preserve">Helianthemum x hybridum </t>
  </si>
  <si>
    <t>devaterník - růžový, sivý list</t>
  </si>
  <si>
    <t>Heuchera x americana</t>
  </si>
  <si>
    <t>dlužicha - kultivar s červ.listem, veget.množiteln</t>
  </si>
  <si>
    <t>Hyssopus officinalis</t>
  </si>
  <si>
    <t>yzop lékařský</t>
  </si>
  <si>
    <t>Iris kaempferi</t>
  </si>
  <si>
    <t>kosatec Kaemferův</t>
  </si>
  <si>
    <t>Leucanthemum maximum</t>
  </si>
  <si>
    <t>kopretina  cca 50 cm</t>
  </si>
  <si>
    <t>Melissa officinalis</t>
  </si>
  <si>
    <t>meduňka lékařská</t>
  </si>
  <si>
    <t xml:space="preserve">Mentha piperita  </t>
  </si>
  <si>
    <t>máta peprná - v sortách</t>
  </si>
  <si>
    <t>Nepeta x faassenii</t>
  </si>
  <si>
    <t>šanta modrá - výška cca 45 cm</t>
  </si>
  <si>
    <t>Origanum vulgare</t>
  </si>
  <si>
    <t>dobromysl obecná</t>
  </si>
  <si>
    <t>Rudbeckia fulgida 'Goldsturm'</t>
  </si>
  <si>
    <t>třapatka 'Goldsturm'</t>
  </si>
  <si>
    <t>Santolina chamaecyparissus</t>
  </si>
  <si>
    <t>svatolina</t>
  </si>
  <si>
    <t xml:space="preserve">Thymus </t>
  </si>
  <si>
    <t>mateřídouška - v sortách</t>
  </si>
  <si>
    <t>Thymus x citriodorus</t>
  </si>
  <si>
    <t>mateřídouška</t>
  </si>
  <si>
    <t>Vinca minor</t>
  </si>
  <si>
    <t>brčál menší</t>
  </si>
  <si>
    <t>Vinca minor 'Variegata'</t>
  </si>
  <si>
    <t>m2</t>
  </si>
  <si>
    <r>
      <t xml:space="preserve">Nopová fólie do vyvýšených záhonů, </t>
    </r>
    <r>
      <rPr>
        <sz val="9"/>
        <color rgb="FF000000"/>
        <rFont val="Segoe UI"/>
        <family val="2"/>
        <charset val="238"/>
      </rPr>
      <t xml:space="preserve"> (včetně instalace a upevňovacích prvků)</t>
    </r>
  </si>
  <si>
    <t>SKLENÍK, SUŠÁK, LAVIČKY KOLEM OHNIŠTĚ A OPORA PRO MALINY NEJSOU SOUČÁSTÍ DODÁVKY.</t>
  </si>
  <si>
    <r>
      <t>Podklad</t>
    </r>
    <r>
      <rPr>
        <sz val="8"/>
        <color rgb="FF0070C0"/>
        <rFont val="Segoe UI"/>
        <family val="2"/>
        <charset val="238"/>
      </rPr>
      <t> z </t>
    </r>
    <r>
      <rPr>
        <b/>
        <sz val="8"/>
        <color rgb="FF0070C0"/>
        <rFont val="Segoe UI"/>
        <family val="2"/>
        <charset val="238"/>
      </rPr>
      <t>kameniva</t>
    </r>
    <r>
      <rPr>
        <sz val="8"/>
        <color rgb="FF0070C0"/>
        <rFont val="Segoe UI"/>
        <family val="2"/>
        <charset val="238"/>
      </rPr>
      <t> hrubého drceného vel. 16-32 mm tl 100 mm</t>
    </r>
  </si>
  <si>
    <r>
      <t>Podklad z mechanicky</t>
    </r>
    <r>
      <rPr>
        <sz val="8"/>
        <color rgb="FF0070C0"/>
        <rFont val="Segoe UI"/>
        <family val="2"/>
        <charset val="238"/>
      </rPr>
      <t> </t>
    </r>
    <r>
      <rPr>
        <b/>
        <sz val="8"/>
        <color rgb="FF0070C0"/>
        <rFont val="Segoe UI"/>
        <family val="2"/>
        <charset val="238"/>
      </rPr>
      <t>zpevněného</t>
    </r>
    <r>
      <rPr>
        <sz val="8"/>
        <color rgb="FF0070C0"/>
        <rFont val="Segoe UI"/>
        <family val="2"/>
        <charset val="238"/>
      </rPr>
      <t> kameniva MZK tl 100 mm (vyrovnání, uhutnění)</t>
    </r>
  </si>
  <si>
    <r>
      <t>Vyplnění vyvýšeného záhonu</t>
    </r>
    <r>
      <rPr>
        <sz val="8"/>
        <rFont val="Arial"/>
        <family val="2"/>
        <charset val="238"/>
      </rPr>
      <t xml:space="preserve"> 190x90x80  včetně Mobilní zahrádky III</t>
    </r>
  </si>
  <si>
    <r>
      <t xml:space="preserve">Zkrácený popis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(rozpočet CHB GOLČŮV JENÍKOV)</t>
    </r>
  </si>
  <si>
    <r>
      <t>Řez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stromu</t>
    </r>
    <r>
      <rPr>
        <sz val="8"/>
        <color rgb="FF000000"/>
        <rFont val="Segoe UI"/>
        <family val="2"/>
        <charset val="238"/>
      </rPr>
      <t> zdravotní o ploše koruny do 360 m2 lezeckou technikou</t>
    </r>
  </si>
  <si>
    <t xml:space="preserve">Juglans </t>
  </si>
  <si>
    <t xml:space="preserve">ohniště - lože pro dlažbu </t>
  </si>
  <si>
    <r>
      <t>Osazení skrytého flexibilního zahradního obrubníku</t>
    </r>
    <r>
      <rPr>
        <sz val="8"/>
        <color rgb="FF0070C0"/>
        <rFont val="Segoe UI"/>
        <family val="2"/>
        <charset val="238"/>
      </rPr>
      <t> ocelového jednostranným odkopáním zeminy  (10,05 m +3,14 m obruby)</t>
    </r>
  </si>
  <si>
    <r>
      <t>Schody</t>
    </r>
    <r>
      <rPr>
        <sz val="8"/>
        <color rgb="FF000000"/>
        <rFont val="Segoe UI"/>
        <family val="2"/>
        <charset val="238"/>
      </rPr>
      <t> </t>
    </r>
    <r>
      <rPr>
        <sz val="8"/>
        <color rgb="FF0070C0"/>
        <rFont val="Segoe UI"/>
        <family val="2"/>
        <charset val="238"/>
      </rPr>
      <t xml:space="preserve">z betonových prvků </t>
    </r>
    <r>
      <rPr>
        <b/>
        <sz val="8"/>
        <color rgb="FF0070C0"/>
        <rFont val="Segoe UI"/>
        <family val="2"/>
        <charset val="238"/>
      </rPr>
      <t>včetně podsypu ze štěrku</t>
    </r>
  </si>
  <si>
    <t>pokládka na sucho</t>
  </si>
  <si>
    <r>
      <t>m</t>
    </r>
    <r>
      <rPr>
        <vertAlign val="superscript"/>
        <sz val="8"/>
        <color rgb="FF0070C0"/>
        <rFont val="Segoe UI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</si>
  <si>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ztracené bednění-skleník</t>
  </si>
  <si>
    <r>
      <t>Podklad</t>
    </r>
    <r>
      <rPr>
        <sz val="8"/>
        <color rgb="FF0070C0"/>
        <rFont val="Segoe UI"/>
        <family val="2"/>
        <charset val="238"/>
      </rPr>
      <t> z jemného štěrku či písku</t>
    </r>
  </si>
  <si>
    <r>
      <t>m</t>
    </r>
    <r>
      <rPr>
        <vertAlign val="superscript"/>
        <sz val="8"/>
        <color rgb="FF000000"/>
        <rFont val="Segoe UI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</si>
  <si>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štěrkovo písečné lože - skleník základ a dlažba</t>
  </si>
  <si>
    <t>Pokládka 1 řady ztraceného bednění do písečného/štěrkového lože včetně vyrovnání do vodoroviny a zalití betonem</t>
  </si>
  <si>
    <t>zákklad pro skleník 1 řada ztraceného bednění</t>
  </si>
  <si>
    <t>Pokládka betonové dlažby (separační folie bude pod štěrkovou vrstvou) + vyrovnání</t>
  </si>
  <si>
    <t>dlažba na sucho ve skleníku</t>
  </si>
  <si>
    <t xml:space="preserve">hortenzie,rhododendrony </t>
  </si>
  <si>
    <t>ovocné stromy ibišek i aronie</t>
  </si>
  <si>
    <t>Rýhy pro protikořenovou textilii/nopkovou folii, zemina tř 1 až 4 hl do 0,6 m š do 0,6 m v rovině a svahu do 1:5</t>
  </si>
  <si>
    <t>rýhy pro kořenovou barieru</t>
  </si>
  <si>
    <t>Ochrana stromu protikořenovou clonou v rovině nebo na svahu do 1:5 hloubky do 500 mm</t>
  </si>
  <si>
    <t>instalace kořenové bariéry k malinám</t>
  </si>
  <si>
    <r>
      <t>Ocelová samofixační obruba 20 × 200 cm, síla materiálu 1,5mm (</t>
    </r>
    <r>
      <rPr>
        <sz val="8"/>
        <color rgb="FF0070C0"/>
        <rFont val="Segoe UI"/>
        <family val="2"/>
        <charset val="238"/>
      </rPr>
      <t>s  přesahem - obvod plochy s průměrem 3,2 m = 10,05 m)</t>
    </r>
  </si>
  <si>
    <r>
      <t xml:space="preserve">Podkladový štěrk pro dlažbu u ohniště/schodů frakce 16/32, </t>
    </r>
    <r>
      <rPr>
        <sz val="8"/>
        <color rgb="FF0070C0"/>
        <rFont val="Segoe UI"/>
        <family val="2"/>
        <charset val="238"/>
      </rPr>
      <t>vrstva 10 cm</t>
    </r>
  </si>
  <si>
    <r>
      <t xml:space="preserve">Podkladový štěrk pro dlažbu u ohniště jemná frakce, </t>
    </r>
    <r>
      <rPr>
        <sz val="8"/>
        <color rgb="FF0070C0"/>
        <rFont val="Segoe UI"/>
        <family val="2"/>
        <charset val="238"/>
      </rPr>
      <t>vrstva 3-5 cm</t>
    </r>
  </si>
  <si>
    <r>
      <t>Křemičitý písek frakce 0/2 mm nebo kamenný prach, (</t>
    </r>
    <r>
      <rPr>
        <sz val="8"/>
        <color rgb="FF0070C0"/>
        <rFont val="Segoe UI"/>
        <family val="2"/>
        <charset val="238"/>
      </rPr>
      <t>cca 8kg/m2)</t>
    </r>
  </si>
  <si>
    <t>Skleník  (např. Skleník Ekogarden M32 ze skla 4 mm - 3m(d) x 2.63m(š) x 2.17m(v)) (montáž provede výrobce - nutno započítat do ceny)</t>
  </si>
  <si>
    <r>
      <t>Písek nebo  štěrk</t>
    </r>
    <r>
      <rPr>
        <b/>
        <sz val="9"/>
        <color rgb="FF0070C0"/>
        <rFont val="Segoe UI"/>
        <family val="2"/>
        <charset val="238"/>
      </rPr>
      <t xml:space="preserve"> frakce 8/16 mm - skleník</t>
    </r>
  </si>
  <si>
    <t>podsyp bednění a dlažby</t>
  </si>
  <si>
    <t>Ztracené bednění přírodní v.250/š.150/d.500</t>
  </si>
  <si>
    <t>Dlažba hladká plošná betonová 50 x 50 x 5 cm</t>
  </si>
  <si>
    <t>Separační folie pod písečné lože dlažby (geotextilie 150 g)</t>
  </si>
  <si>
    <t>vrstva cca 7 cm</t>
  </si>
  <si>
    <t>Suchá betonová směs (pytel 25 kg)</t>
  </si>
  <si>
    <t xml:space="preserve">Nopová fólie 400 g - 0,5 x 5 m na kořenovou bariéru u malin </t>
  </si>
  <si>
    <t>role 0,5x5m, obvod záhonu 12,43 m</t>
  </si>
  <si>
    <r>
      <t>Travní osivo do sucha</t>
    </r>
    <r>
      <rPr>
        <sz val="8"/>
        <color rgb="FF000000"/>
        <rFont val="Segoe UI"/>
        <family val="2"/>
        <charset val="238"/>
      </rPr>
      <t xml:space="preserve"> (0,25 g/m2, 2,5 kg na 100 m2)</t>
    </r>
  </si>
  <si>
    <t>x</t>
  </si>
  <si>
    <t>Juniperus horizontalis 'Wiltonii'</t>
  </si>
  <si>
    <t>jalovec polehlý</t>
  </si>
  <si>
    <t>Picea abies 'Echiniformis'</t>
  </si>
  <si>
    <t>Picea glauca 'Conica'</t>
  </si>
  <si>
    <t>smrk sivý</t>
  </si>
  <si>
    <t>ibyšek syrský - kmen 80-100</t>
  </si>
  <si>
    <t>km 80 cm</t>
  </si>
  <si>
    <t xml:space="preserve">Amelanchier lamarckii 'Ballerina', </t>
  </si>
  <si>
    <t>muchovník hladký 'Ballerina',keř</t>
  </si>
  <si>
    <t>Aronia melanocarpa 'Nero'</t>
  </si>
  <si>
    <t>temnoplodec černoplodý - keř</t>
  </si>
  <si>
    <t>Caryopteris x clandonensis</t>
  </si>
  <si>
    <t>ořechokřídlec clandonský</t>
  </si>
  <si>
    <t>líska veliká</t>
  </si>
  <si>
    <t>Potentilla frut.,např.'Super Red','Red Ace'</t>
  </si>
  <si>
    <t>mochna křovitá, červená</t>
  </si>
  <si>
    <t>Potentilla fruticosa např.´Bellissima´</t>
  </si>
  <si>
    <t>mochna křovitá´Bellissima´- růžová</t>
  </si>
  <si>
    <t>ovocný keř - vlastní výběr</t>
  </si>
  <si>
    <t>Ribes 2a</t>
  </si>
  <si>
    <t>rybíz (běloplodé odrůdy stromkové)</t>
  </si>
  <si>
    <t>Rubus idaeus</t>
  </si>
  <si>
    <t>maliník obecný- beztrnný</t>
  </si>
  <si>
    <t>Weigela florida 'Nana Purpurea'</t>
  </si>
  <si>
    <t>vajgélie květnatá 'Nana Purpurea'</t>
  </si>
  <si>
    <t>Echinacea purpurea,např.'Ruby Giant','Amazing Drea</t>
  </si>
  <si>
    <t>třapatka nachová,purp.červ.,v 50-60cm</t>
  </si>
  <si>
    <t>Lavandula angustifolia 'Blue Scent'</t>
  </si>
  <si>
    <t>levandule úzkolistá 'Blue Scent'-nižší kompaktní</t>
  </si>
  <si>
    <t>Nepeta x faassenii 'Senior'</t>
  </si>
  <si>
    <t>šanta modrá 'Senior' (v 20, modrfi.)</t>
  </si>
  <si>
    <t xml:space="preserve">Phlox subulata </t>
  </si>
  <si>
    <t>plaménka  šídlovitá - v sortách</t>
  </si>
  <si>
    <t>Rheum x hybridum</t>
  </si>
  <si>
    <t>reveň (rebarbora)</t>
  </si>
  <si>
    <t>Salvia officinalis</t>
  </si>
  <si>
    <t>šalvěj lékařská</t>
  </si>
  <si>
    <t>Satureja montana</t>
  </si>
  <si>
    <t>saturejka horská</t>
  </si>
  <si>
    <t xml:space="preserve">Sedum </t>
  </si>
  <si>
    <t>rozchodník - nižší odrůdy v sortách</t>
  </si>
  <si>
    <t xml:space="preserve">Sedum spurium </t>
  </si>
  <si>
    <t>rozchodník</t>
  </si>
  <si>
    <t>Sedum telephium 'Herbstfreude'</t>
  </si>
  <si>
    <t>Sedum telephium např.'Chocolate Drop'</t>
  </si>
  <si>
    <t>rozchodník' - tm.červ. listy</t>
  </si>
  <si>
    <t>SUŠÁK, LAVIČKY KOLEM OHNIŠTĚ  A OPORA NA MALINY NEJSOU SOUČÁSTÍ DODÁVKY.</t>
  </si>
  <si>
    <r>
      <t xml:space="preserve">Zkrácený popis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(rozpočet DOZP HAVLÍČKŮV BROD)</t>
    </r>
  </si>
  <si>
    <r>
      <t>Schody</t>
    </r>
    <r>
      <rPr>
        <sz val="8"/>
        <color rgb="FF000000"/>
        <rFont val="Segoe UI"/>
        <family val="2"/>
        <charset val="238"/>
      </rPr>
      <t> </t>
    </r>
    <r>
      <rPr>
        <sz val="8"/>
        <color rgb="FF0070C0"/>
        <rFont val="Segoe UI"/>
        <family val="2"/>
        <charset val="238"/>
      </rPr>
      <t>z betonových prvků včetně podsypu ze štěrku</t>
    </r>
  </si>
  <si>
    <t>Nopová fólie 400 g - 0,5 x 5 m na kořenovou bariéru u malin</t>
  </si>
  <si>
    <t>role 0,5x5m, obv. Záhonu 11,1 m</t>
  </si>
  <si>
    <r>
      <t>Mulč - borka</t>
    </r>
    <r>
      <rPr>
        <sz val="8"/>
        <rFont val="Segoe UI"/>
        <family val="2"/>
        <charset val="238"/>
      </rPr>
      <t xml:space="preserve"> drcená pro mulčování stromů a keřových skupin výška vrstvy v nakypř. stavu cca15-20cm</t>
    </r>
    <r>
      <rPr>
        <sz val="7"/>
        <rFont val="Segoe UI"/>
        <family val="2"/>
        <charset val="238"/>
      </rPr>
      <t xml:space="preserve"> (nebude použita černá mulčovací folie - výška mulče musí být dodržena)</t>
    </r>
  </si>
  <si>
    <t>Picea omorika 'Pendula'</t>
  </si>
  <si>
    <t>smrk omorika 'Pendula'</t>
  </si>
  <si>
    <t>v 100-120</t>
  </si>
  <si>
    <t>Juniperus procumbens 'Nana'</t>
  </si>
  <si>
    <t>jalovec položený 'Nana'</t>
  </si>
  <si>
    <t>Pinus sylvestris 'Watereri'</t>
  </si>
  <si>
    <t>borovice lesní</t>
  </si>
  <si>
    <t>v 100-125</t>
  </si>
  <si>
    <t>Betula pendula</t>
  </si>
  <si>
    <t>bříza bělokorá - vícekmen</t>
  </si>
  <si>
    <t>vícekmen v 200-250</t>
  </si>
  <si>
    <t>Prunus cerasifera 'Atropurpurea'</t>
  </si>
  <si>
    <t>myrobalán třešňový</t>
  </si>
  <si>
    <t>ok 8 -10</t>
  </si>
  <si>
    <t>slivoň švestka modrá ryngle - ovocný strom</t>
  </si>
  <si>
    <t xml:space="preserve">Acer tataricum ssp. ginnala </t>
  </si>
  <si>
    <t>javor tatarský - keř</t>
  </si>
  <si>
    <t>v 60-80</t>
  </si>
  <si>
    <t>Amelanchier laevis</t>
  </si>
  <si>
    <t>muchovník hladký , v 80-100</t>
  </si>
  <si>
    <t>komule Davidova - v sortách, do 1,5 m</t>
  </si>
  <si>
    <t>Cornus alba 'Argenteomarginata'</t>
  </si>
  <si>
    <t>svída bílá</t>
  </si>
  <si>
    <t>Corylus avellana</t>
  </si>
  <si>
    <t>líska obecná</t>
  </si>
  <si>
    <t>Cotoneaster dammeri 'Coral Beauty'</t>
  </si>
  <si>
    <t>skalník Dammerův</t>
  </si>
  <si>
    <t>Euonymus fortunei 'Emerald'n Gold'</t>
  </si>
  <si>
    <t>brslen Fortunův 'Emerald'n Gold'</t>
  </si>
  <si>
    <t>ibyšek syrský - modrý</t>
  </si>
  <si>
    <t>Hypericum calycinum</t>
  </si>
  <si>
    <t>třezalka kalíškatá</t>
  </si>
  <si>
    <t>Lonicera nitida</t>
  </si>
  <si>
    <t>zimolez lesklý</t>
  </si>
  <si>
    <t>Physocarpus opulifolius 'Diabolo'</t>
  </si>
  <si>
    <t>tavola kalinolistá 'Diabolo'</t>
  </si>
  <si>
    <t>Prunus laurocerasus 'Etna'</t>
  </si>
  <si>
    <t>střemcha vavřínová, v do 2 m</t>
  </si>
  <si>
    <t>Ribes 2</t>
  </si>
  <si>
    <t>rybíz (běloplodé odrůdy)</t>
  </si>
  <si>
    <t>Spiraea x bumalda 'Goldflame'</t>
  </si>
  <si>
    <t>tavolník nízký 'Goldflame'</t>
  </si>
  <si>
    <t>Spiraea japonica 'Golden Princess'</t>
  </si>
  <si>
    <t>tavolník japonský 'Golden Princess'</t>
  </si>
  <si>
    <t>Syringa meyeri 'Palibin'</t>
  </si>
  <si>
    <t>šeřík Meyerův 'Palibin'</t>
  </si>
  <si>
    <t>Syringa vulgaris např.´Beauty of Moscow´</t>
  </si>
  <si>
    <t>šeřík obecný - bílý</t>
  </si>
  <si>
    <t>Viburnum opulus</t>
  </si>
  <si>
    <t>kalina obecná</t>
  </si>
  <si>
    <r>
      <t xml:space="preserve">aktinídie význačná, </t>
    </r>
    <r>
      <rPr>
        <sz val="8"/>
        <color theme="1"/>
        <rFont val="Calibri"/>
        <family val="2"/>
        <charset val="238"/>
        <scheme val="minor"/>
      </rPr>
      <t>ovoc.dř.'kiwi' samospraš.</t>
    </r>
  </si>
  <si>
    <t>Cornus sanguinea 'Midwinter fire'</t>
  </si>
  <si>
    <t>svída výběžkatá 'Midwinter fire'</t>
  </si>
  <si>
    <t>Vinca major 'Variegata'</t>
  </si>
  <si>
    <t>brčál větší  'Variegata'</t>
  </si>
  <si>
    <r>
      <t xml:space="preserve">Zkrácený popis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(rozpočet CHB HAVLÍČKŮV BROD)</t>
    </r>
  </si>
  <si>
    <t>Pokládka dlažby zámkové bez obruby, včetně hutnění, zásypu spár apod.</t>
  </si>
  <si>
    <r>
      <t>Schody</t>
    </r>
    <r>
      <rPr>
        <sz val="8"/>
        <color rgb="FF000000"/>
        <rFont val="Segoe UI"/>
        <family val="2"/>
        <charset val="238"/>
      </rPr>
      <t> </t>
    </r>
    <r>
      <rPr>
        <sz val="8"/>
        <color rgb="FF0070C0"/>
        <rFont val="Segoe UI"/>
        <family val="2"/>
        <charset val="238"/>
      </rPr>
      <t>z betonových prvků včetně podsypu ze štěrku - instalace</t>
    </r>
  </si>
  <si>
    <t xml:space="preserve">Picea omorika </t>
  </si>
  <si>
    <t>v 150-200</t>
  </si>
  <si>
    <t>Pinus uncinata</t>
  </si>
  <si>
    <t>borovice zobanitá</t>
  </si>
  <si>
    <t>temnoplodec černoplodý - na kmeni</t>
  </si>
  <si>
    <t>ok 4-6</t>
  </si>
  <si>
    <t>Prunus italica</t>
  </si>
  <si>
    <t>renkloda - ovocný strom</t>
  </si>
  <si>
    <t xml:space="preserve">Cornus alba 'Elegantissima' </t>
  </si>
  <si>
    <t xml:space="preserve">svída bílá 'Elegantissima' </t>
  </si>
  <si>
    <t>Cotoneaster horizontalis</t>
  </si>
  <si>
    <t>skalník vodorovný</t>
  </si>
  <si>
    <t>Forsythia x intermedia 'Maluch'</t>
  </si>
  <si>
    <t>zlatice prostřední 'Maluch'</t>
  </si>
  <si>
    <t>Magnolia liliiflora 'Nigra'</t>
  </si>
  <si>
    <t>šácholan liliokvětý</t>
  </si>
  <si>
    <t>Magnolia x loebneri např. 'Merrill'</t>
  </si>
  <si>
    <t>šácholan Loebnerův, výš.v dosp cca 5m</t>
  </si>
  <si>
    <t>Physocarpus opulifolius 'Luteus'</t>
  </si>
  <si>
    <t>tavola kalinolistá</t>
  </si>
  <si>
    <t>Ribes nidigrolaria</t>
  </si>
  <si>
    <t>josta</t>
  </si>
  <si>
    <t>Spiraea betulifolia</t>
  </si>
  <si>
    <t>tavolník břízolistý</t>
  </si>
  <si>
    <t>Viburnum plicatum  'Mariesii'</t>
  </si>
  <si>
    <t>kalina japonská 'Mariesii'</t>
  </si>
  <si>
    <t>kopretina  cca 70 cm</t>
  </si>
  <si>
    <t>Salvia x sylvestris 'Mainacht'</t>
  </si>
  <si>
    <t>šalvěj lesní 'Mainacht' - tmavě fialový</t>
  </si>
  <si>
    <r>
      <t xml:space="preserve">Zkrácený popis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(rozpočet DOZP CHOTĚBOŘ)</t>
    </r>
  </si>
  <si>
    <t>kanadské borůvky- výměna půdy za rašelinu</t>
  </si>
  <si>
    <t>keře+pnoucí dř. - bez kan.borůvek apod.</t>
  </si>
  <si>
    <r>
      <rPr>
        <b/>
        <sz val="8"/>
        <rFont val="Arial"/>
        <family val="2"/>
        <charset val="238"/>
      </rPr>
      <t>Přesun hmot</t>
    </r>
    <r>
      <rPr>
        <sz val="8"/>
        <rFont val="Arial"/>
        <family val="2"/>
        <charset val="238"/>
      </rPr>
      <t xml:space="preserve"> pro sadovnické účely do 5000m vodorovně</t>
    </r>
  </si>
  <si>
    <t>projednat s uživatelem barvu</t>
  </si>
  <si>
    <t>muchovník hladký 'Ballerina',</t>
  </si>
  <si>
    <t>Lavandula angustifolia 'Hidcote''</t>
  </si>
  <si>
    <t>levandule úzkolistá např. 'Hidcote''</t>
  </si>
  <si>
    <t xml:space="preserve">Mentha piperita např.'Chocolate'  </t>
  </si>
  <si>
    <t xml:space="preserve">máta peprná 'Chocolate'  </t>
  </si>
  <si>
    <r>
      <t xml:space="preserve">Zkrácený popis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(rozpočet CHB CHOTĚBOŘ)</t>
    </r>
  </si>
  <si>
    <t>keře+pnoucí dř. - bez kan.borůvek a horten.apod.</t>
  </si>
  <si>
    <t>Hydrangea serrata</t>
  </si>
  <si>
    <t>hortenzie pilovitá - v sortách</t>
  </si>
  <si>
    <t>devaterník - růžový</t>
  </si>
  <si>
    <t>Pennisetum alopecuroides 'Rubrum'</t>
  </si>
  <si>
    <t>dochan psárkovitý 'Rubrum'</t>
  </si>
  <si>
    <r>
      <t>Mulčovací folie</t>
    </r>
    <r>
      <rPr>
        <sz val="9"/>
        <rFont val="Segoe UI"/>
        <family val="2"/>
        <charset val="238"/>
      </rPr>
      <t xml:space="preserve"> - černá cena s instalací a přesahem</t>
    </r>
  </si>
  <si>
    <r>
      <t xml:space="preserve">Vyvýšený záhon 190x90x80 </t>
    </r>
    <r>
      <rPr>
        <sz val="8"/>
        <color rgb="FF000000"/>
        <rFont val="Segoe UI"/>
        <family val="2"/>
        <charset val="238"/>
      </rPr>
      <t xml:space="preserve"> </t>
    </r>
  </si>
  <si>
    <r>
      <t xml:space="preserve">Kompostér </t>
    </r>
    <r>
      <rPr>
        <sz val="9"/>
        <rFont val="Segoe UI"/>
        <family val="2"/>
        <charset val="238"/>
      </rPr>
      <t>(120cm x 120cm x 80 cm)(se složením a dopravou)</t>
    </r>
  </si>
  <si>
    <r>
      <t>Lavička kolem stromu</t>
    </r>
    <r>
      <rPr>
        <sz val="9"/>
        <rFont val="Segoe UI"/>
        <family val="2"/>
        <charset val="238"/>
      </rPr>
      <t xml:space="preserve"> </t>
    </r>
  </si>
  <si>
    <r>
      <t>Zahradní lavička</t>
    </r>
    <r>
      <rPr>
        <sz val="9"/>
        <rFont val="Segoe UI"/>
        <family val="2"/>
        <charset val="238"/>
      </rPr>
      <t xml:space="preserve"> (se složením a dopravou))</t>
    </r>
  </si>
  <si>
    <r>
      <t xml:space="preserve">Mobilní záhon </t>
    </r>
    <r>
      <rPr>
        <sz val="9"/>
        <color rgb="FF000000"/>
        <rFont val="Segoe UI"/>
        <family val="2"/>
        <charset val="238"/>
      </rPr>
      <t>(120x63x84,5)</t>
    </r>
  </si>
  <si>
    <t xml:space="preserve"> Specifikace plnění (doplní dodavatel)</t>
  </si>
  <si>
    <r>
      <t xml:space="preserve">Betonová dlažba (např. KRUH - </t>
    </r>
    <r>
      <rPr>
        <sz val="8"/>
        <color rgb="FF0070C0"/>
        <rFont val="Segoe UI"/>
        <family val="2"/>
        <charset val="238"/>
      </rPr>
      <t>kruh Ø 3,2 m- dlažba je uložena na jedné paletě a je dodávána jako jeden kus</t>
    </r>
  </si>
  <si>
    <t>Specifikace plnění (doplní dodavatel)</t>
  </si>
  <si>
    <r>
      <t>Betonová dlažba (např.KRUH -</t>
    </r>
    <r>
      <rPr>
        <sz val="8"/>
        <color rgb="FF0070C0"/>
        <rFont val="Segoe UI"/>
        <family val="2"/>
        <charset val="238"/>
      </rPr>
      <t xml:space="preserve"> kruh Ø 3,2 m- dlažba je uložena na jedné paletě a je dodávána jako jeden kus)</t>
    </r>
  </si>
  <si>
    <t xml:space="preserve">Schodnice  </t>
  </si>
  <si>
    <r>
      <t>Betonová dlažba (např. KRUH -</t>
    </r>
    <r>
      <rPr>
        <sz val="8"/>
        <color rgb="FF0070C0"/>
        <rFont val="Segoe UI"/>
        <family val="2"/>
        <charset val="238"/>
      </rPr>
      <t xml:space="preserve"> kruh Ø 3,2 m- dlažba je uložena na jedné paletě a je dodávána jako jeden kus</t>
    </r>
  </si>
  <si>
    <r>
      <t xml:space="preserve">Betonová dlažba (např. </t>
    </r>
    <r>
      <rPr>
        <sz val="8"/>
        <color rgb="FF0070C0"/>
        <rFont val="Segoe UI"/>
        <family val="2"/>
        <charset val="238"/>
      </rPr>
      <t>vhodná k doplnění KRUH)</t>
    </r>
  </si>
  <si>
    <r>
      <t>Hnojivo</t>
    </r>
    <r>
      <rPr>
        <sz val="9"/>
        <rFont val="Segoe UI"/>
        <family val="2"/>
        <charset val="238"/>
      </rPr>
      <t>/3ks na 1 okr.strom, 2 ks na 1 okr. keř (1 tableta=10g )</t>
    </r>
  </si>
  <si>
    <r>
      <t xml:space="preserve">Lavička zahradní </t>
    </r>
    <r>
      <rPr>
        <sz val="9"/>
        <rFont val="Segoe UI"/>
        <family val="2"/>
        <charset val="238"/>
      </rPr>
      <t>(např. 1500x800x450)</t>
    </r>
  </si>
  <si>
    <r>
      <t>Hnojivo</t>
    </r>
    <r>
      <rPr>
        <sz val="9"/>
        <rFont val="Segoe UI"/>
        <family val="2"/>
        <charset val="238"/>
      </rPr>
      <t xml:space="preserve"> /3ks na 1 okr.strom, 2 ks na 1 okr. keř (1 tableta=10g )</t>
    </r>
  </si>
  <si>
    <r>
      <t xml:space="preserve">Lavička zahradní </t>
    </r>
    <r>
      <rPr>
        <sz val="9"/>
        <rFont val="Segoe UI"/>
        <family val="2"/>
        <charset val="238"/>
      </rPr>
      <t xml:space="preserve"> (např. 1500x800x450)</t>
    </r>
  </si>
  <si>
    <t xml:space="preserve">Mobilní zahrádka </t>
  </si>
  <si>
    <r>
      <t xml:space="preserve">Mobilní zahrádka </t>
    </r>
    <r>
      <rPr>
        <sz val="9"/>
        <rFont val="Segoe UI"/>
        <family val="2"/>
        <charset val="238"/>
      </rPr>
      <t>(např. 120x63x84,5)</t>
    </r>
  </si>
  <si>
    <r>
      <t>Vyplnění vyvýšeného záhonu</t>
    </r>
    <r>
      <rPr>
        <sz val="8"/>
        <rFont val="Arial"/>
        <family val="2"/>
        <charset val="238"/>
      </rPr>
      <t xml:space="preserve"> 190x90x80 včetně mobilní zahrádky</t>
    </r>
  </si>
  <si>
    <t xml:space="preserve">Schodnice </t>
  </si>
  <si>
    <t xml:space="preserve">Substrát na výplň vyvýšených záhonů 190x90x80  včetně mobilní zahrádky </t>
  </si>
  <si>
    <t xml:space="preserve">Vyvýšený záhon 190x90x80  </t>
  </si>
  <si>
    <r>
      <t xml:space="preserve">Kompostér </t>
    </r>
    <r>
      <rPr>
        <sz val="9"/>
        <rFont val="Segoe UI"/>
        <family val="2"/>
        <charset val="238"/>
      </rPr>
      <t>(např. 120cm x 120cm x 80 cm)(se složením a dopravou)</t>
    </r>
  </si>
  <si>
    <r>
      <t xml:space="preserve">Lavička zahradní </t>
    </r>
    <r>
      <rPr>
        <sz val="9"/>
        <rFont val="Segoe UI"/>
        <family val="2"/>
        <charset val="238"/>
      </rPr>
      <t>(se složením a dopravou)</t>
    </r>
  </si>
  <si>
    <r>
      <t xml:space="preserve">Mobilní zahrádka </t>
    </r>
    <r>
      <rPr>
        <sz val="9"/>
        <color rgb="FF000000"/>
        <rFont val="Segoe UI"/>
        <family val="2"/>
        <charset val="238"/>
      </rPr>
      <t>(např. 120x63x84,5)</t>
    </r>
  </si>
  <si>
    <r>
      <t xml:space="preserve">Mobilní zahrádka III </t>
    </r>
    <r>
      <rPr>
        <sz val="9"/>
        <color rgb="FF000000"/>
        <rFont val="Segoe UI"/>
        <family val="2"/>
        <charset val="238"/>
      </rPr>
      <t>(např. 120x63x84,5)</t>
    </r>
  </si>
  <si>
    <r>
      <t xml:space="preserve">Hnojivo </t>
    </r>
    <r>
      <rPr>
        <sz val="9"/>
        <rFont val="Segoe UI"/>
        <family val="2"/>
        <charset val="238"/>
      </rPr>
      <t>/3ks na 1 okr.strom, 2 ks na 1 okr. keř (1 tableta=10g )</t>
    </r>
  </si>
  <si>
    <t xml:space="preserve">Vyvýšený záhon 190x90x80 </t>
  </si>
  <si>
    <r>
      <t>Zahradní lavička</t>
    </r>
    <r>
      <rPr>
        <sz val="9"/>
        <rFont val="Segoe UI"/>
        <family val="2"/>
        <charset val="238"/>
      </rPr>
      <t xml:space="preserve"> (se složením a dopravou)</t>
    </r>
  </si>
  <si>
    <r>
      <t xml:space="preserve">Mobilní záhon </t>
    </r>
    <r>
      <rPr>
        <sz val="9"/>
        <color rgb="FF000000"/>
        <rFont val="Segoe UI"/>
        <family val="2"/>
        <charset val="238"/>
      </rPr>
      <t>(např. Mobilní zahrádka 120x63x84,5)</t>
    </r>
  </si>
  <si>
    <r>
      <t>Vyplnění vyvýšeného záhonu</t>
    </r>
    <r>
      <rPr>
        <sz val="8"/>
        <rFont val="Arial"/>
        <family val="2"/>
        <charset val="238"/>
      </rPr>
      <t xml:space="preserve"> 190x90x80  včetně Mobilní zahrádky </t>
    </r>
  </si>
  <si>
    <t xml:space="preserve">Substrát na výplň vyvýšených záhonů 190x90x80 včetně Mobilní zahrádky </t>
  </si>
  <si>
    <t xml:space="preserve">SOUHRNNÝ ROZPOČTOVÝ LIST </t>
  </si>
  <si>
    <t>Investor: Kraj Vysočina, Žižkova 57, Jihlava 587 33</t>
  </si>
  <si>
    <t>Stavba, záhony, materiál, rostlinný materiál</t>
  </si>
  <si>
    <t>Celkem bez DPH</t>
  </si>
  <si>
    <t>DPH (21%)</t>
  </si>
  <si>
    <t>Celkem s DPH</t>
  </si>
  <si>
    <t>Název akce: Transformace Domov Háj III. - zahrady</t>
  </si>
  <si>
    <t>Transformace III. – DOZP Golčův Jeníkov – sadové úpravy</t>
  </si>
  <si>
    <t>Transformace III. – CHB Golčův Jeníkov – sadové úpravy</t>
  </si>
  <si>
    <t>Transformace III. – DOZP Havlíčkův Brod – sadové úpravy</t>
  </si>
  <si>
    <t xml:space="preserve">Substrát na výplň vyvýšených záhonů 190x90x80  včetně Mobilní zahrádky </t>
  </si>
  <si>
    <t>Transformace III. – CHB Havlíčkův Brod – sadové úpravy</t>
  </si>
  <si>
    <t>Skleník  (např. ze skla 4 mm - 3m(d) x 2.63m(š) x 2.17m(v)) (montáž provede výrobce - nutno započítat do ceny)</t>
  </si>
  <si>
    <t>Transformace III. – DOZP Chotěboř – sadové úpravy</t>
  </si>
  <si>
    <r>
      <t>Vyplnění vyvýšeného záhonu</t>
    </r>
    <r>
      <rPr>
        <sz val="8"/>
        <rFont val="Arial"/>
        <family val="2"/>
        <charset val="238"/>
      </rPr>
      <t xml:space="preserve"> Mobilní zahrádky </t>
    </r>
  </si>
  <si>
    <t xml:space="preserve">Zahradnický substrát včetně Mobilní zahrádky </t>
  </si>
  <si>
    <t>Transformace III. – CHB Chotěboř – sadové úpravy</t>
  </si>
  <si>
    <r>
      <t>Vyplnění vyvýšeného záhonu</t>
    </r>
    <r>
      <rPr>
        <sz val="8"/>
        <rFont val="Arial"/>
        <family val="2"/>
        <charset val="238"/>
      </rPr>
      <t xml:space="preserve"> 190x90x80 včetně Mobilní zahrádky </t>
    </r>
  </si>
  <si>
    <t>Substrát na výplň vyvýšených záhonů 190x90x80 včetně Mobilní zahrádky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</si>
</sst>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č&quot;_-;\-* #,##0\ &quot;Kč&quot;_-;_-* &quot;-&quot;\ &quot;Kč&quot;_-;_-@_-"/>
    <numFmt numFmtId="164" formatCode="0.00;[Red]0.00"/>
    <numFmt numFmtId="165" formatCode="#,##0.00\ &quot;Kč&quot;"/>
    <numFmt numFmtId="166" formatCode="0.0"/>
    <numFmt numFmtId="167" formatCode="0.000"/>
    <numFmt numFmtId="168" formatCode="_-* #,##0.0\ &quot;Kč&quot;_-;\-* #,##0.0\ &quot;Kč&quot;_-;_-* &quot;-&quot;?\ &quot;Kč&quot;_-;_-@_-"/>
  </numFmts>
  <fonts count="7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7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7"/>
      <name val="Arial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7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color rgb="FF646464"/>
      <name val="Segoe UI"/>
      <family val="2"/>
      <charset val="238"/>
    </font>
    <font>
      <b/>
      <sz val="8"/>
      <color rgb="FF000000"/>
      <name val="Segoe UI"/>
      <family val="2"/>
      <charset val="238"/>
    </font>
    <font>
      <sz val="8"/>
      <color rgb="FF000000"/>
      <name val="Segoe UI"/>
      <family val="2"/>
      <charset val="238"/>
    </font>
    <font>
      <vertAlign val="superscript"/>
      <sz val="8"/>
      <color rgb="FF000000"/>
      <name val="Segoe UI"/>
      <family val="2"/>
      <charset val="238"/>
    </font>
    <font>
      <b/>
      <sz val="8"/>
      <color rgb="FF1FAD4B"/>
      <name val="Segoe UI"/>
      <family val="2"/>
      <charset val="238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Arial"/>
      <family val="2"/>
      <charset val="238"/>
    </font>
    <font>
      <b/>
      <i/>
      <sz val="9"/>
      <color rgb="FF00B0F0"/>
      <name val="Segoe UI"/>
      <family val="2"/>
      <charset val="238"/>
    </font>
    <font>
      <b/>
      <i/>
      <sz val="9"/>
      <color rgb="FF00B0F0"/>
      <name val="Arial"/>
      <family val="2"/>
      <charset val="238"/>
    </font>
    <font>
      <i/>
      <sz val="9"/>
      <color rgb="FF00B0F0"/>
      <name val="Calibri"/>
      <family val="2"/>
      <charset val="238"/>
      <scheme val="minor"/>
    </font>
    <font>
      <b/>
      <i/>
      <sz val="8"/>
      <color rgb="FF00B0F0"/>
      <name val="Arial"/>
      <family val="2"/>
      <charset val="238"/>
    </font>
    <font>
      <sz val="7"/>
      <color rgb="FF00B0F0"/>
      <name val="Arial"/>
      <family val="2"/>
      <charset val="238"/>
    </font>
    <font>
      <b/>
      <sz val="9"/>
      <color rgb="FF000000"/>
      <name val="Segoe UI"/>
      <family val="2"/>
      <charset val="238"/>
    </font>
    <font>
      <sz val="9"/>
      <color theme="1"/>
      <name val="Calibri"/>
      <family val="2"/>
      <charset val="238"/>
      <scheme val="minor"/>
    </font>
    <font>
      <b/>
      <i/>
      <sz val="8"/>
      <color rgb="FF00B0F0"/>
      <name val="Segoe UI"/>
      <family val="2"/>
      <charset val="238"/>
    </font>
    <font>
      <i/>
      <sz val="11"/>
      <color rgb="FF00B0F0"/>
      <name val="Calibri"/>
      <family val="2"/>
      <charset val="238"/>
      <scheme val="minor"/>
    </font>
    <font>
      <i/>
      <sz val="7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u/>
      <sz val="7"/>
      <name val="Arial"/>
      <family val="2"/>
      <charset val="238"/>
    </font>
    <font>
      <b/>
      <u val="double"/>
      <sz val="10"/>
      <name val="Arial"/>
      <family val="2"/>
      <charset val="238"/>
    </font>
    <font>
      <b/>
      <u val="double"/>
      <sz val="12"/>
      <name val="Arial"/>
      <family val="2"/>
      <charset val="238"/>
    </font>
    <font>
      <b/>
      <sz val="9"/>
      <color theme="9" tint="-0.249977111117893"/>
      <name val="Calibri"/>
      <family val="2"/>
      <charset val="238"/>
      <scheme val="minor"/>
    </font>
    <font>
      <sz val="9"/>
      <color theme="9" tint="-0.249977111117893"/>
      <name val="Calibri"/>
      <family val="2"/>
      <charset val="238"/>
      <scheme val="minor"/>
    </font>
    <font>
      <b/>
      <sz val="8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b/>
      <i/>
      <sz val="10"/>
      <color rgb="FF00B0F0"/>
      <name val="Arial"/>
      <family val="2"/>
      <charset val="238"/>
    </font>
    <font>
      <u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8"/>
      <color theme="9" tint="-0.249977111117893"/>
      <name val="Segoe UI"/>
      <family val="2"/>
      <charset val="238"/>
    </font>
    <font>
      <b/>
      <sz val="8"/>
      <color rgb="FF0070C0"/>
      <name val="Segoe UI"/>
      <family val="2"/>
      <charset val="238"/>
    </font>
    <font>
      <sz val="8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sz val="9"/>
      <name val="Segoe UI"/>
      <family val="2"/>
      <charset val="238"/>
    </font>
    <font>
      <b/>
      <sz val="9"/>
      <name val="Segoe U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name val="Segoe UI"/>
      <family val="2"/>
      <charset val="238"/>
    </font>
    <font>
      <sz val="6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color rgb="FF0070C0"/>
      <name val="Segoe UI"/>
      <family val="2"/>
      <charset val="238"/>
    </font>
    <font>
      <sz val="11"/>
      <color rgb="FF0070C0"/>
      <name val="Calibri"/>
      <family val="2"/>
      <charset val="238"/>
      <scheme val="minor"/>
    </font>
    <font>
      <sz val="8"/>
      <color rgb="FF0070C0"/>
      <name val="Arial"/>
      <family val="2"/>
      <charset val="238"/>
    </font>
    <font>
      <vertAlign val="superscript"/>
      <sz val="8"/>
      <color rgb="FF0070C0"/>
      <name val="Segoe UI"/>
      <family val="2"/>
      <charset val="238"/>
    </font>
    <font>
      <sz val="7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9"/>
      <color theme="8" tint="-0.249977111117893"/>
      <name val="Calibri"/>
      <family val="2"/>
      <charset val="238"/>
      <scheme val="minor"/>
    </font>
    <font>
      <b/>
      <sz val="7"/>
      <color theme="8" tint="-0.249977111117893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vertAlign val="superscript"/>
      <sz val="8"/>
      <color rgb="FF0070C0"/>
      <name val="Arial"/>
      <family val="2"/>
      <charset val="238"/>
    </font>
    <font>
      <b/>
      <sz val="7"/>
      <color rgb="FF0070C0"/>
      <name val="Arial"/>
      <family val="2"/>
      <charset val="238"/>
    </font>
    <font>
      <sz val="9"/>
      <color rgb="FF000000"/>
      <name val="Segoe UI"/>
      <family val="2"/>
      <charset val="238"/>
    </font>
    <font>
      <sz val="6.5"/>
      <color rgb="FF0070C0"/>
      <name val="Arial"/>
      <family val="2"/>
      <charset val="238"/>
    </font>
    <font>
      <b/>
      <sz val="9"/>
      <color rgb="FF0070C0"/>
      <name val="Segoe UI"/>
      <family val="2"/>
      <charset val="238"/>
    </font>
    <font>
      <sz val="7"/>
      <name val="Segoe UI"/>
      <family val="2"/>
      <charset val="238"/>
    </font>
    <font>
      <sz val="9"/>
      <color rgb="FF0070C0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12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40" fontId="2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</cellStyleXfs>
  <cellXfs count="587">
    <xf numFmtId="0" fontId="0" fillId="0" borderId="0" xfId="0"/>
    <xf numFmtId="0" fontId="7" fillId="0" borderId="6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40" fontId="8" fillId="0" borderId="9" xfId="2" applyFont="1" applyBorder="1" applyAlignment="1">
      <alignment horizontal="center" vertical="center" wrapText="1"/>
    </xf>
    <xf numFmtId="1" fontId="8" fillId="0" borderId="9" xfId="1" applyNumberFormat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1" fontId="8" fillId="0" borderId="9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16" fillId="0" borderId="9" xfId="0" applyFont="1" applyBorder="1" applyAlignment="1">
      <alignment horizontal="right" vertical="center"/>
    </xf>
    <xf numFmtId="1" fontId="8" fillId="0" borderId="9" xfId="3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40" fontId="8" fillId="0" borderId="9" xfId="2" applyFont="1" applyBorder="1" applyAlignment="1">
      <alignment horizontal="center" vertical="center"/>
    </xf>
    <xf numFmtId="1" fontId="8" fillId="3" borderId="9" xfId="1" applyNumberFormat="1" applyFont="1" applyFill="1" applyBorder="1" applyAlignment="1">
      <alignment horizontal="center" vertical="center"/>
    </xf>
    <xf numFmtId="0" fontId="33" fillId="0" borderId="10" xfId="1" applyFont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right" vertical="center"/>
    </xf>
    <xf numFmtId="1" fontId="8" fillId="0" borderId="9" xfId="1" applyNumberFormat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/>
    </xf>
    <xf numFmtId="1" fontId="8" fillId="0" borderId="12" xfId="1" applyNumberFormat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center" vertical="center" wrapText="1"/>
    </xf>
    <xf numFmtId="165" fontId="16" fillId="0" borderId="9" xfId="0" applyNumberFormat="1" applyFont="1" applyFill="1" applyBorder="1" applyAlignment="1">
      <alignment horizontal="right" vertical="center"/>
    </xf>
    <xf numFmtId="0" fontId="3" fillId="0" borderId="10" xfId="1" applyFont="1" applyFill="1" applyBorder="1" applyAlignment="1">
      <alignment horizontal="center" vertical="center" wrapText="1"/>
    </xf>
    <xf numFmtId="165" fontId="16" fillId="0" borderId="15" xfId="0" applyNumberFormat="1" applyFont="1" applyFill="1" applyBorder="1" applyAlignment="1">
      <alignment horizontal="right" vertical="center"/>
    </xf>
    <xf numFmtId="165" fontId="16" fillId="0" borderId="12" xfId="0" applyNumberFormat="1" applyFont="1" applyFill="1" applyBorder="1" applyAlignment="1">
      <alignment horizontal="right" vertical="center"/>
    </xf>
    <xf numFmtId="0" fontId="19" fillId="0" borderId="10" xfId="3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40" fontId="5" fillId="2" borderId="4" xfId="2" applyFont="1" applyFill="1" applyBorder="1" applyAlignment="1">
      <alignment horizontal="center" vertical="center" wrapText="1"/>
    </xf>
    <xf numFmtId="1" fontId="5" fillId="2" borderId="4" xfId="1" applyNumberFormat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49" fontId="37" fillId="0" borderId="9" xfId="0" applyNumberFormat="1" applyFont="1" applyBorder="1" applyAlignment="1">
      <alignment horizontal="right" vertical="center" wrapText="1"/>
    </xf>
    <xf numFmtId="0" fontId="38" fillId="0" borderId="9" xfId="0" applyFont="1" applyBorder="1" applyAlignment="1">
      <alignment horizontal="center" vertical="center"/>
    </xf>
    <xf numFmtId="49" fontId="0" fillId="0" borderId="9" xfId="0" applyNumberFormat="1" applyBorder="1" applyAlignment="1">
      <alignment vertical="center" wrapText="1"/>
    </xf>
    <xf numFmtId="49" fontId="40" fillId="0" borderId="9" xfId="0" applyNumberFormat="1" applyFont="1" applyBorder="1" applyAlignment="1">
      <alignment horizontal="right" vertical="center" wrapText="1"/>
    </xf>
    <xf numFmtId="0" fontId="41" fillId="0" borderId="9" xfId="0" applyFont="1" applyBorder="1" applyAlignment="1">
      <alignment horizontal="center" vertical="center"/>
    </xf>
    <xf numFmtId="0" fontId="0" fillId="0" borderId="9" xfId="0" applyBorder="1"/>
    <xf numFmtId="0" fontId="28" fillId="4" borderId="6" xfId="0" applyFont="1" applyFill="1" applyBorder="1" applyAlignment="1">
      <alignment horizontal="center" vertical="center"/>
    </xf>
    <xf numFmtId="49" fontId="39" fillId="4" borderId="9" xfId="0" applyNumberFormat="1" applyFont="1" applyFill="1" applyBorder="1" applyAlignment="1">
      <alignment vertical="center" wrapText="1"/>
    </xf>
    <xf numFmtId="0" fontId="0" fillId="4" borderId="9" xfId="0" applyFill="1" applyBorder="1"/>
    <xf numFmtId="0" fontId="28" fillId="4" borderId="9" xfId="0" applyFont="1" applyFill="1" applyBorder="1" applyAlignment="1">
      <alignment horizontal="center" vertical="center"/>
    </xf>
    <xf numFmtId="49" fontId="28" fillId="4" borderId="9" xfId="0" applyNumberFormat="1" applyFont="1" applyFill="1" applyBorder="1" applyAlignment="1">
      <alignment horizontal="left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right" vertical="center"/>
    </xf>
    <xf numFmtId="0" fontId="3" fillId="3" borderId="1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36" fillId="4" borderId="9" xfId="0" applyNumberFormat="1" applyFont="1" applyFill="1" applyBorder="1" applyAlignment="1">
      <alignment horizontal="left" vertical="center" wrapText="1"/>
    </xf>
    <xf numFmtId="0" fontId="28" fillId="4" borderId="10" xfId="0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40" fontId="8" fillId="0" borderId="12" xfId="2" applyFont="1" applyBorder="1" applyAlignment="1">
      <alignment horizontal="center" vertical="center"/>
    </xf>
    <xf numFmtId="1" fontId="8" fillId="0" borderId="12" xfId="1" applyNumberFormat="1" applyFont="1" applyBorder="1" applyAlignment="1">
      <alignment horizontal="center" vertical="center"/>
    </xf>
    <xf numFmtId="0" fontId="43" fillId="0" borderId="6" xfId="0" applyFont="1" applyBorder="1" applyAlignment="1">
      <alignment horizontal="left"/>
    </xf>
    <xf numFmtId="0" fontId="21" fillId="0" borderId="9" xfId="1" applyFont="1" applyBorder="1" applyAlignment="1">
      <alignment horizontal="center" vertical="center"/>
    </xf>
    <xf numFmtId="168" fontId="5" fillId="0" borderId="9" xfId="1" applyNumberFormat="1" applyFont="1" applyBorder="1" applyAlignment="1">
      <alignment horizontal="right" vertical="center" wrapText="1"/>
    </xf>
    <xf numFmtId="168" fontId="8" fillId="0" borderId="9" xfId="1" applyNumberFormat="1" applyFont="1" applyFill="1" applyBorder="1" applyAlignment="1">
      <alignment horizontal="right" vertical="center" wrapText="1"/>
    </xf>
    <xf numFmtId="168" fontId="8" fillId="0" borderId="12" xfId="1" applyNumberFormat="1" applyFont="1" applyFill="1" applyBorder="1" applyAlignment="1">
      <alignment horizontal="right" vertical="center" wrapText="1"/>
    </xf>
    <xf numFmtId="168" fontId="17" fillId="0" borderId="9" xfId="0" applyNumberFormat="1" applyFont="1" applyBorder="1" applyAlignment="1">
      <alignment horizontal="right"/>
    </xf>
    <xf numFmtId="168" fontId="25" fillId="0" borderId="12" xfId="1" applyNumberFormat="1" applyFont="1" applyBorder="1" applyAlignment="1">
      <alignment horizontal="right" vertical="center" wrapText="1"/>
    </xf>
    <xf numFmtId="168" fontId="8" fillId="0" borderId="9" xfId="1" applyNumberFormat="1" applyFont="1" applyFill="1" applyBorder="1" applyAlignment="1">
      <alignment horizontal="right" vertical="center"/>
    </xf>
    <xf numFmtId="168" fontId="8" fillId="3" borderId="9" xfId="1" applyNumberFormat="1" applyFont="1" applyFill="1" applyBorder="1" applyAlignment="1">
      <alignment horizontal="right" vertical="center"/>
    </xf>
    <xf numFmtId="168" fontId="45" fillId="0" borderId="9" xfId="0" applyNumberFormat="1" applyFont="1" applyFill="1" applyBorder="1" applyAlignment="1">
      <alignment horizontal="right" vertical="center"/>
    </xf>
    <xf numFmtId="168" fontId="28" fillId="4" borderId="9" xfId="0" applyNumberFormat="1" applyFont="1" applyFill="1" applyBorder="1" applyAlignment="1">
      <alignment horizontal="right" vertical="center"/>
    </xf>
    <xf numFmtId="168" fontId="46" fillId="0" borderId="9" xfId="0" applyNumberFormat="1" applyFont="1" applyFill="1" applyBorder="1" applyAlignment="1">
      <alignment horizontal="right" vertical="center"/>
    </xf>
    <xf numFmtId="168" fontId="5" fillId="0" borderId="9" xfId="1" applyNumberFormat="1" applyFont="1" applyBorder="1" applyAlignment="1">
      <alignment horizontal="right" vertical="center"/>
    </xf>
    <xf numFmtId="168" fontId="8" fillId="0" borderId="9" xfId="1" applyNumberFormat="1" applyFont="1" applyBorder="1" applyAlignment="1">
      <alignment horizontal="right" vertical="center"/>
    </xf>
    <xf numFmtId="168" fontId="34" fillId="0" borderId="9" xfId="1" applyNumberFormat="1" applyFont="1" applyBorder="1" applyAlignment="1">
      <alignment horizontal="right" vertical="center"/>
    </xf>
    <xf numFmtId="168" fontId="5" fillId="0" borderId="12" xfId="1" applyNumberFormat="1" applyFont="1" applyBorder="1" applyAlignment="1">
      <alignment horizontal="right" vertical="center"/>
    </xf>
    <xf numFmtId="168" fontId="0" fillId="0" borderId="0" xfId="0" applyNumberFormat="1" applyAlignment="1">
      <alignment horizontal="right"/>
    </xf>
    <xf numFmtId="166" fontId="8" fillId="0" borderId="9" xfId="1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165" fontId="16" fillId="0" borderId="4" xfId="0" applyNumberFormat="1" applyFont="1" applyFill="1" applyBorder="1" applyAlignment="1">
      <alignment horizontal="right" vertical="center"/>
    </xf>
    <xf numFmtId="168" fontId="8" fillId="0" borderId="4" xfId="1" applyNumberFormat="1" applyFont="1" applyFill="1" applyBorder="1" applyAlignment="1">
      <alignment horizontal="right" vertical="center" wrapText="1"/>
    </xf>
    <xf numFmtId="0" fontId="19" fillId="0" borderId="5" xfId="1" applyFont="1" applyFill="1" applyBorder="1" applyAlignment="1">
      <alignment horizontal="center" vertical="center" wrapText="1"/>
    </xf>
    <xf numFmtId="168" fontId="8" fillId="4" borderId="9" xfId="1" applyNumberFormat="1" applyFont="1" applyFill="1" applyBorder="1" applyAlignment="1">
      <alignment horizontal="right" vertical="center"/>
    </xf>
    <xf numFmtId="0" fontId="3" fillId="4" borderId="10" xfId="1" applyFont="1" applyFill="1" applyBorder="1" applyAlignment="1">
      <alignment horizontal="center" vertical="center" wrapText="1"/>
    </xf>
    <xf numFmtId="42" fontId="35" fillId="0" borderId="9" xfId="1" applyNumberFormat="1" applyFont="1" applyBorder="1" applyAlignment="1">
      <alignment horizontal="right" vertical="center"/>
    </xf>
    <xf numFmtId="168" fontId="5" fillId="2" borderId="4" xfId="2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horizontal="center" vertical="center" wrapText="1"/>
    </xf>
    <xf numFmtId="1" fontId="8" fillId="0" borderId="15" xfId="1" applyNumberFormat="1" applyFont="1" applyFill="1" applyBorder="1" applyAlignment="1">
      <alignment horizontal="center" vertical="center"/>
    </xf>
    <xf numFmtId="168" fontId="8" fillId="0" borderId="15" xfId="1" applyNumberFormat="1" applyFont="1" applyFill="1" applyBorder="1" applyAlignment="1">
      <alignment horizontal="right" vertical="center" wrapText="1"/>
    </xf>
    <xf numFmtId="0" fontId="19" fillId="0" borderId="16" xfId="1" applyFont="1" applyFill="1" applyBorder="1" applyAlignment="1">
      <alignment horizontal="center" vertical="center" wrapText="1"/>
    </xf>
    <xf numFmtId="1" fontId="8" fillId="0" borderId="4" xfId="1" applyNumberFormat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wrapText="1"/>
    </xf>
    <xf numFmtId="0" fontId="0" fillId="0" borderId="11" xfId="0" applyBorder="1"/>
    <xf numFmtId="0" fontId="42" fillId="0" borderId="12" xfId="1" applyFont="1" applyBorder="1" applyAlignment="1">
      <alignment horizontal="right" vertical="center" wrapText="1"/>
    </xf>
    <xf numFmtId="0" fontId="17" fillId="0" borderId="12" xfId="0" applyFont="1" applyBorder="1" applyAlignment="1">
      <alignment horizontal="center"/>
    </xf>
    <xf numFmtId="0" fontId="17" fillId="0" borderId="12" xfId="0" applyFont="1" applyBorder="1"/>
    <xf numFmtId="0" fontId="5" fillId="5" borderId="14" xfId="1" applyFont="1" applyFill="1" applyBorder="1" applyAlignment="1">
      <alignment horizontal="center" vertical="center" wrapText="1"/>
    </xf>
    <xf numFmtId="0" fontId="8" fillId="5" borderId="15" xfId="1" applyFont="1" applyFill="1" applyBorder="1" applyAlignment="1">
      <alignment horizontal="center" vertical="center"/>
    </xf>
    <xf numFmtId="164" fontId="8" fillId="5" borderId="15" xfId="1" applyNumberFormat="1" applyFont="1" applyFill="1" applyBorder="1" applyAlignment="1">
      <alignment horizontal="center" vertical="center" shrinkToFit="1"/>
    </xf>
    <xf numFmtId="1" fontId="8" fillId="5" borderId="15" xfId="1" applyNumberFormat="1" applyFont="1" applyFill="1" applyBorder="1" applyAlignment="1">
      <alignment horizontal="center" vertical="center"/>
    </xf>
    <xf numFmtId="168" fontId="8" fillId="5" borderId="15" xfId="1" applyNumberFormat="1" applyFont="1" applyFill="1" applyBorder="1" applyAlignment="1">
      <alignment horizontal="right" vertical="center"/>
    </xf>
    <xf numFmtId="0" fontId="3" fillId="5" borderId="16" xfId="1" applyFont="1" applyFill="1" applyBorder="1" applyAlignment="1">
      <alignment horizontal="center" vertical="center" wrapText="1"/>
    </xf>
    <xf numFmtId="167" fontId="8" fillId="0" borderId="9" xfId="1" applyNumberFormat="1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wrapText="1"/>
    </xf>
    <xf numFmtId="0" fontId="53" fillId="0" borderId="10" xfId="1" applyFont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165" fontId="16" fillId="0" borderId="18" xfId="0" applyNumberFormat="1" applyFont="1" applyFill="1" applyBorder="1" applyAlignment="1">
      <alignment horizontal="right" vertical="center"/>
    </xf>
    <xf numFmtId="1" fontId="8" fillId="0" borderId="18" xfId="1" applyNumberFormat="1" applyFont="1" applyFill="1" applyBorder="1" applyAlignment="1">
      <alignment horizontal="center" vertical="center"/>
    </xf>
    <xf numFmtId="168" fontId="8" fillId="0" borderId="18" xfId="1" applyNumberFormat="1" applyFont="1" applyFill="1" applyBorder="1" applyAlignment="1">
      <alignment horizontal="right" vertical="center"/>
    </xf>
    <xf numFmtId="0" fontId="19" fillId="0" borderId="19" xfId="1" applyFont="1" applyFill="1" applyBorder="1" applyAlignment="1">
      <alignment horizontal="center" vertical="center" wrapText="1"/>
    </xf>
    <xf numFmtId="168" fontId="8" fillId="0" borderId="12" xfId="1" applyNumberFormat="1" applyFont="1" applyFill="1" applyBorder="1" applyAlignment="1">
      <alignment horizontal="right" vertical="center"/>
    </xf>
    <xf numFmtId="49" fontId="0" fillId="0" borderId="15" xfId="0" applyNumberFormat="1" applyBorder="1" applyAlignment="1">
      <alignment vertical="center" wrapText="1"/>
    </xf>
    <xf numFmtId="49" fontId="40" fillId="0" borderId="15" xfId="0" applyNumberFormat="1" applyFont="1" applyBorder="1" applyAlignment="1">
      <alignment horizontal="right" vertical="center" wrapText="1"/>
    </xf>
    <xf numFmtId="168" fontId="46" fillId="0" borderId="15" xfId="0" applyNumberFormat="1" applyFont="1" applyFill="1" applyBorder="1" applyAlignment="1">
      <alignment horizontal="right" vertical="center"/>
    </xf>
    <xf numFmtId="0" fontId="28" fillId="0" borderId="16" xfId="0" applyFont="1" applyBorder="1" applyAlignment="1">
      <alignment horizontal="center" vertical="center" wrapText="1"/>
    </xf>
    <xf numFmtId="168" fontId="8" fillId="0" borderId="18" xfId="1" applyNumberFormat="1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center" vertical="center" wrapText="1"/>
    </xf>
    <xf numFmtId="165" fontId="16" fillId="6" borderId="9" xfId="0" applyNumberFormat="1" applyFont="1" applyFill="1" applyBorder="1" applyAlignment="1">
      <alignment horizontal="right" vertical="center"/>
    </xf>
    <xf numFmtId="0" fontId="7" fillId="6" borderId="6" xfId="1" applyFont="1" applyFill="1" applyBorder="1" applyAlignment="1">
      <alignment horizontal="center" vertical="center" wrapText="1"/>
    </xf>
    <xf numFmtId="1" fontId="57" fillId="6" borderId="9" xfId="1" applyNumberFormat="1" applyFont="1" applyFill="1" applyBorder="1" applyAlignment="1">
      <alignment horizontal="center" vertical="center"/>
    </xf>
    <xf numFmtId="168" fontId="57" fillId="6" borderId="9" xfId="1" applyNumberFormat="1" applyFont="1" applyFill="1" applyBorder="1" applyAlignment="1">
      <alignment horizontal="right" vertical="center" wrapText="1"/>
    </xf>
    <xf numFmtId="0" fontId="59" fillId="6" borderId="10" xfId="1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vertical="center" wrapText="1"/>
    </xf>
    <xf numFmtId="0" fontId="61" fillId="0" borderId="0" xfId="0" applyFont="1"/>
    <xf numFmtId="0" fontId="62" fillId="0" borderId="0" xfId="0" applyFont="1"/>
    <xf numFmtId="0" fontId="19" fillId="0" borderId="10" xfId="1" applyFont="1" applyBorder="1" applyAlignment="1">
      <alignment horizontal="center" vertical="center" wrapText="1"/>
    </xf>
    <xf numFmtId="0" fontId="61" fillId="0" borderId="0" xfId="0" applyFont="1" applyFill="1"/>
    <xf numFmtId="0" fontId="54" fillId="0" borderId="0" xfId="0" applyFont="1" applyFill="1" applyAlignment="1">
      <alignment wrapText="1"/>
    </xf>
    <xf numFmtId="0" fontId="7" fillId="5" borderId="17" xfId="1" applyFont="1" applyFill="1" applyBorder="1" applyAlignment="1">
      <alignment horizontal="center" vertical="center" wrapText="1"/>
    </xf>
    <xf numFmtId="0" fontId="8" fillId="5" borderId="18" xfId="1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right" vertical="center"/>
    </xf>
    <xf numFmtId="1" fontId="8" fillId="5" borderId="18" xfId="1" applyNumberFormat="1" applyFont="1" applyFill="1" applyBorder="1" applyAlignment="1">
      <alignment horizontal="center" vertical="center"/>
    </xf>
    <xf numFmtId="168" fontId="8" fillId="5" borderId="18" xfId="1" applyNumberFormat="1" applyFont="1" applyFill="1" applyBorder="1" applyAlignment="1">
      <alignment horizontal="right" vertical="center"/>
    </xf>
    <xf numFmtId="0" fontId="3" fillId="5" borderId="19" xfId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16" fillId="0" borderId="12" xfId="0" applyFont="1" applyBorder="1" applyAlignment="1">
      <alignment horizontal="right" vertical="center"/>
    </xf>
    <xf numFmtId="1" fontId="8" fillId="0" borderId="12" xfId="3" applyNumberFormat="1" applyFont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/>
    </xf>
    <xf numFmtId="168" fontId="8" fillId="0" borderId="15" xfId="1" applyNumberFormat="1" applyFont="1" applyFill="1" applyBorder="1" applyAlignment="1">
      <alignment horizontal="right" vertical="center"/>
    </xf>
    <xf numFmtId="166" fontId="8" fillId="0" borderId="18" xfId="1" applyNumberFormat="1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49" fontId="32" fillId="0" borderId="9" xfId="0" applyNumberFormat="1" applyFont="1" applyBorder="1" applyAlignment="1">
      <alignment horizontal="right" vertical="center" wrapText="1"/>
    </xf>
    <xf numFmtId="0" fontId="53" fillId="0" borderId="10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168" fontId="28" fillId="0" borderId="9" xfId="0" applyNumberFormat="1" applyFont="1" applyFill="1" applyBorder="1" applyAlignment="1">
      <alignment horizontal="right" vertical="center"/>
    </xf>
    <xf numFmtId="0" fontId="28" fillId="0" borderId="10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53" fillId="0" borderId="16" xfId="1" applyFont="1" applyFill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8" fillId="3" borderId="18" xfId="1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right" vertical="center"/>
    </xf>
    <xf numFmtId="1" fontId="8" fillId="3" borderId="18" xfId="1" applyNumberFormat="1" applyFont="1" applyFill="1" applyBorder="1" applyAlignment="1">
      <alignment horizontal="center" vertical="center"/>
    </xf>
    <xf numFmtId="168" fontId="8" fillId="3" borderId="18" xfId="1" applyNumberFormat="1" applyFont="1" applyFill="1" applyBorder="1" applyAlignment="1">
      <alignment horizontal="right" vertical="center"/>
    </xf>
    <xf numFmtId="0" fontId="3" fillId="3" borderId="19" xfId="1" applyFont="1" applyFill="1" applyBorder="1" applyAlignment="1">
      <alignment horizontal="center" vertical="center" wrapText="1"/>
    </xf>
    <xf numFmtId="40" fontId="8" fillId="0" borderId="12" xfId="2" applyFont="1" applyFill="1" applyBorder="1" applyAlignment="1">
      <alignment horizontal="center" vertical="center"/>
    </xf>
    <xf numFmtId="168" fontId="25" fillId="0" borderId="12" xfId="1" applyNumberFormat="1" applyFont="1" applyFill="1" applyBorder="1" applyAlignment="1">
      <alignment horizontal="right" vertical="center" wrapText="1"/>
    </xf>
    <xf numFmtId="0" fontId="31" fillId="0" borderId="13" xfId="1" applyFont="1" applyFill="1" applyBorder="1" applyAlignment="1">
      <alignment horizontal="center" vertical="center" wrapText="1"/>
    </xf>
    <xf numFmtId="49" fontId="28" fillId="0" borderId="18" xfId="0" applyNumberFormat="1" applyFont="1" applyBorder="1" applyAlignment="1">
      <alignment horizontal="left" vertical="center" wrapText="1"/>
    </xf>
    <xf numFmtId="168" fontId="28" fillId="0" borderId="18" xfId="0" applyNumberFormat="1" applyFont="1" applyFill="1" applyBorder="1" applyAlignment="1">
      <alignment horizontal="right" vertical="center"/>
    </xf>
    <xf numFmtId="0" fontId="28" fillId="0" borderId="19" xfId="0" applyFont="1" applyFill="1" applyBorder="1" applyAlignment="1">
      <alignment horizontal="center" vertical="center" wrapText="1"/>
    </xf>
    <xf numFmtId="168" fontId="28" fillId="0" borderId="12" xfId="0" applyNumberFormat="1" applyFont="1" applyFill="1" applyBorder="1" applyAlignment="1">
      <alignment horizontal="right" vertical="center"/>
    </xf>
    <xf numFmtId="0" fontId="28" fillId="0" borderId="13" xfId="0" applyFont="1" applyFill="1" applyBorder="1" applyAlignment="1">
      <alignment horizontal="center" vertical="center" wrapText="1"/>
    </xf>
    <xf numFmtId="0" fontId="57" fillId="6" borderId="9" xfId="1" applyFont="1" applyFill="1" applyBorder="1" applyAlignment="1">
      <alignment horizontal="center" vertical="center"/>
    </xf>
    <xf numFmtId="168" fontId="57" fillId="6" borderId="9" xfId="1" applyNumberFormat="1" applyFont="1" applyFill="1" applyBorder="1" applyAlignment="1">
      <alignment horizontal="right" vertical="center"/>
    </xf>
    <xf numFmtId="0" fontId="67" fillId="6" borderId="10" xfId="1" applyFont="1" applyFill="1" applyBorder="1" applyAlignment="1">
      <alignment horizontal="center" vertical="center" wrapText="1"/>
    </xf>
    <xf numFmtId="2" fontId="57" fillId="6" borderId="9" xfId="1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28" fillId="0" borderId="17" xfId="0" applyNumberFormat="1" applyFont="1" applyBorder="1" applyAlignment="1">
      <alignment horizontal="center" vertical="center"/>
    </xf>
    <xf numFmtId="0" fontId="28" fillId="0" borderId="18" xfId="0" applyNumberFormat="1" applyFont="1" applyBorder="1" applyAlignment="1">
      <alignment horizontal="center" vertical="center"/>
    </xf>
    <xf numFmtId="0" fontId="7" fillId="6" borderId="14" xfId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49" fontId="28" fillId="0" borderId="9" xfId="0" applyNumberFormat="1" applyFont="1" applyBorder="1" applyAlignment="1">
      <alignment horizontal="left" vertical="center" wrapText="1"/>
    </xf>
    <xf numFmtId="0" fontId="28" fillId="0" borderId="9" xfId="0" applyNumberFormat="1" applyFont="1" applyBorder="1" applyAlignment="1">
      <alignment horizontal="center" vertical="center"/>
    </xf>
    <xf numFmtId="0" fontId="28" fillId="0" borderId="11" xfId="0" applyNumberFormat="1" applyFont="1" applyBorder="1" applyAlignment="1">
      <alignment horizontal="center" vertical="center"/>
    </xf>
    <xf numFmtId="49" fontId="28" fillId="0" borderId="12" xfId="0" applyNumberFormat="1" applyFont="1" applyBorder="1" applyAlignment="1">
      <alignment horizontal="left" vertical="center" wrapText="1"/>
    </xf>
    <xf numFmtId="0" fontId="28" fillId="0" borderId="12" xfId="0" applyNumberFormat="1" applyFont="1" applyBorder="1" applyAlignment="1">
      <alignment horizontal="center" vertical="center"/>
    </xf>
    <xf numFmtId="0" fontId="28" fillId="0" borderId="6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57" fillId="6" borderId="15" xfId="1" applyFont="1" applyFill="1" applyBorder="1" applyAlignment="1">
      <alignment horizontal="center" vertical="center"/>
    </xf>
    <xf numFmtId="1" fontId="57" fillId="6" borderId="15" xfId="1" applyNumberFormat="1" applyFont="1" applyFill="1" applyBorder="1" applyAlignment="1">
      <alignment horizontal="center" vertical="center"/>
    </xf>
    <xf numFmtId="168" fontId="57" fillId="6" borderId="15" xfId="1" applyNumberFormat="1" applyFont="1" applyFill="1" applyBorder="1" applyAlignment="1">
      <alignment horizontal="right" vertical="center"/>
    </xf>
    <xf numFmtId="0" fontId="67" fillId="6" borderId="16" xfId="1" applyFont="1" applyFill="1" applyBorder="1" applyAlignment="1">
      <alignment horizontal="center" vertical="center" wrapText="1"/>
    </xf>
    <xf numFmtId="166" fontId="57" fillId="6" borderId="9" xfId="1" applyNumberFormat="1" applyFont="1" applyFill="1" applyBorder="1" applyAlignment="1">
      <alignment horizontal="center" vertical="center"/>
    </xf>
    <xf numFmtId="166" fontId="8" fillId="0" borderId="12" xfId="1" applyNumberFormat="1" applyFont="1" applyFill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40" fontId="8" fillId="0" borderId="9" xfId="2" applyFont="1" applyFill="1" applyBorder="1" applyAlignment="1">
      <alignment horizontal="center" vertical="center"/>
    </xf>
    <xf numFmtId="168" fontId="25" fillId="0" borderId="9" xfId="1" applyNumberFormat="1" applyFont="1" applyFill="1" applyBorder="1" applyAlignment="1">
      <alignment horizontal="right" vertical="center" wrapText="1"/>
    </xf>
    <xf numFmtId="0" fontId="31" fillId="0" borderId="10" xfId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28" fillId="0" borderId="1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/>
    </xf>
    <xf numFmtId="0" fontId="28" fillId="0" borderId="4" xfId="0" applyNumberFormat="1" applyFont="1" applyBorder="1" applyAlignment="1">
      <alignment horizontal="center" vertical="center"/>
    </xf>
    <xf numFmtId="168" fontId="28" fillId="0" borderId="4" xfId="0" applyNumberFormat="1" applyFont="1" applyFill="1" applyBorder="1" applyAlignment="1">
      <alignment horizontal="right" vertical="center"/>
    </xf>
    <xf numFmtId="0" fontId="28" fillId="0" borderId="5" xfId="0" applyFont="1" applyBorder="1" applyAlignment="1">
      <alignment horizontal="center" vertical="center" wrapText="1"/>
    </xf>
    <xf numFmtId="0" fontId="0" fillId="0" borderId="14" xfId="0" applyBorder="1"/>
    <xf numFmtId="0" fontId="17" fillId="0" borderId="15" xfId="0" applyFont="1" applyBorder="1" applyAlignment="1">
      <alignment horizontal="center"/>
    </xf>
    <xf numFmtId="0" fontId="17" fillId="0" borderId="15" xfId="0" applyFont="1" applyBorder="1"/>
    <xf numFmtId="168" fontId="25" fillId="0" borderId="15" xfId="1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wrapText="1"/>
    </xf>
    <xf numFmtId="0" fontId="10" fillId="0" borderId="7" xfId="1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8" fontId="8" fillId="0" borderId="9" xfId="1" applyNumberFormat="1" applyFont="1" applyBorder="1" applyAlignment="1">
      <alignment horizontal="right" vertical="center" wrapText="1"/>
    </xf>
    <xf numFmtId="0" fontId="69" fillId="6" borderId="10" xfId="1" applyFont="1" applyFill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textRotation="90"/>
    </xf>
    <xf numFmtId="0" fontId="12" fillId="7" borderId="6" xfId="0" applyFont="1" applyFill="1" applyBorder="1" applyAlignment="1">
      <alignment vertical="center" wrapText="1"/>
    </xf>
    <xf numFmtId="1" fontId="57" fillId="7" borderId="9" xfId="1" applyNumberFormat="1" applyFont="1" applyFill="1" applyBorder="1" applyAlignment="1">
      <alignment horizontal="center" vertical="center"/>
    </xf>
    <xf numFmtId="166" fontId="57" fillId="7" borderId="9" xfId="1" applyNumberFormat="1" applyFont="1" applyFill="1" applyBorder="1" applyAlignment="1">
      <alignment horizontal="center" vertical="center"/>
    </xf>
    <xf numFmtId="168" fontId="57" fillId="7" borderId="9" xfId="1" applyNumberFormat="1" applyFont="1" applyFill="1" applyBorder="1" applyAlignment="1">
      <alignment horizontal="right" vertical="center" wrapText="1"/>
    </xf>
    <xf numFmtId="0" fontId="59" fillId="7" borderId="10" xfId="1" applyFont="1" applyFill="1" applyBorder="1" applyAlignment="1">
      <alignment horizontal="center" vertical="center" wrapText="1"/>
    </xf>
    <xf numFmtId="2" fontId="57" fillId="7" borderId="9" xfId="1" applyNumberFormat="1" applyFont="1" applyFill="1" applyBorder="1" applyAlignment="1">
      <alignment horizontal="center" vertical="center"/>
    </xf>
    <xf numFmtId="166" fontId="8" fillId="0" borderId="15" xfId="1" applyNumberFormat="1" applyFont="1" applyFill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6" fillId="0" borderId="15" xfId="0" applyFont="1" applyBorder="1" applyAlignment="1">
      <alignment horizontal="right" vertical="center"/>
    </xf>
    <xf numFmtId="1" fontId="8" fillId="0" borderId="15" xfId="3" applyNumberFormat="1" applyFont="1" applyFill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1" fontId="8" fillId="0" borderId="12" xfId="3" applyNumberFormat="1" applyFont="1" applyFill="1" applyBorder="1" applyAlignment="1">
      <alignment horizontal="center" vertical="center"/>
    </xf>
    <xf numFmtId="0" fontId="7" fillId="6" borderId="11" xfId="1" applyFont="1" applyFill="1" applyBorder="1" applyAlignment="1">
      <alignment horizontal="center" vertical="center" wrapText="1"/>
    </xf>
    <xf numFmtId="0" fontId="57" fillId="6" borderId="12" xfId="1" applyFont="1" applyFill="1" applyBorder="1" applyAlignment="1">
      <alignment horizontal="center" vertical="center"/>
    </xf>
    <xf numFmtId="165" fontId="16" fillId="6" borderId="12" xfId="0" applyNumberFormat="1" applyFont="1" applyFill="1" applyBorder="1" applyAlignment="1">
      <alignment horizontal="right" vertical="center"/>
    </xf>
    <xf numFmtId="166" fontId="57" fillId="6" borderId="12" xfId="1" applyNumberFormat="1" applyFont="1" applyFill="1" applyBorder="1" applyAlignment="1">
      <alignment horizontal="center" vertical="center"/>
    </xf>
    <xf numFmtId="168" fontId="57" fillId="6" borderId="12" xfId="1" applyNumberFormat="1" applyFont="1" applyFill="1" applyBorder="1" applyAlignment="1">
      <alignment horizontal="right" vertical="center"/>
    </xf>
    <xf numFmtId="0" fontId="67" fillId="6" borderId="13" xfId="1" applyFont="1" applyFill="1" applyBorder="1" applyAlignment="1">
      <alignment horizontal="center" vertical="center" wrapText="1"/>
    </xf>
    <xf numFmtId="0" fontId="7" fillId="6" borderId="17" xfId="1" applyFont="1" applyFill="1" applyBorder="1" applyAlignment="1">
      <alignment horizontal="center" vertical="center" wrapText="1"/>
    </xf>
    <xf numFmtId="0" fontId="57" fillId="6" borderId="18" xfId="1" applyFont="1" applyFill="1" applyBorder="1" applyAlignment="1">
      <alignment horizontal="center" vertical="center"/>
    </xf>
    <xf numFmtId="165" fontId="16" fillId="6" borderId="18" xfId="0" applyNumberFormat="1" applyFont="1" applyFill="1" applyBorder="1" applyAlignment="1">
      <alignment horizontal="right" vertical="center"/>
    </xf>
    <xf numFmtId="166" fontId="57" fillId="6" borderId="18" xfId="1" applyNumberFormat="1" applyFont="1" applyFill="1" applyBorder="1" applyAlignment="1">
      <alignment horizontal="center" vertical="center"/>
    </xf>
    <xf numFmtId="168" fontId="57" fillId="6" borderId="18" xfId="1" applyNumberFormat="1" applyFont="1" applyFill="1" applyBorder="1" applyAlignment="1">
      <alignment horizontal="right" vertical="center"/>
    </xf>
    <xf numFmtId="0" fontId="67" fillId="6" borderId="19" xfId="1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textRotation="90"/>
    </xf>
    <xf numFmtId="0" fontId="7" fillId="7" borderId="14" xfId="1" applyFont="1" applyFill="1" applyBorder="1" applyAlignment="1">
      <alignment horizontal="center" vertical="center" wrapText="1"/>
    </xf>
    <xf numFmtId="0" fontId="57" fillId="7" borderId="15" xfId="1" applyFont="1" applyFill="1" applyBorder="1" applyAlignment="1">
      <alignment horizontal="center" vertical="center"/>
    </xf>
    <xf numFmtId="165" fontId="16" fillId="7" borderId="18" xfId="0" applyNumberFormat="1" applyFont="1" applyFill="1" applyBorder="1" applyAlignment="1">
      <alignment horizontal="right" vertical="center"/>
    </xf>
    <xf numFmtId="1" fontId="57" fillId="7" borderId="15" xfId="1" applyNumberFormat="1" applyFont="1" applyFill="1" applyBorder="1" applyAlignment="1">
      <alignment horizontal="center" vertical="center"/>
    </xf>
    <xf numFmtId="168" fontId="57" fillId="7" borderId="15" xfId="1" applyNumberFormat="1" applyFont="1" applyFill="1" applyBorder="1" applyAlignment="1">
      <alignment horizontal="right" vertical="center"/>
    </xf>
    <xf numFmtId="0" fontId="67" fillId="7" borderId="16" xfId="1" applyFont="1" applyFill="1" applyBorder="1" applyAlignment="1">
      <alignment horizontal="center" vertical="center" wrapText="1"/>
    </xf>
    <xf numFmtId="0" fontId="7" fillId="7" borderId="6" xfId="1" applyFont="1" applyFill="1" applyBorder="1" applyAlignment="1">
      <alignment horizontal="center" vertical="center" wrapText="1"/>
    </xf>
    <xf numFmtId="0" fontId="8" fillId="7" borderId="9" xfId="1" applyFont="1" applyFill="1" applyBorder="1" applyAlignment="1">
      <alignment horizontal="center" vertical="center"/>
    </xf>
    <xf numFmtId="166" fontId="8" fillId="7" borderId="9" xfId="1" applyNumberFormat="1" applyFont="1" applyFill="1" applyBorder="1" applyAlignment="1">
      <alignment horizontal="center" vertical="center"/>
    </xf>
    <xf numFmtId="0" fontId="19" fillId="7" borderId="10" xfId="1" applyFont="1" applyFill="1" applyBorder="1" applyAlignment="1">
      <alignment horizontal="center" vertical="center" wrapText="1"/>
    </xf>
    <xf numFmtId="0" fontId="57" fillId="7" borderId="9" xfId="1" applyFont="1" applyFill="1" applyBorder="1" applyAlignment="1">
      <alignment horizontal="center" vertical="center"/>
    </xf>
    <xf numFmtId="0" fontId="67" fillId="7" borderId="10" xfId="1" applyFont="1" applyFill="1" applyBorder="1" applyAlignment="1">
      <alignment horizontal="center" vertical="center" wrapText="1"/>
    </xf>
    <xf numFmtId="0" fontId="7" fillId="7" borderId="17" xfId="1" applyFont="1" applyFill="1" applyBorder="1" applyAlignment="1">
      <alignment horizontal="center" vertical="center" wrapText="1"/>
    </xf>
    <xf numFmtId="2" fontId="57" fillId="7" borderId="18" xfId="1" applyNumberFormat="1" applyFont="1" applyFill="1" applyBorder="1" applyAlignment="1">
      <alignment horizontal="center" vertical="center"/>
    </xf>
    <xf numFmtId="0" fontId="67" fillId="7" borderId="19" xfId="1" applyFont="1" applyFill="1" applyBorder="1" applyAlignment="1">
      <alignment horizontal="center" vertical="center" wrapText="1"/>
    </xf>
    <xf numFmtId="0" fontId="8" fillId="7" borderId="18" xfId="1" applyFont="1" applyFill="1" applyBorder="1" applyAlignment="1">
      <alignment horizontal="center" vertical="center"/>
    </xf>
    <xf numFmtId="1" fontId="57" fillId="7" borderId="18" xfId="1" applyNumberFormat="1" applyFont="1" applyFill="1" applyBorder="1" applyAlignment="1">
      <alignment horizontal="center" vertical="center"/>
    </xf>
    <xf numFmtId="168" fontId="57" fillId="7" borderId="9" xfId="1" applyNumberFormat="1" applyFont="1" applyFill="1" applyBorder="1" applyAlignment="1">
      <alignment horizontal="right" vertical="center"/>
    </xf>
    <xf numFmtId="40" fontId="8" fillId="0" borderId="15" xfId="2" applyFont="1" applyFill="1" applyBorder="1" applyAlignment="1">
      <alignment horizontal="center" vertical="center"/>
    </xf>
    <xf numFmtId="168" fontId="25" fillId="0" borderId="15" xfId="1" applyNumberFormat="1" applyFont="1" applyFill="1" applyBorder="1" applyAlignment="1">
      <alignment horizontal="right" vertical="center" wrapText="1"/>
    </xf>
    <xf numFmtId="0" fontId="31" fillId="0" borderId="16" xfId="1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right" vertical="center" wrapText="1"/>
    </xf>
    <xf numFmtId="0" fontId="30" fillId="0" borderId="23" xfId="0" applyFont="1" applyFill="1" applyBorder="1" applyAlignment="1">
      <alignment horizontal="right" vertical="center" wrapText="1"/>
    </xf>
    <xf numFmtId="49" fontId="28" fillId="0" borderId="9" xfId="0" applyNumberFormat="1" applyFont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49" fontId="28" fillId="0" borderId="0" xfId="0" applyNumberFormat="1" applyFont="1"/>
    <xf numFmtId="0" fontId="28" fillId="0" borderId="15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49" fontId="0" fillId="0" borderId="12" xfId="0" applyNumberFormat="1" applyBorder="1" applyAlignment="1">
      <alignment vertical="center" wrapText="1"/>
    </xf>
    <xf numFmtId="49" fontId="32" fillId="0" borderId="12" xfId="0" applyNumberFormat="1" applyFont="1" applyBorder="1" applyAlignment="1">
      <alignment horizontal="right" vertical="center" wrapText="1"/>
    </xf>
    <xf numFmtId="0" fontId="0" fillId="0" borderId="12" xfId="0" applyBorder="1"/>
    <xf numFmtId="0" fontId="28" fillId="0" borderId="12" xfId="0" applyFont="1" applyFill="1" applyBorder="1" applyAlignment="1">
      <alignment horizontal="center" vertical="center"/>
    </xf>
    <xf numFmtId="0" fontId="28" fillId="4" borderId="17" xfId="0" applyFont="1" applyFill="1" applyBorder="1" applyAlignment="1">
      <alignment horizontal="center" vertical="center"/>
    </xf>
    <xf numFmtId="49" fontId="36" fillId="4" borderId="18" xfId="0" applyNumberFormat="1" applyFont="1" applyFill="1" applyBorder="1" applyAlignment="1">
      <alignment horizontal="left" vertical="center" wrapText="1"/>
    </xf>
    <xf numFmtId="49" fontId="28" fillId="4" borderId="18" xfId="0" applyNumberFormat="1" applyFont="1" applyFill="1" applyBorder="1" applyAlignment="1">
      <alignment horizontal="left" vertical="center" wrapText="1"/>
    </xf>
    <xf numFmtId="0" fontId="0" fillId="4" borderId="18" xfId="0" applyFill="1" applyBorder="1"/>
    <xf numFmtId="168" fontId="28" fillId="4" borderId="18" xfId="0" applyNumberFormat="1" applyFont="1" applyFill="1" applyBorder="1" applyAlignment="1">
      <alignment horizontal="right" vertical="center"/>
    </xf>
    <xf numFmtId="0" fontId="28" fillId="4" borderId="19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left"/>
    </xf>
    <xf numFmtId="0" fontId="21" fillId="0" borderId="15" xfId="1" applyFont="1" applyBorder="1" applyAlignment="1">
      <alignment horizontal="center" vertical="center"/>
    </xf>
    <xf numFmtId="40" fontId="8" fillId="0" borderId="15" xfId="2" applyFont="1" applyBorder="1" applyAlignment="1">
      <alignment horizontal="center" vertical="center"/>
    </xf>
    <xf numFmtId="1" fontId="8" fillId="0" borderId="15" xfId="1" applyNumberFormat="1" applyFont="1" applyBorder="1" applyAlignment="1">
      <alignment horizontal="center" vertical="center"/>
    </xf>
    <xf numFmtId="168" fontId="34" fillId="0" borderId="15" xfId="1" applyNumberFormat="1" applyFont="1" applyBorder="1" applyAlignment="1">
      <alignment horizontal="right" vertical="center"/>
    </xf>
    <xf numFmtId="0" fontId="33" fillId="0" borderId="16" xfId="1" applyFont="1" applyBorder="1" applyAlignment="1">
      <alignment horizontal="center" vertical="center" wrapText="1"/>
    </xf>
    <xf numFmtId="168" fontId="0" fillId="0" borderId="12" xfId="0" applyNumberFormat="1" applyBorder="1" applyAlignment="1">
      <alignment horizontal="right"/>
    </xf>
    <xf numFmtId="0" fontId="0" fillId="0" borderId="13" xfId="0" applyBorder="1" applyAlignment="1">
      <alignment wrapText="1"/>
    </xf>
    <xf numFmtId="165" fontId="16" fillId="7" borderId="9" xfId="0" applyNumberFormat="1" applyFont="1" applyFill="1" applyBorder="1" applyAlignment="1">
      <alignment horizontal="right" vertical="center"/>
    </xf>
    <xf numFmtId="0" fontId="12" fillId="0" borderId="11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165" fontId="16" fillId="0" borderId="12" xfId="0" applyNumberFormat="1" applyFont="1" applyBorder="1" applyAlignment="1">
      <alignment horizontal="right" vertical="center"/>
    </xf>
    <xf numFmtId="0" fontId="53" fillId="0" borderId="13" xfId="1" applyFont="1" applyFill="1" applyBorder="1" applyAlignment="1">
      <alignment horizontal="center" vertical="center" wrapText="1"/>
    </xf>
    <xf numFmtId="1" fontId="8" fillId="0" borderId="15" xfId="3" applyNumberFormat="1" applyFont="1" applyBorder="1" applyAlignment="1">
      <alignment horizontal="center" vertical="center"/>
    </xf>
    <xf numFmtId="168" fontId="25" fillId="0" borderId="9" xfId="1" applyNumberFormat="1" applyFont="1" applyBorder="1" applyAlignment="1">
      <alignment horizontal="right" vertical="center" wrapText="1"/>
    </xf>
    <xf numFmtId="2" fontId="57" fillId="6" borderId="18" xfId="1" applyNumberFormat="1" applyFont="1" applyFill="1" applyBorder="1" applyAlignment="1">
      <alignment horizontal="center" vertical="center"/>
    </xf>
    <xf numFmtId="165" fontId="16" fillId="7" borderId="15" xfId="0" applyNumberFormat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horizontal="center" vertical="center"/>
    </xf>
    <xf numFmtId="166" fontId="8" fillId="0" borderId="9" xfId="1" applyNumberFormat="1" applyFont="1" applyBorder="1" applyAlignment="1">
      <alignment horizontal="center" vertical="center"/>
    </xf>
    <xf numFmtId="0" fontId="28" fillId="6" borderId="10" xfId="0" applyFont="1" applyFill="1" applyBorder="1" applyAlignment="1">
      <alignment horizontal="center" vertical="center" wrapText="1"/>
    </xf>
    <xf numFmtId="49" fontId="37" fillId="0" borderId="12" xfId="0" applyNumberFormat="1" applyFont="1" applyBorder="1" applyAlignment="1">
      <alignment horizontal="right" vertical="center" wrapText="1"/>
    </xf>
    <xf numFmtId="0" fontId="38" fillId="0" borderId="12" xfId="0" applyFont="1" applyBorder="1" applyAlignment="1">
      <alignment horizontal="center" vertical="center"/>
    </xf>
    <xf numFmtId="168" fontId="45" fillId="0" borderId="12" xfId="0" applyNumberFormat="1" applyFont="1" applyFill="1" applyBorder="1" applyAlignment="1">
      <alignment horizontal="right" vertical="center"/>
    </xf>
    <xf numFmtId="0" fontId="28" fillId="4" borderId="17" xfId="0" applyNumberFormat="1" applyFont="1" applyFill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 wrapText="1"/>
    </xf>
    <xf numFmtId="0" fontId="28" fillId="4" borderId="6" xfId="0" applyNumberFormat="1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NumberFormat="1" applyFont="1" applyBorder="1" applyAlignment="1">
      <alignment horizontal="center" vertical="center"/>
    </xf>
    <xf numFmtId="49" fontId="28" fillId="0" borderId="15" xfId="0" applyNumberFormat="1" applyFont="1" applyBorder="1" applyAlignment="1">
      <alignment horizontal="left" vertical="center" wrapText="1"/>
    </xf>
    <xf numFmtId="42" fontId="35" fillId="0" borderId="15" xfId="1" applyNumberFormat="1" applyFont="1" applyBorder="1" applyAlignment="1">
      <alignment horizontal="right" vertical="center"/>
    </xf>
    <xf numFmtId="0" fontId="0" fillId="0" borderId="6" xfId="0" applyBorder="1"/>
    <xf numFmtId="168" fontId="0" fillId="0" borderId="9" xfId="0" applyNumberFormat="1" applyBorder="1" applyAlignment="1">
      <alignment horizontal="right"/>
    </xf>
    <xf numFmtId="0" fontId="0" fillId="0" borderId="10" xfId="0" applyBorder="1" applyAlignment="1">
      <alignment wrapText="1"/>
    </xf>
    <xf numFmtId="166" fontId="57" fillId="6" borderId="15" xfId="1" applyNumberFormat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 wrapText="1"/>
    </xf>
    <xf numFmtId="40" fontId="8" fillId="0" borderId="25" xfId="2" applyFont="1" applyFill="1" applyBorder="1" applyAlignment="1">
      <alignment horizontal="center" vertical="center"/>
    </xf>
    <xf numFmtId="1" fontId="8" fillId="0" borderId="25" xfId="1" applyNumberFormat="1" applyFont="1" applyFill="1" applyBorder="1" applyAlignment="1">
      <alignment horizontal="center" vertical="center"/>
    </xf>
    <xf numFmtId="168" fontId="25" fillId="0" borderId="25" xfId="1" applyNumberFormat="1" applyFont="1" applyFill="1" applyBorder="1" applyAlignment="1">
      <alignment horizontal="right" vertical="center" wrapText="1"/>
    </xf>
    <xf numFmtId="0" fontId="31" fillId="0" borderId="29" xfId="1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49" fontId="28" fillId="0" borderId="15" xfId="0" applyNumberFormat="1" applyFont="1" applyBorder="1" applyAlignment="1">
      <alignment horizontal="left" vertical="center"/>
    </xf>
    <xf numFmtId="0" fontId="28" fillId="0" borderId="15" xfId="0" applyNumberFormat="1" applyFont="1" applyBorder="1" applyAlignment="1">
      <alignment horizontal="center" vertical="center"/>
    </xf>
    <xf numFmtId="168" fontId="28" fillId="0" borderId="15" xfId="0" applyNumberFormat="1" applyFont="1" applyFill="1" applyBorder="1" applyAlignment="1">
      <alignment horizontal="right" vertical="center"/>
    </xf>
    <xf numFmtId="0" fontId="28" fillId="0" borderId="16" xfId="0" applyFont="1" applyFill="1" applyBorder="1" applyAlignment="1">
      <alignment horizontal="center" vertical="center" wrapText="1"/>
    </xf>
    <xf numFmtId="49" fontId="40" fillId="0" borderId="12" xfId="0" applyNumberFormat="1" applyFont="1" applyBorder="1" applyAlignment="1">
      <alignment horizontal="right" vertical="center" wrapText="1"/>
    </xf>
    <xf numFmtId="0" fontId="41" fillId="0" borderId="12" xfId="0" applyFont="1" applyBorder="1" applyAlignment="1">
      <alignment horizontal="center" vertical="center"/>
    </xf>
    <xf numFmtId="168" fontId="46" fillId="0" borderId="12" xfId="0" applyNumberFormat="1" applyFont="1" applyFill="1" applyBorder="1" applyAlignment="1">
      <alignment horizontal="right" vertical="center"/>
    </xf>
    <xf numFmtId="49" fontId="39" fillId="4" borderId="18" xfId="0" applyNumberFormat="1" applyFont="1" applyFill="1" applyBorder="1" applyAlignment="1">
      <alignment vertical="center" wrapText="1"/>
    </xf>
    <xf numFmtId="0" fontId="0" fillId="0" borderId="1" xfId="0" applyBorder="1"/>
    <xf numFmtId="0" fontId="17" fillId="0" borderId="4" xfId="0" applyFont="1" applyBorder="1" applyAlignment="1">
      <alignment horizontal="center"/>
    </xf>
    <xf numFmtId="0" fontId="17" fillId="0" borderId="4" xfId="0" applyFont="1" applyBorder="1"/>
    <xf numFmtId="168" fontId="25" fillId="0" borderId="4" xfId="1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wrapText="1"/>
    </xf>
    <xf numFmtId="0" fontId="7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40" fontId="8" fillId="0" borderId="18" xfId="2" applyFont="1" applyBorder="1" applyAlignment="1">
      <alignment horizontal="center" vertical="center"/>
    </xf>
    <xf numFmtId="1" fontId="8" fillId="0" borderId="18" xfId="1" applyNumberFormat="1" applyFont="1" applyBorder="1" applyAlignment="1">
      <alignment horizontal="center" vertical="center"/>
    </xf>
    <xf numFmtId="168" fontId="5" fillId="0" borderId="18" xfId="1" applyNumberFormat="1" applyFont="1" applyBorder="1" applyAlignment="1">
      <alignment horizontal="right" vertical="center"/>
    </xf>
    <xf numFmtId="0" fontId="3" fillId="0" borderId="19" xfId="1" applyFont="1" applyBorder="1" applyAlignment="1">
      <alignment horizontal="center" vertical="center" wrapText="1"/>
    </xf>
    <xf numFmtId="0" fontId="43" fillId="0" borderId="11" xfId="0" applyFont="1" applyBorder="1" applyAlignment="1">
      <alignment horizontal="left"/>
    </xf>
    <xf numFmtId="0" fontId="21" fillId="0" borderId="12" xfId="1" applyFont="1" applyBorder="1" applyAlignment="1">
      <alignment horizontal="center" vertical="center"/>
    </xf>
    <xf numFmtId="168" fontId="34" fillId="0" borderId="12" xfId="1" applyNumberFormat="1" applyFont="1" applyBorder="1" applyAlignment="1">
      <alignment horizontal="right" vertical="center"/>
    </xf>
    <xf numFmtId="0" fontId="33" fillId="0" borderId="13" xfId="1" applyFont="1" applyBorder="1" applyAlignment="1">
      <alignment horizontal="center" vertical="center" wrapText="1"/>
    </xf>
    <xf numFmtId="2" fontId="8" fillId="0" borderId="9" xfId="1" applyNumberFormat="1" applyFont="1" applyFill="1" applyBorder="1" applyAlignment="1">
      <alignment horizontal="center" vertical="center"/>
    </xf>
    <xf numFmtId="49" fontId="37" fillId="0" borderId="9" xfId="0" applyNumberFormat="1" applyFont="1" applyBorder="1" applyAlignment="1">
      <alignment horizontal="center" vertical="center" wrapText="1"/>
    </xf>
    <xf numFmtId="49" fontId="37" fillId="0" borderId="9" xfId="0" applyNumberFormat="1" applyFont="1" applyFill="1" applyBorder="1" applyAlignment="1">
      <alignment horizontal="center" vertical="center" wrapText="1"/>
    </xf>
    <xf numFmtId="49" fontId="28" fillId="0" borderId="9" xfId="0" applyNumberFormat="1" applyFont="1" applyFill="1" applyBorder="1" applyAlignment="1">
      <alignment horizontal="left" vertical="center" wrapText="1"/>
    </xf>
    <xf numFmtId="0" fontId="0" fillId="0" borderId="9" xfId="0" applyFill="1" applyBorder="1"/>
    <xf numFmtId="0" fontId="72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9" fontId="36" fillId="0" borderId="9" xfId="0" applyNumberFormat="1" applyFont="1" applyFill="1" applyBorder="1" applyAlignment="1">
      <alignment horizontal="left" vertical="center" wrapText="1"/>
    </xf>
    <xf numFmtId="0" fontId="0" fillId="0" borderId="15" xfId="0" applyBorder="1"/>
    <xf numFmtId="0" fontId="41" fillId="0" borderId="15" xfId="0" applyFont="1" applyBorder="1" applyAlignment="1">
      <alignment horizontal="center" vertical="center"/>
    </xf>
    <xf numFmtId="0" fontId="19" fillId="0" borderId="16" xfId="3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8" fontId="5" fillId="0" borderId="7" xfId="1" applyNumberFormat="1" applyFont="1" applyBorder="1" applyAlignment="1">
      <alignment horizontal="right" vertical="center" wrapText="1"/>
    </xf>
    <xf numFmtId="168" fontId="8" fillId="5" borderId="22" xfId="1" applyNumberFormat="1" applyFont="1" applyFill="1" applyBorder="1" applyAlignment="1">
      <alignment horizontal="right" vertical="center"/>
    </xf>
    <xf numFmtId="168" fontId="8" fillId="0" borderId="2" xfId="1" applyNumberFormat="1" applyFont="1" applyFill="1" applyBorder="1" applyAlignment="1">
      <alignment horizontal="right" vertical="center" wrapText="1"/>
    </xf>
    <xf numFmtId="168" fontId="8" fillId="0" borderId="7" xfId="1" applyNumberFormat="1" applyFont="1" applyFill="1" applyBorder="1" applyAlignment="1">
      <alignment horizontal="right" vertical="center" wrapText="1"/>
    </xf>
    <xf numFmtId="168" fontId="57" fillId="6" borderId="7" xfId="1" applyNumberFormat="1" applyFont="1" applyFill="1" applyBorder="1" applyAlignment="1">
      <alignment horizontal="right" vertical="center" wrapText="1"/>
    </xf>
    <xf numFmtId="168" fontId="8" fillId="0" borderId="22" xfId="1" applyNumberFormat="1" applyFont="1" applyFill="1" applyBorder="1" applyAlignment="1">
      <alignment horizontal="right" vertical="center" wrapText="1"/>
    </xf>
    <xf numFmtId="168" fontId="8" fillId="0" borderId="20" xfId="1" applyNumberFormat="1" applyFont="1" applyFill="1" applyBorder="1" applyAlignment="1">
      <alignment horizontal="right" vertical="center" wrapText="1"/>
    </xf>
    <xf numFmtId="168" fontId="8" fillId="0" borderId="30" xfId="1" applyNumberFormat="1" applyFont="1" applyFill="1" applyBorder="1" applyAlignment="1">
      <alignment horizontal="right" vertical="center" wrapText="1"/>
    </xf>
    <xf numFmtId="168" fontId="17" fillId="0" borderId="7" xfId="0" applyNumberFormat="1" applyFont="1" applyBorder="1" applyAlignment="1">
      <alignment horizontal="right"/>
    </xf>
    <xf numFmtId="168" fontId="25" fillId="0" borderId="20" xfId="1" applyNumberFormat="1" applyFont="1" applyBorder="1" applyAlignment="1">
      <alignment horizontal="right" vertical="center" wrapText="1"/>
    </xf>
    <xf numFmtId="168" fontId="8" fillId="5" borderId="30" xfId="1" applyNumberFormat="1" applyFont="1" applyFill="1" applyBorder="1" applyAlignment="1">
      <alignment horizontal="right" vertical="center"/>
    </xf>
    <xf numFmtId="168" fontId="8" fillId="0" borderId="7" xfId="1" applyNumberFormat="1" applyFont="1" applyFill="1" applyBorder="1" applyAlignment="1">
      <alignment horizontal="right" vertical="center"/>
    </xf>
    <xf numFmtId="168" fontId="8" fillId="3" borderId="7" xfId="1" applyNumberFormat="1" applyFont="1" applyFill="1" applyBorder="1" applyAlignment="1">
      <alignment horizontal="right" vertical="center"/>
    </xf>
    <xf numFmtId="168" fontId="57" fillId="6" borderId="7" xfId="1" applyNumberFormat="1" applyFont="1" applyFill="1" applyBorder="1" applyAlignment="1">
      <alignment horizontal="right" vertical="center"/>
    </xf>
    <xf numFmtId="168" fontId="57" fillId="6" borderId="22" xfId="1" applyNumberFormat="1" applyFont="1" applyFill="1" applyBorder="1" applyAlignment="1">
      <alignment horizontal="right" vertical="center"/>
    </xf>
    <xf numFmtId="168" fontId="8" fillId="0" borderId="20" xfId="1" applyNumberFormat="1" applyFont="1" applyFill="1" applyBorder="1" applyAlignment="1">
      <alignment horizontal="right" vertical="center"/>
    </xf>
    <xf numFmtId="168" fontId="8" fillId="0" borderId="22" xfId="1" applyNumberFormat="1" applyFont="1" applyFill="1" applyBorder="1" applyAlignment="1">
      <alignment horizontal="right" vertical="center"/>
    </xf>
    <xf numFmtId="168" fontId="8" fillId="0" borderId="30" xfId="1" applyNumberFormat="1" applyFont="1" applyFill="1" applyBorder="1" applyAlignment="1">
      <alignment horizontal="right" vertical="center"/>
    </xf>
    <xf numFmtId="168" fontId="25" fillId="0" borderId="7" xfId="1" applyNumberFormat="1" applyFont="1" applyFill="1" applyBorder="1" applyAlignment="1">
      <alignment horizontal="right" vertical="center" wrapText="1"/>
    </xf>
    <xf numFmtId="168" fontId="25" fillId="0" borderId="20" xfId="1" applyNumberFormat="1" applyFont="1" applyFill="1" applyBorder="1" applyAlignment="1">
      <alignment horizontal="right" vertical="center" wrapText="1"/>
    </xf>
    <xf numFmtId="168" fontId="8" fillId="3" borderId="30" xfId="1" applyNumberFormat="1" applyFont="1" applyFill="1" applyBorder="1" applyAlignment="1">
      <alignment horizontal="right" vertical="center"/>
    </xf>
    <xf numFmtId="168" fontId="8" fillId="4" borderId="7" xfId="1" applyNumberFormat="1" applyFont="1" applyFill="1" applyBorder="1" applyAlignment="1">
      <alignment horizontal="right" vertical="center"/>
    </xf>
    <xf numFmtId="168" fontId="45" fillId="0" borderId="7" xfId="0" applyNumberFormat="1" applyFont="1" applyFill="1" applyBorder="1" applyAlignment="1">
      <alignment horizontal="right" vertical="center"/>
    </xf>
    <xf numFmtId="168" fontId="28" fillId="4" borderId="7" xfId="0" applyNumberFormat="1" applyFont="1" applyFill="1" applyBorder="1" applyAlignment="1">
      <alignment horizontal="right" vertical="center"/>
    </xf>
    <xf numFmtId="168" fontId="28" fillId="0" borderId="7" xfId="0" applyNumberFormat="1" applyFont="1" applyFill="1" applyBorder="1" applyAlignment="1">
      <alignment horizontal="right" vertical="center"/>
    </xf>
    <xf numFmtId="168" fontId="46" fillId="0" borderId="22" xfId="0" applyNumberFormat="1" applyFont="1" applyFill="1" applyBorder="1" applyAlignment="1">
      <alignment horizontal="right" vertical="center"/>
    </xf>
    <xf numFmtId="168" fontId="28" fillId="0" borderId="20" xfId="0" applyNumberFormat="1" applyFont="1" applyFill="1" applyBorder="1" applyAlignment="1">
      <alignment horizontal="right" vertical="center"/>
    </xf>
    <xf numFmtId="168" fontId="28" fillId="0" borderId="30" xfId="0" applyNumberFormat="1" applyFont="1" applyFill="1" applyBorder="1" applyAlignment="1">
      <alignment horizontal="right" vertical="center"/>
    </xf>
    <xf numFmtId="168" fontId="46" fillId="0" borderId="7" xfId="0" applyNumberFormat="1" applyFont="1" applyFill="1" applyBorder="1" applyAlignment="1">
      <alignment horizontal="right" vertical="center"/>
    </xf>
    <xf numFmtId="168" fontId="28" fillId="0" borderId="2" xfId="0" applyNumberFormat="1" applyFont="1" applyFill="1" applyBorder="1" applyAlignment="1">
      <alignment horizontal="right" vertical="center"/>
    </xf>
    <xf numFmtId="168" fontId="25" fillId="0" borderId="22" xfId="1" applyNumberFormat="1" applyFont="1" applyBorder="1" applyAlignment="1">
      <alignment horizontal="right" vertical="center" wrapText="1"/>
    </xf>
    <xf numFmtId="168" fontId="5" fillId="0" borderId="7" xfId="1" applyNumberFormat="1" applyFont="1" applyBorder="1" applyAlignment="1">
      <alignment horizontal="right" vertical="center"/>
    </xf>
    <xf numFmtId="168" fontId="8" fillId="0" borderId="7" xfId="1" applyNumberFormat="1" applyFont="1" applyBorder="1" applyAlignment="1">
      <alignment horizontal="right" vertical="center"/>
    </xf>
    <xf numFmtId="42" fontId="35" fillId="0" borderId="7" xfId="1" applyNumberFormat="1" applyFont="1" applyBorder="1" applyAlignment="1">
      <alignment horizontal="right" vertical="center"/>
    </xf>
    <xf numFmtId="168" fontId="34" fillId="0" borderId="7" xfId="1" applyNumberFormat="1" applyFont="1" applyBorder="1" applyAlignment="1">
      <alignment horizontal="right" vertical="center"/>
    </xf>
    <xf numFmtId="168" fontId="5" fillId="0" borderId="20" xfId="1" applyNumberFormat="1" applyFont="1" applyBorder="1" applyAlignment="1">
      <alignment horizontal="right" vertical="center"/>
    </xf>
    <xf numFmtId="168" fontId="73" fillId="2" borderId="2" xfId="2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right" vertical="center" wrapText="1"/>
    </xf>
    <xf numFmtId="168" fontId="57" fillId="7" borderId="7" xfId="1" applyNumberFormat="1" applyFont="1" applyFill="1" applyBorder="1" applyAlignment="1">
      <alignment horizontal="right" vertical="center" wrapText="1"/>
    </xf>
    <xf numFmtId="168" fontId="57" fillId="6" borderId="20" xfId="1" applyNumberFormat="1" applyFont="1" applyFill="1" applyBorder="1" applyAlignment="1">
      <alignment horizontal="right" vertical="center"/>
    </xf>
    <xf numFmtId="168" fontId="57" fillId="6" borderId="30" xfId="1" applyNumberFormat="1" applyFont="1" applyFill="1" applyBorder="1" applyAlignment="1">
      <alignment horizontal="right" vertical="center"/>
    </xf>
    <xf numFmtId="168" fontId="57" fillId="7" borderId="22" xfId="1" applyNumberFormat="1" applyFont="1" applyFill="1" applyBorder="1" applyAlignment="1">
      <alignment horizontal="right" vertical="center"/>
    </xf>
    <xf numFmtId="168" fontId="57" fillId="7" borderId="31" xfId="1" applyNumberFormat="1" applyFont="1" applyFill="1" applyBorder="1" applyAlignment="1">
      <alignment horizontal="right" vertical="center"/>
    </xf>
    <xf numFmtId="168" fontId="57" fillId="7" borderId="30" xfId="1" applyNumberFormat="1" applyFont="1" applyFill="1" applyBorder="1" applyAlignment="1">
      <alignment horizontal="right" vertical="center"/>
    </xf>
    <xf numFmtId="168" fontId="25" fillId="0" borderId="22" xfId="1" applyNumberFormat="1" applyFont="1" applyFill="1" applyBorder="1" applyAlignment="1">
      <alignment horizontal="right" vertical="center" wrapText="1"/>
    </xf>
    <xf numFmtId="168" fontId="28" fillId="4" borderId="30" xfId="0" applyNumberFormat="1" applyFont="1" applyFill="1" applyBorder="1" applyAlignment="1">
      <alignment horizontal="right" vertical="center"/>
    </xf>
    <xf numFmtId="168" fontId="34" fillId="0" borderId="22" xfId="1" applyNumberFormat="1" applyFont="1" applyBorder="1" applyAlignment="1">
      <alignment horizontal="right" vertical="center"/>
    </xf>
    <xf numFmtId="168" fontId="0" fillId="0" borderId="20" xfId="0" applyNumberFormat="1" applyBorder="1" applyAlignment="1">
      <alignment horizontal="right"/>
    </xf>
    <xf numFmtId="168" fontId="25" fillId="0" borderId="7" xfId="1" applyNumberFormat="1" applyFont="1" applyBorder="1" applyAlignment="1">
      <alignment horizontal="right" vertical="center" wrapText="1"/>
    </xf>
    <xf numFmtId="168" fontId="57" fillId="7" borderId="7" xfId="1" applyNumberFormat="1" applyFont="1" applyFill="1" applyBorder="1" applyAlignment="1">
      <alignment horizontal="right" vertical="center"/>
    </xf>
    <xf numFmtId="168" fontId="45" fillId="0" borderId="20" xfId="0" applyNumberFormat="1" applyFont="1" applyFill="1" applyBorder="1" applyAlignment="1">
      <alignment horizontal="right" vertical="center"/>
    </xf>
    <xf numFmtId="42" fontId="35" fillId="0" borderId="22" xfId="1" applyNumberFormat="1" applyFont="1" applyBorder="1" applyAlignment="1">
      <alignment horizontal="right" vertical="center"/>
    </xf>
    <xf numFmtId="168" fontId="0" fillId="0" borderId="7" xfId="0" applyNumberFormat="1" applyBorder="1" applyAlignment="1">
      <alignment horizontal="right"/>
    </xf>
    <xf numFmtId="168" fontId="25" fillId="0" borderId="31" xfId="1" applyNumberFormat="1" applyFont="1" applyFill="1" applyBorder="1" applyAlignment="1">
      <alignment horizontal="right" vertical="center" wrapText="1"/>
    </xf>
    <xf numFmtId="168" fontId="28" fillId="0" borderId="22" xfId="0" applyNumberFormat="1" applyFont="1" applyFill="1" applyBorder="1" applyAlignment="1">
      <alignment horizontal="right" vertical="center"/>
    </xf>
    <xf numFmtId="168" fontId="46" fillId="0" borderId="20" xfId="0" applyNumberFormat="1" applyFont="1" applyFill="1" applyBorder="1" applyAlignment="1">
      <alignment horizontal="right" vertical="center"/>
    </xf>
    <xf numFmtId="168" fontId="25" fillId="0" borderId="2" xfId="1" applyNumberFormat="1" applyFont="1" applyBorder="1" applyAlignment="1">
      <alignment horizontal="right" vertical="center" wrapText="1"/>
    </xf>
    <xf numFmtId="168" fontId="5" fillId="0" borderId="30" xfId="1" applyNumberFormat="1" applyFont="1" applyBorder="1" applyAlignment="1">
      <alignment horizontal="right" vertical="center"/>
    </xf>
    <xf numFmtId="168" fontId="34" fillId="0" borderId="20" xfId="1" applyNumberFormat="1" applyFont="1" applyBorder="1" applyAlignment="1">
      <alignment horizontal="right" vertical="center"/>
    </xf>
    <xf numFmtId="0" fontId="13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0" fillId="0" borderId="20" xfId="1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4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10" fillId="0" borderId="9" xfId="1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7" fillId="0" borderId="9" xfId="0" applyFont="1" applyFill="1" applyBorder="1" applyAlignment="1">
      <alignment vertical="center" wrapText="1"/>
    </xf>
    <xf numFmtId="0" fontId="48" fillId="0" borderId="9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horizontal="right" vertical="center" wrapText="1"/>
    </xf>
    <xf numFmtId="0" fontId="30" fillId="0" borderId="9" xfId="0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vertical="center" wrapText="1"/>
    </xf>
    <xf numFmtId="0" fontId="48" fillId="0" borderId="12" xfId="0" applyFont="1" applyFill="1" applyBorder="1" applyAlignment="1">
      <alignment vertical="center" wrapText="1"/>
    </xf>
    <xf numFmtId="0" fontId="27" fillId="3" borderId="18" xfId="0" applyFont="1" applyFill="1" applyBorder="1" applyAlignment="1">
      <alignment vertical="center" wrapText="1"/>
    </xf>
    <xf numFmtId="0" fontId="28" fillId="3" borderId="18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47" fillId="0" borderId="18" xfId="0" applyFont="1" applyFill="1" applyBorder="1" applyAlignment="1">
      <alignment vertical="center" wrapText="1"/>
    </xf>
    <xf numFmtId="0" fontId="50" fillId="0" borderId="9" xfId="0" applyFont="1" applyBorder="1" applyAlignment="1">
      <alignment vertical="center" wrapText="1"/>
    </xf>
    <xf numFmtId="0" fontId="48" fillId="0" borderId="9" xfId="0" applyFont="1" applyBorder="1" applyAlignment="1">
      <alignment vertical="center" wrapText="1"/>
    </xf>
    <xf numFmtId="0" fontId="50" fillId="0" borderId="9" xfId="0" applyFont="1" applyFill="1" applyBorder="1" applyAlignment="1">
      <alignment vertical="center" wrapText="1"/>
    </xf>
    <xf numFmtId="0" fontId="27" fillId="0" borderId="15" xfId="0" applyFont="1" applyFill="1" applyBorder="1" applyAlignment="1">
      <alignment vertical="center" wrapText="1"/>
    </xf>
    <xf numFmtId="0" fontId="48" fillId="0" borderId="15" xfId="0" applyFont="1" applyFill="1" applyBorder="1" applyAlignment="1">
      <alignment vertical="center" wrapText="1"/>
    </xf>
    <xf numFmtId="0" fontId="50" fillId="0" borderId="15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47" fillId="0" borderId="12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47" fillId="0" borderId="9" xfId="0" applyFont="1" applyFill="1" applyBorder="1" applyAlignment="1">
      <alignment vertical="center" wrapText="1"/>
    </xf>
    <xf numFmtId="0" fontId="64" fillId="0" borderId="24" xfId="0" applyFont="1" applyBorder="1" applyAlignment="1">
      <alignment horizontal="center" vertical="center" textRotation="90"/>
    </xf>
    <xf numFmtId="0" fontId="46" fillId="6" borderId="9" xfId="0" applyFont="1" applyFill="1" applyBorder="1" applyAlignment="1">
      <alignment vertical="center" wrapText="1"/>
    </xf>
    <xf numFmtId="0" fontId="65" fillId="6" borderId="9" xfId="0" applyFont="1" applyFill="1" applyBorder="1" applyAlignment="1">
      <alignment vertical="center" wrapText="1"/>
    </xf>
    <xf numFmtId="0" fontId="46" fillId="6" borderId="15" xfId="0" applyFont="1" applyFill="1" applyBorder="1" applyAlignment="1">
      <alignment vertical="center" wrapText="1"/>
    </xf>
    <xf numFmtId="0" fontId="65" fillId="6" borderId="15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22" fillId="0" borderId="12" xfId="0" applyFont="1" applyBorder="1" applyAlignment="1">
      <alignment horizontal="right" vertical="center" wrapText="1"/>
    </xf>
    <xf numFmtId="0" fontId="24" fillId="0" borderId="12" xfId="0" applyFont="1" applyBorder="1" applyAlignment="1">
      <alignment horizontal="right" vertical="center" wrapText="1"/>
    </xf>
    <xf numFmtId="0" fontId="11" fillId="5" borderId="18" xfId="1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7" fillId="3" borderId="9" xfId="0" applyFont="1" applyFill="1" applyBorder="1" applyAlignment="1">
      <alignment vertical="center" wrapText="1"/>
    </xf>
    <xf numFmtId="0" fontId="28" fillId="3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56" fillId="6" borderId="9" xfId="0" applyFont="1" applyFill="1" applyBorder="1" applyAlignment="1">
      <alignment vertical="center" wrapText="1"/>
    </xf>
    <xf numFmtId="0" fontId="63" fillId="0" borderId="24" xfId="0" applyFont="1" applyBorder="1" applyAlignment="1">
      <alignment horizontal="center" vertical="center" textRotation="90"/>
    </xf>
    <xf numFmtId="0" fontId="46" fillId="6" borderId="7" xfId="0" applyFont="1" applyFill="1" applyBorder="1" applyAlignment="1">
      <alignment vertical="center" wrapText="1"/>
    </xf>
    <xf numFmtId="0" fontId="46" fillId="6" borderId="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5" borderId="22" xfId="1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3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44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3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9" fillId="0" borderId="15" xfId="0" applyFont="1" applyFill="1" applyBorder="1" applyAlignment="1">
      <alignment horizontal="right" vertical="center" wrapText="1"/>
    </xf>
    <xf numFmtId="0" fontId="30" fillId="0" borderId="15" xfId="0" applyFont="1" applyFill="1" applyBorder="1" applyAlignment="1">
      <alignment horizontal="right" vertical="center" wrapText="1"/>
    </xf>
    <xf numFmtId="0" fontId="29" fillId="0" borderId="20" xfId="0" applyFont="1" applyFill="1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  <xf numFmtId="0" fontId="0" fillId="0" borderId="2" xfId="0" applyBorder="1" applyAlignment="1"/>
    <xf numFmtId="0" fontId="0" fillId="0" borderId="3" xfId="0" applyBorder="1" applyAlignment="1"/>
    <xf numFmtId="0" fontId="27" fillId="0" borderId="9" xfId="0" applyFont="1" applyBorder="1" applyAlignment="1">
      <alignment vertical="center" wrapText="1"/>
    </xf>
    <xf numFmtId="0" fontId="50" fillId="0" borderId="12" xfId="0" applyFont="1" applyFill="1" applyBorder="1" applyAlignment="1">
      <alignment vertical="center" wrapText="1"/>
    </xf>
    <xf numFmtId="0" fontId="27" fillId="0" borderId="18" xfId="0" applyFont="1" applyFill="1" applyBorder="1" applyAlignment="1">
      <alignment vertical="center" wrapText="1"/>
    </xf>
    <xf numFmtId="0" fontId="48" fillId="0" borderId="18" xfId="0" applyFont="1" applyFill="1" applyBorder="1" applyAlignment="1">
      <alignment vertical="center" wrapText="1"/>
    </xf>
    <xf numFmtId="0" fontId="46" fillId="7" borderId="15" xfId="0" applyFont="1" applyFill="1" applyBorder="1" applyAlignment="1">
      <alignment vertical="center" wrapText="1"/>
    </xf>
    <xf numFmtId="0" fontId="65" fillId="7" borderId="15" xfId="0" applyFont="1" applyFill="1" applyBorder="1" applyAlignment="1">
      <alignment vertical="center" wrapText="1"/>
    </xf>
    <xf numFmtId="0" fontId="46" fillId="7" borderId="9" xfId="0" applyFont="1" applyFill="1" applyBorder="1" applyAlignment="1">
      <alignment vertical="center" wrapText="1"/>
    </xf>
    <xf numFmtId="0" fontId="65" fillId="7" borderId="9" xfId="0" applyFont="1" applyFill="1" applyBorder="1" applyAlignment="1">
      <alignment vertical="center" wrapText="1"/>
    </xf>
    <xf numFmtId="0" fontId="46" fillId="6" borderId="12" xfId="0" applyFont="1" applyFill="1" applyBorder="1" applyAlignment="1">
      <alignment vertical="center" wrapText="1"/>
    </xf>
    <xf numFmtId="0" fontId="65" fillId="6" borderId="12" xfId="0" applyFont="1" applyFill="1" applyBorder="1" applyAlignment="1">
      <alignment vertical="center" wrapText="1"/>
    </xf>
    <xf numFmtId="0" fontId="46" fillId="6" borderId="18" xfId="0" applyFont="1" applyFill="1" applyBorder="1" applyAlignment="1">
      <alignment vertical="center" wrapText="1"/>
    </xf>
    <xf numFmtId="0" fontId="65" fillId="6" borderId="18" xfId="0" applyFont="1" applyFill="1" applyBorder="1" applyAlignment="1">
      <alignment vertical="center" wrapText="1"/>
    </xf>
    <xf numFmtId="0" fontId="22" fillId="0" borderId="15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5" fillId="0" borderId="12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56" fillId="7" borderId="9" xfId="0" applyFont="1" applyFill="1" applyBorder="1" applyAlignment="1">
      <alignment vertical="center" wrapText="1"/>
    </xf>
    <xf numFmtId="0" fontId="46" fillId="7" borderId="7" xfId="0" applyFont="1" applyFill="1" applyBorder="1" applyAlignment="1">
      <alignment vertical="center" wrapText="1"/>
    </xf>
    <xf numFmtId="0" fontId="46" fillId="7" borderId="8" xfId="0" applyFont="1" applyFill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17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9" fillId="0" borderId="12" xfId="0" applyFont="1" applyFill="1" applyBorder="1" applyAlignment="1">
      <alignment horizontal="right" vertical="center" wrapText="1"/>
    </xf>
    <xf numFmtId="0" fontId="30" fillId="0" borderId="12" xfId="0" applyFont="1" applyFill="1" applyBorder="1" applyAlignment="1">
      <alignment horizontal="right" vertical="center" wrapText="1"/>
    </xf>
    <xf numFmtId="0" fontId="29" fillId="0" borderId="27" xfId="0" applyFont="1" applyFill="1" applyBorder="1" applyAlignment="1">
      <alignment horizontal="right" vertical="center" wrapText="1"/>
    </xf>
    <xf numFmtId="0" fontId="29" fillId="0" borderId="28" xfId="0" applyFont="1" applyFill="1" applyBorder="1" applyAlignment="1">
      <alignment horizontal="right" vertical="center" wrapText="1"/>
    </xf>
    <xf numFmtId="0" fontId="10" fillId="0" borderId="4" xfId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28" fillId="0" borderId="9" xfId="0" applyFont="1" applyFill="1" applyBorder="1" applyAlignment="1">
      <alignment vertical="center" wrapText="1"/>
    </xf>
    <xf numFmtId="49" fontId="36" fillId="4" borderId="7" xfId="0" applyNumberFormat="1" applyFont="1" applyFill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47" fillId="0" borderId="9" xfId="0" applyFont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74" fillId="0" borderId="32" xfId="0" applyFont="1" applyBorder="1" applyAlignment="1">
      <alignment horizontal="center"/>
    </xf>
    <xf numFmtId="0" fontId="74" fillId="0" borderId="33" xfId="0" applyFont="1" applyBorder="1" applyAlignment="1">
      <alignment horizontal="center"/>
    </xf>
    <xf numFmtId="0" fontId="74" fillId="0" borderId="34" xfId="0" applyFont="1" applyBorder="1" applyAlignment="1">
      <alignment horizontal="center"/>
    </xf>
    <xf numFmtId="0" fontId="74" fillId="0" borderId="24" xfId="0" applyFont="1" applyBorder="1" applyAlignment="1">
      <alignment horizontal="center"/>
    </xf>
    <xf numFmtId="0" fontId="74" fillId="0" borderId="0" xfId="0" applyFont="1" applyBorder="1" applyAlignment="1">
      <alignment horizontal="center"/>
    </xf>
    <xf numFmtId="0" fontId="74" fillId="0" borderId="35" xfId="0" applyFont="1" applyBorder="1" applyAlignment="1">
      <alignment horizontal="center"/>
    </xf>
    <xf numFmtId="0" fontId="74" fillId="0" borderId="36" xfId="0" applyFont="1" applyBorder="1" applyAlignment="1">
      <alignment horizontal="center"/>
    </xf>
    <xf numFmtId="0" fontId="74" fillId="0" borderId="37" xfId="0" applyFont="1" applyBorder="1" applyAlignment="1">
      <alignment horizontal="center"/>
    </xf>
    <xf numFmtId="0" fontId="74" fillId="0" borderId="38" xfId="0" applyFont="1" applyBorder="1" applyAlignment="1">
      <alignment horizontal="center"/>
    </xf>
    <xf numFmtId="0" fontId="75" fillId="0" borderId="39" xfId="0" applyFont="1" applyBorder="1" applyAlignment="1">
      <alignment horizontal="center"/>
    </xf>
    <xf numFmtId="0" fontId="75" fillId="0" borderId="40" xfId="0" applyFont="1" applyBorder="1" applyAlignment="1">
      <alignment horizontal="center"/>
    </xf>
    <xf numFmtId="0" fontId="75" fillId="0" borderId="41" xfId="0" applyFont="1" applyBorder="1" applyAlignment="1">
      <alignment horizontal="center"/>
    </xf>
    <xf numFmtId="0" fontId="76" fillId="0" borderId="39" xfId="0" applyFont="1" applyBorder="1" applyAlignment="1">
      <alignment horizontal="center" wrapText="1"/>
    </xf>
    <xf numFmtId="0" fontId="76" fillId="0" borderId="40" xfId="0" applyFont="1" applyBorder="1" applyAlignment="1">
      <alignment horizontal="center"/>
    </xf>
    <xf numFmtId="0" fontId="76" fillId="0" borderId="41" xfId="0" applyFont="1" applyBorder="1" applyAlignment="1">
      <alignment horizontal="center"/>
    </xf>
    <xf numFmtId="0" fontId="76" fillId="0" borderId="39" xfId="0" applyFont="1" applyBorder="1" applyAlignment="1">
      <alignment horizontal="center"/>
    </xf>
    <xf numFmtId="0" fontId="76" fillId="0" borderId="24" xfId="0" applyFont="1" applyBorder="1" applyAlignment="1">
      <alignment horizontal="center" wrapText="1"/>
    </xf>
    <xf numFmtId="0" fontId="76" fillId="0" borderId="0" xfId="0" applyFont="1" applyBorder="1" applyAlignment="1">
      <alignment horizontal="center" wrapText="1"/>
    </xf>
    <xf numFmtId="0" fontId="76" fillId="0" borderId="42" xfId="0" applyFont="1" applyBorder="1" applyAlignment="1">
      <alignment horizontal="center" wrapText="1"/>
    </xf>
    <xf numFmtId="165" fontId="76" fillId="8" borderId="31" xfId="0" applyNumberFormat="1" applyFont="1" applyFill="1" applyBorder="1" applyAlignment="1">
      <alignment horizontal="center"/>
    </xf>
    <xf numFmtId="165" fontId="76" fillId="8" borderId="0" xfId="0" applyNumberFormat="1" applyFont="1" applyFill="1" applyBorder="1" applyAlignment="1">
      <alignment horizontal="center"/>
    </xf>
    <xf numFmtId="165" fontId="76" fillId="8" borderId="35" xfId="0" applyNumberFormat="1" applyFont="1" applyFill="1" applyBorder="1" applyAlignment="1">
      <alignment horizontal="center"/>
    </xf>
    <xf numFmtId="0" fontId="76" fillId="0" borderId="36" xfId="0" applyFont="1" applyBorder="1" applyAlignment="1">
      <alignment horizontal="center"/>
    </xf>
    <xf numFmtId="0" fontId="76" fillId="0" borderId="37" xfId="0" applyFont="1" applyBorder="1" applyAlignment="1">
      <alignment horizontal="center"/>
    </xf>
    <xf numFmtId="0" fontId="76" fillId="0" borderId="43" xfId="0" applyFont="1" applyBorder="1" applyAlignment="1">
      <alignment horizontal="center"/>
    </xf>
    <xf numFmtId="165" fontId="77" fillId="0" borderId="44" xfId="0" applyNumberFormat="1" applyFont="1" applyBorder="1" applyAlignment="1">
      <alignment horizontal="center"/>
    </xf>
    <xf numFmtId="165" fontId="77" fillId="0" borderId="37" xfId="0" applyNumberFormat="1" applyFont="1" applyBorder="1" applyAlignment="1">
      <alignment horizontal="center"/>
    </xf>
    <xf numFmtId="165" fontId="77" fillId="0" borderId="38" xfId="0" applyNumberFormat="1" applyFont="1" applyBorder="1" applyAlignment="1">
      <alignment horizontal="center"/>
    </xf>
    <xf numFmtId="165" fontId="75" fillId="0" borderId="39" xfId="0" applyNumberFormat="1" applyFont="1" applyBorder="1" applyAlignment="1">
      <alignment horizontal="center"/>
    </xf>
    <xf numFmtId="165" fontId="75" fillId="0" borderId="40" xfId="0" applyNumberFormat="1" applyFont="1" applyBorder="1" applyAlignment="1">
      <alignment horizontal="center"/>
    </xf>
    <xf numFmtId="165" fontId="75" fillId="0" borderId="41" xfId="0" applyNumberFormat="1" applyFont="1" applyBorder="1" applyAlignment="1">
      <alignment horizontal="center"/>
    </xf>
    <xf numFmtId="165" fontId="75" fillId="0" borderId="24" xfId="0" applyNumberFormat="1" applyFont="1" applyBorder="1" applyAlignment="1">
      <alignment horizontal="center"/>
    </xf>
    <xf numFmtId="165" fontId="75" fillId="0" borderId="0" xfId="0" applyNumberFormat="1" applyFont="1" applyBorder="1" applyAlignment="1">
      <alignment horizontal="center"/>
    </xf>
    <xf numFmtId="165" fontId="75" fillId="0" borderId="35" xfId="0" applyNumberFormat="1" applyFont="1" applyBorder="1" applyAlignment="1">
      <alignment horizontal="center"/>
    </xf>
    <xf numFmtId="165" fontId="75" fillId="0" borderId="36" xfId="0" applyNumberFormat="1" applyFont="1" applyBorder="1" applyAlignment="1">
      <alignment horizontal="center"/>
    </xf>
    <xf numFmtId="165" fontId="75" fillId="0" borderId="37" xfId="0" applyNumberFormat="1" applyFont="1" applyBorder="1" applyAlignment="1">
      <alignment horizontal="center"/>
    </xf>
    <xf numFmtId="165" fontId="75" fillId="0" borderId="38" xfId="0" applyNumberFormat="1" applyFont="1" applyBorder="1" applyAlignment="1">
      <alignment horizontal="center"/>
    </xf>
    <xf numFmtId="165" fontId="75" fillId="0" borderId="32" xfId="0" applyNumberFormat="1" applyFont="1" applyBorder="1" applyAlignment="1">
      <alignment horizontal="center"/>
    </xf>
    <xf numFmtId="165" fontId="75" fillId="0" borderId="33" xfId="0" applyNumberFormat="1" applyFont="1" applyBorder="1" applyAlignment="1">
      <alignment horizontal="center"/>
    </xf>
    <xf numFmtId="165" fontId="75" fillId="0" borderId="34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7" xfId="0" applyFont="1" applyBorder="1" applyAlignment="1"/>
  </cellXfs>
  <cellStyles count="6">
    <cellStyle name="Čárka 2" xfId="2"/>
    <cellStyle name="Normální" xfId="0" builtinId="0"/>
    <cellStyle name="Normální 10" xfId="4"/>
    <cellStyle name="Normální 11" xfId="1"/>
    <cellStyle name="normální 2" xfId="5"/>
    <cellStyle name="normální_Vyberovka zelen 2010 podklady 2" xfId="3"/>
  </cellStyles>
  <dxfs count="0"/>
  <tableStyles count="0" defaultTableStyle="TableStyleMedium2" defaultPivotStyle="PivotStyleLight16"/>
  <colors>
    <mruColors>
      <color rgb="FFFF7C80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D8" sqref="D8:I8"/>
    </sheetView>
  </sheetViews>
  <sheetFormatPr defaultRowHeight="14.5" x14ac:dyDescent="0.35"/>
  <sheetData>
    <row r="1" spans="1:9" x14ac:dyDescent="0.35">
      <c r="A1" s="545"/>
      <c r="B1" s="546"/>
      <c r="C1" s="546"/>
      <c r="D1" s="546"/>
      <c r="E1" s="546"/>
      <c r="F1" s="546"/>
      <c r="G1" s="546"/>
      <c r="H1" s="546"/>
      <c r="I1" s="547"/>
    </row>
    <row r="2" spans="1:9" x14ac:dyDescent="0.35">
      <c r="A2" s="548"/>
      <c r="B2" s="549"/>
      <c r="C2" s="549"/>
      <c r="D2" s="549"/>
      <c r="E2" s="549"/>
      <c r="F2" s="549"/>
      <c r="G2" s="549"/>
      <c r="H2" s="549"/>
      <c r="I2" s="550"/>
    </row>
    <row r="3" spans="1:9" ht="15" thickBot="1" x14ac:dyDescent="0.4">
      <c r="A3" s="551"/>
      <c r="B3" s="552"/>
      <c r="C3" s="552"/>
      <c r="D3" s="552"/>
      <c r="E3" s="552"/>
      <c r="F3" s="552"/>
      <c r="G3" s="552"/>
      <c r="H3" s="552"/>
      <c r="I3" s="553"/>
    </row>
    <row r="4" spans="1:9" ht="19" thickBot="1" x14ac:dyDescent="0.5">
      <c r="A4" s="554" t="s">
        <v>532</v>
      </c>
      <c r="B4" s="555"/>
      <c r="C4" s="555"/>
      <c r="D4" s="555"/>
      <c r="E4" s="555"/>
      <c r="F4" s="555"/>
      <c r="G4" s="555"/>
      <c r="H4" s="555"/>
      <c r="I4" s="556"/>
    </row>
    <row r="5" spans="1:9" ht="16" thickBot="1" x14ac:dyDescent="0.4">
      <c r="A5" s="557" t="s">
        <v>538</v>
      </c>
      <c r="B5" s="558"/>
      <c r="C5" s="558"/>
      <c r="D5" s="558"/>
      <c r="E5" s="558"/>
      <c r="F5" s="558"/>
      <c r="G5" s="558"/>
      <c r="H5" s="558"/>
      <c r="I5" s="559"/>
    </row>
    <row r="6" spans="1:9" ht="16" thickBot="1" x14ac:dyDescent="0.4">
      <c r="A6" s="560" t="s">
        <v>533</v>
      </c>
      <c r="B6" s="558"/>
      <c r="C6" s="558"/>
      <c r="D6" s="558"/>
      <c r="E6" s="558"/>
      <c r="F6" s="558"/>
      <c r="G6" s="558"/>
      <c r="H6" s="558"/>
      <c r="I6" s="559"/>
    </row>
    <row r="7" spans="1:9" ht="15.5" x14ac:dyDescent="0.35">
      <c r="A7" s="561" t="s">
        <v>534</v>
      </c>
      <c r="B7" s="562"/>
      <c r="C7" s="563"/>
      <c r="D7" s="564">
        <f>SUM('1 GJ-DOZP'!G176+'2 GJ-CHB'!G157+'3 HB-DOZP'!G172+'4 HB-CHB'!G183+'5 CHOT-DOZP'!G94+'6 CHOT-CHB'!G94)</f>
        <v>0</v>
      </c>
      <c r="E7" s="565"/>
      <c r="F7" s="565"/>
      <c r="G7" s="565"/>
      <c r="H7" s="565"/>
      <c r="I7" s="566"/>
    </row>
    <row r="8" spans="1:9" ht="16" thickBot="1" x14ac:dyDescent="0.4">
      <c r="A8" s="567"/>
      <c r="B8" s="568"/>
      <c r="C8" s="569"/>
      <c r="D8" s="570"/>
      <c r="E8" s="571"/>
      <c r="F8" s="571"/>
      <c r="G8" s="571"/>
      <c r="H8" s="571"/>
      <c r="I8" s="572"/>
    </row>
    <row r="9" spans="1:9" ht="19" thickBot="1" x14ac:dyDescent="0.5">
      <c r="A9" s="573" t="s">
        <v>535</v>
      </c>
      <c r="B9" s="574"/>
      <c r="C9" s="574"/>
      <c r="D9" s="573">
        <f>SUM(D7:F8)</f>
        <v>0</v>
      </c>
      <c r="E9" s="574"/>
      <c r="F9" s="574"/>
      <c r="G9" s="574"/>
      <c r="H9" s="574"/>
      <c r="I9" s="575"/>
    </row>
    <row r="10" spans="1:9" x14ac:dyDescent="0.35">
      <c r="A10" s="576" t="s">
        <v>536</v>
      </c>
      <c r="B10" s="577"/>
      <c r="C10" s="577"/>
      <c r="D10" s="576">
        <f>D9*0.21</f>
        <v>0</v>
      </c>
      <c r="E10" s="577"/>
      <c r="F10" s="577"/>
      <c r="G10" s="577"/>
      <c r="H10" s="577"/>
      <c r="I10" s="578"/>
    </row>
    <row r="11" spans="1:9" ht="15" thickBot="1" x14ac:dyDescent="0.4">
      <c r="A11" s="579"/>
      <c r="B11" s="580"/>
      <c r="C11" s="580"/>
      <c r="D11" s="579"/>
      <c r="E11" s="580"/>
      <c r="F11" s="580"/>
      <c r="G11" s="580"/>
      <c r="H11" s="580"/>
      <c r="I11" s="581"/>
    </row>
    <row r="12" spans="1:9" x14ac:dyDescent="0.35">
      <c r="A12" s="582" t="s">
        <v>537</v>
      </c>
      <c r="B12" s="583"/>
      <c r="C12" s="583"/>
      <c r="D12" s="582">
        <f>D10+D9</f>
        <v>0</v>
      </c>
      <c r="E12" s="583"/>
      <c r="F12" s="583"/>
      <c r="G12" s="583"/>
      <c r="H12" s="583"/>
      <c r="I12" s="584"/>
    </row>
    <row r="13" spans="1:9" ht="15" thickBot="1" x14ac:dyDescent="0.4">
      <c r="A13" s="579"/>
      <c r="B13" s="580"/>
      <c r="C13" s="580"/>
      <c r="D13" s="579"/>
      <c r="E13" s="580"/>
      <c r="F13" s="580"/>
      <c r="G13" s="580"/>
      <c r="H13" s="580"/>
      <c r="I13" s="581"/>
    </row>
    <row r="14" spans="1:9" x14ac:dyDescent="0.35">
      <c r="A14" s="181"/>
      <c r="B14" s="181"/>
      <c r="C14" s="181"/>
      <c r="D14" s="181"/>
      <c r="E14" s="181"/>
      <c r="F14" s="181"/>
      <c r="G14" s="181"/>
      <c r="H14" s="181"/>
      <c r="I14" s="181"/>
    </row>
    <row r="15" spans="1:9" x14ac:dyDescent="0.35">
      <c r="A15" s="181"/>
      <c r="B15" s="181"/>
      <c r="C15" s="181"/>
      <c r="D15" s="181"/>
      <c r="E15" s="181"/>
      <c r="F15" s="181"/>
      <c r="G15" s="181"/>
      <c r="H15" s="181"/>
      <c r="I15" s="181"/>
    </row>
  </sheetData>
  <mergeCells count="14">
    <mergeCell ref="A12:C13"/>
    <mergeCell ref="D12:I13"/>
    <mergeCell ref="A8:C8"/>
    <mergeCell ref="D8:I8"/>
    <mergeCell ref="A9:C9"/>
    <mergeCell ref="D9:I9"/>
    <mergeCell ref="A10:C11"/>
    <mergeCell ref="D10:I11"/>
    <mergeCell ref="A1:I3"/>
    <mergeCell ref="A4:I4"/>
    <mergeCell ref="A5:I5"/>
    <mergeCell ref="A6:I6"/>
    <mergeCell ref="A7:C7"/>
    <mergeCell ref="D7:I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workbookViewId="0">
      <selection activeCell="H164" sqref="H164"/>
    </sheetView>
  </sheetViews>
  <sheetFormatPr defaultRowHeight="14.5" x14ac:dyDescent="0.35"/>
  <cols>
    <col min="2" max="2" width="16.08984375" customWidth="1"/>
    <col min="3" max="3" width="38.6328125" customWidth="1"/>
    <col min="7" max="7" width="14.81640625" customWidth="1"/>
    <col min="8" max="8" width="24.90625" customWidth="1"/>
  </cols>
  <sheetData>
    <row r="1" spans="1:10" ht="19" thickBot="1" x14ac:dyDescent="0.5">
      <c r="A1" s="585" t="s">
        <v>539</v>
      </c>
      <c r="B1" s="585"/>
      <c r="C1" s="585"/>
    </row>
    <row r="2" spans="1:10" ht="27" x14ac:dyDescent="0.6">
      <c r="A2" s="33" t="s">
        <v>0</v>
      </c>
      <c r="B2" s="487" t="s">
        <v>206</v>
      </c>
      <c r="C2" s="488"/>
      <c r="D2" s="34" t="s">
        <v>1</v>
      </c>
      <c r="E2" s="35" t="s">
        <v>2</v>
      </c>
      <c r="F2" s="36" t="s">
        <v>3</v>
      </c>
      <c r="G2" s="88" t="s">
        <v>4</v>
      </c>
      <c r="H2" s="413" t="s">
        <v>505</v>
      </c>
      <c r="I2" s="37" t="s">
        <v>5</v>
      </c>
      <c r="J2" s="131"/>
    </row>
    <row r="3" spans="1:10" x14ac:dyDescent="0.35">
      <c r="A3" s="1"/>
      <c r="B3" s="464"/>
      <c r="C3" s="478"/>
      <c r="D3" s="2"/>
      <c r="E3" s="3"/>
      <c r="F3" s="4"/>
      <c r="G3" s="63"/>
      <c r="H3" s="377"/>
      <c r="I3" s="5"/>
      <c r="J3" s="181"/>
    </row>
    <row r="4" spans="1:10" ht="21.5" thickBot="1" x14ac:dyDescent="0.4">
      <c r="A4" s="100" t="s">
        <v>6</v>
      </c>
      <c r="B4" s="489" t="s">
        <v>7</v>
      </c>
      <c r="C4" s="490"/>
      <c r="D4" s="101"/>
      <c r="E4" s="102"/>
      <c r="F4" s="103"/>
      <c r="G4" s="104"/>
      <c r="H4" s="378"/>
      <c r="I4" s="105"/>
      <c r="J4" s="181"/>
    </row>
    <row r="5" spans="1:10" x14ac:dyDescent="0.35">
      <c r="A5" s="80"/>
      <c r="B5" s="491"/>
      <c r="C5" s="492"/>
      <c r="D5" s="81"/>
      <c r="E5" s="82"/>
      <c r="F5" s="94"/>
      <c r="G5" s="83"/>
      <c r="H5" s="379"/>
      <c r="I5" s="84"/>
      <c r="J5" s="181"/>
    </row>
    <row r="6" spans="1:10" ht="48" x14ac:dyDescent="0.35">
      <c r="A6" s="26">
        <v>181111111</v>
      </c>
      <c r="B6" s="464" t="s">
        <v>8</v>
      </c>
      <c r="C6" s="478"/>
      <c r="D6" s="27" t="s">
        <v>9</v>
      </c>
      <c r="E6" s="28">
        <v>0</v>
      </c>
      <c r="F6" s="20">
        <v>667</v>
      </c>
      <c r="G6" s="64">
        <f t="shared" ref="G6:G36" si="0">PRODUCT(E6,F6)</f>
        <v>0</v>
      </c>
      <c r="H6" s="380"/>
      <c r="I6" s="150" t="s">
        <v>143</v>
      </c>
      <c r="J6" s="181"/>
    </row>
    <row r="7" spans="1:10" ht="40" x14ac:dyDescent="0.35">
      <c r="A7" s="26">
        <v>184802111</v>
      </c>
      <c r="B7" s="464" t="s">
        <v>10</v>
      </c>
      <c r="C7" s="478"/>
      <c r="D7" s="27" t="s">
        <v>9</v>
      </c>
      <c r="E7" s="28">
        <v>0</v>
      </c>
      <c r="F7" s="20">
        <f>PRODUCT(F6,2)</f>
        <v>1334</v>
      </c>
      <c r="G7" s="64">
        <f t="shared" si="0"/>
        <v>0</v>
      </c>
      <c r="H7" s="380"/>
      <c r="I7" s="21" t="s">
        <v>130</v>
      </c>
      <c r="J7" s="130"/>
    </row>
    <row r="8" spans="1:10" ht="18" x14ac:dyDescent="0.35">
      <c r="A8" s="129">
        <v>121112004</v>
      </c>
      <c r="B8" s="467" t="s">
        <v>195</v>
      </c>
      <c r="C8" s="483"/>
      <c r="D8" s="126" t="s">
        <v>125</v>
      </c>
      <c r="E8" s="28">
        <v>0</v>
      </c>
      <c r="F8" s="126">
        <v>20</v>
      </c>
      <c r="G8" s="127">
        <f t="shared" si="0"/>
        <v>0</v>
      </c>
      <c r="H8" s="381"/>
      <c r="I8" s="128" t="s">
        <v>124</v>
      </c>
      <c r="J8" s="484" t="s">
        <v>140</v>
      </c>
    </row>
    <row r="9" spans="1:10" ht="27" x14ac:dyDescent="0.35">
      <c r="A9" s="129">
        <v>64730111</v>
      </c>
      <c r="B9" s="467" t="s">
        <v>302</v>
      </c>
      <c r="C9" s="483"/>
      <c r="D9" s="126" t="s">
        <v>9</v>
      </c>
      <c r="E9" s="28">
        <v>0</v>
      </c>
      <c r="F9" s="126">
        <v>20</v>
      </c>
      <c r="G9" s="127">
        <f t="shared" si="0"/>
        <v>0</v>
      </c>
      <c r="H9" s="381"/>
      <c r="I9" s="128" t="s">
        <v>126</v>
      </c>
      <c r="J9" s="484"/>
    </row>
    <row r="10" spans="1:10" ht="36" x14ac:dyDescent="0.35">
      <c r="A10" s="129">
        <v>564932111</v>
      </c>
      <c r="B10" s="467" t="s">
        <v>303</v>
      </c>
      <c r="C10" s="483"/>
      <c r="D10" s="126" t="s">
        <v>9</v>
      </c>
      <c r="E10" s="28">
        <v>0</v>
      </c>
      <c r="F10" s="126">
        <v>20</v>
      </c>
      <c r="G10" s="127">
        <f t="shared" si="0"/>
        <v>0</v>
      </c>
      <c r="H10" s="381"/>
      <c r="I10" s="128" t="s">
        <v>127</v>
      </c>
      <c r="J10" s="484"/>
    </row>
    <row r="11" spans="1:10" ht="72" x14ac:dyDescent="0.35">
      <c r="A11" s="129">
        <v>916371211</v>
      </c>
      <c r="B11" s="467" t="s">
        <v>205</v>
      </c>
      <c r="C11" s="483"/>
      <c r="D11" s="126" t="s">
        <v>33</v>
      </c>
      <c r="E11" s="28">
        <v>0</v>
      </c>
      <c r="F11" s="126">
        <v>19</v>
      </c>
      <c r="G11" s="127">
        <f>PRODUCT(E11,F11)</f>
        <v>0</v>
      </c>
      <c r="H11" s="381"/>
      <c r="I11" s="128" t="s">
        <v>146</v>
      </c>
      <c r="J11" s="484"/>
    </row>
    <row r="12" spans="1:10" ht="18" x14ac:dyDescent="0.35">
      <c r="A12" s="129"/>
      <c r="B12" s="485" t="s">
        <v>188</v>
      </c>
      <c r="C12" s="486"/>
      <c r="D12" s="126" t="s">
        <v>125</v>
      </c>
      <c r="E12" s="28">
        <v>0</v>
      </c>
      <c r="F12" s="126">
        <v>20</v>
      </c>
      <c r="G12" s="127">
        <f>PRODUCT(E12,F12)</f>
        <v>0</v>
      </c>
      <c r="H12" s="381"/>
      <c r="I12" s="128" t="s">
        <v>122</v>
      </c>
      <c r="J12" s="484"/>
    </row>
    <row r="13" spans="1:10" ht="27" x14ac:dyDescent="0.35">
      <c r="A13" s="26">
        <v>181411131</v>
      </c>
      <c r="B13" s="464" t="s">
        <v>11</v>
      </c>
      <c r="C13" s="478"/>
      <c r="D13" s="27" t="s">
        <v>9</v>
      </c>
      <c r="E13" s="28">
        <v>0</v>
      </c>
      <c r="F13" s="20">
        <f>SUM(507,-F8)</f>
        <v>487</v>
      </c>
      <c r="G13" s="64">
        <f t="shared" si="0"/>
        <v>0</v>
      </c>
      <c r="H13" s="380"/>
      <c r="I13" s="21" t="s">
        <v>129</v>
      </c>
      <c r="J13" s="181"/>
    </row>
    <row r="14" spans="1:10" x14ac:dyDescent="0.35">
      <c r="A14" s="151">
        <v>185803211</v>
      </c>
      <c r="B14" s="436" t="s">
        <v>144</v>
      </c>
      <c r="C14" s="437"/>
      <c r="D14" s="152" t="s">
        <v>9</v>
      </c>
      <c r="E14" s="28">
        <v>0</v>
      </c>
      <c r="F14" s="20">
        <f>SUM(F13)</f>
        <v>487</v>
      </c>
      <c r="G14" s="64">
        <f t="shared" si="0"/>
        <v>0</v>
      </c>
      <c r="H14" s="380"/>
      <c r="I14" s="21"/>
      <c r="J14" s="181"/>
    </row>
    <row r="15" spans="1:10" x14ac:dyDescent="0.35">
      <c r="A15" s="26">
        <v>183205111</v>
      </c>
      <c r="B15" s="464" t="s">
        <v>12</v>
      </c>
      <c r="C15" s="478"/>
      <c r="D15" s="27" t="s">
        <v>9</v>
      </c>
      <c r="E15" s="28">
        <v>0</v>
      </c>
      <c r="F15" s="20">
        <f>SUM(F6,-F13,-F8)</f>
        <v>160</v>
      </c>
      <c r="G15" s="64">
        <f t="shared" si="0"/>
        <v>0</v>
      </c>
      <c r="H15" s="380"/>
      <c r="I15" s="21"/>
      <c r="J15" s="133"/>
    </row>
    <row r="16" spans="1:10" ht="33" customHeight="1" x14ac:dyDescent="0.35">
      <c r="A16" s="26">
        <v>183111212</v>
      </c>
      <c r="B16" s="464" t="s">
        <v>84</v>
      </c>
      <c r="C16" s="478"/>
      <c r="D16" s="27" t="s">
        <v>13</v>
      </c>
      <c r="E16" s="28">
        <v>0</v>
      </c>
      <c r="F16" s="20">
        <f>SUM(F167)</f>
        <v>274</v>
      </c>
      <c r="G16" s="64">
        <f t="shared" si="0"/>
        <v>0</v>
      </c>
      <c r="H16" s="380"/>
      <c r="I16" s="21" t="s">
        <v>14</v>
      </c>
      <c r="J16" s="182"/>
    </row>
    <row r="17" spans="1:10" ht="29" customHeight="1" x14ac:dyDescent="0.35">
      <c r="A17" s="89">
        <v>183101315</v>
      </c>
      <c r="B17" s="480" t="s">
        <v>82</v>
      </c>
      <c r="C17" s="481"/>
      <c r="D17" s="90" t="s">
        <v>13</v>
      </c>
      <c r="E17" s="28">
        <v>0</v>
      </c>
      <c r="F17" s="91">
        <f>SUM(F127)</f>
        <v>3</v>
      </c>
      <c r="G17" s="92">
        <f t="shared" si="0"/>
        <v>0</v>
      </c>
      <c r="H17" s="382"/>
      <c r="I17" s="157" t="s">
        <v>139</v>
      </c>
      <c r="J17" s="182"/>
    </row>
    <row r="18" spans="1:10" ht="31.5" customHeight="1" x14ac:dyDescent="0.35">
      <c r="A18" s="151">
        <v>183101314</v>
      </c>
      <c r="B18" s="436" t="s">
        <v>137</v>
      </c>
      <c r="C18" s="437"/>
      <c r="D18" s="152" t="s">
        <v>13</v>
      </c>
      <c r="E18" s="28">
        <v>0</v>
      </c>
      <c r="F18" s="20">
        <f>SUM(F109,F110)</f>
        <v>5</v>
      </c>
      <c r="G18" s="64">
        <f t="shared" si="0"/>
        <v>0</v>
      </c>
      <c r="H18" s="380"/>
      <c r="I18" s="150" t="s">
        <v>138</v>
      </c>
      <c r="J18" s="182"/>
    </row>
    <row r="19" spans="1:10" ht="36" x14ac:dyDescent="0.35">
      <c r="A19" s="26">
        <v>183111213</v>
      </c>
      <c r="B19" s="464" t="s">
        <v>85</v>
      </c>
      <c r="C19" s="478"/>
      <c r="D19" s="27" t="s">
        <v>13</v>
      </c>
      <c r="E19" s="28">
        <v>0</v>
      </c>
      <c r="F19" s="20">
        <f>SUM(F139,-F17,-F18)</f>
        <v>233</v>
      </c>
      <c r="G19" s="64">
        <f t="shared" si="0"/>
        <v>0</v>
      </c>
      <c r="H19" s="380"/>
      <c r="I19" s="21" t="s">
        <v>186</v>
      </c>
      <c r="J19" s="182"/>
    </row>
    <row r="20" spans="1:10" ht="27.5" customHeight="1" x14ac:dyDescent="0.35">
      <c r="A20" s="26">
        <v>183101214</v>
      </c>
      <c r="B20" s="464" t="s">
        <v>86</v>
      </c>
      <c r="C20" s="478"/>
      <c r="D20" s="27" t="s">
        <v>13</v>
      </c>
      <c r="E20" s="28">
        <v>0</v>
      </c>
      <c r="F20" s="20">
        <f>SUM(F86,F87,F88,F89,F90,F91)</f>
        <v>6</v>
      </c>
      <c r="G20" s="64">
        <f t="shared" si="0"/>
        <v>0</v>
      </c>
      <c r="H20" s="380"/>
      <c r="I20" s="21" t="s">
        <v>58</v>
      </c>
      <c r="J20" s="182"/>
    </row>
    <row r="21" spans="1:10" ht="28.5" customHeight="1" x14ac:dyDescent="0.35">
      <c r="A21" s="26">
        <v>183101215</v>
      </c>
      <c r="B21" s="464" t="s">
        <v>87</v>
      </c>
      <c r="C21" s="478"/>
      <c r="D21" s="27" t="s">
        <v>13</v>
      </c>
      <c r="E21" s="28">
        <v>0</v>
      </c>
      <c r="F21" s="20">
        <f>SUM(F94,-F20)</f>
        <v>4</v>
      </c>
      <c r="G21" s="64">
        <f t="shared" si="0"/>
        <v>0</v>
      </c>
      <c r="H21" s="380"/>
      <c r="I21" s="21" t="s">
        <v>59</v>
      </c>
      <c r="J21" s="182"/>
    </row>
    <row r="22" spans="1:10" ht="22" customHeight="1" x14ac:dyDescent="0.35">
      <c r="A22" s="89">
        <v>183211322</v>
      </c>
      <c r="B22" s="480" t="s">
        <v>15</v>
      </c>
      <c r="C22" s="480"/>
      <c r="D22" s="90" t="s">
        <v>13</v>
      </c>
      <c r="E22" s="28">
        <v>0</v>
      </c>
      <c r="F22" s="91">
        <f>SUM(F16)</f>
        <v>274</v>
      </c>
      <c r="G22" s="92">
        <f t="shared" si="0"/>
        <v>0</v>
      </c>
      <c r="H22" s="382"/>
      <c r="I22" s="93" t="s">
        <v>14</v>
      </c>
      <c r="J22" s="182"/>
    </row>
    <row r="23" spans="1:10" ht="31" customHeight="1" thickBot="1" x14ac:dyDescent="0.4">
      <c r="A23" s="79">
        <v>184102110</v>
      </c>
      <c r="B23" s="462" t="s">
        <v>16</v>
      </c>
      <c r="C23" s="462"/>
      <c r="D23" s="123" t="s">
        <v>13</v>
      </c>
      <c r="E23" s="28">
        <v>0</v>
      </c>
      <c r="F23" s="24">
        <f>SUM(F139)</f>
        <v>241</v>
      </c>
      <c r="G23" s="65">
        <f t="shared" si="0"/>
        <v>0</v>
      </c>
      <c r="H23" s="383"/>
      <c r="I23" s="25" t="s">
        <v>83</v>
      </c>
      <c r="J23" s="182"/>
    </row>
    <row r="24" spans="1:10" ht="32.5" customHeight="1" x14ac:dyDescent="0.35">
      <c r="A24" s="155">
        <v>184201111</v>
      </c>
      <c r="B24" s="454" t="s">
        <v>60</v>
      </c>
      <c r="C24" s="482"/>
      <c r="D24" s="156" t="s">
        <v>13</v>
      </c>
      <c r="E24" s="113">
        <v>0</v>
      </c>
      <c r="F24" s="114">
        <f>SUM(F20)</f>
        <v>6</v>
      </c>
      <c r="G24" s="122">
        <f t="shared" si="0"/>
        <v>0</v>
      </c>
      <c r="H24" s="384"/>
      <c r="I24" s="116" t="s">
        <v>58</v>
      </c>
      <c r="J24" s="182"/>
    </row>
    <row r="25" spans="1:10" ht="23.5" customHeight="1" x14ac:dyDescent="0.35">
      <c r="A25" s="26">
        <v>184102115</v>
      </c>
      <c r="B25" s="464" t="s">
        <v>17</v>
      </c>
      <c r="C25" s="478"/>
      <c r="D25" s="27" t="s">
        <v>13</v>
      </c>
      <c r="E25" s="113">
        <v>0</v>
      </c>
      <c r="F25" s="20">
        <f>SUM(F21)</f>
        <v>4</v>
      </c>
      <c r="G25" s="64">
        <f t="shared" si="0"/>
        <v>0</v>
      </c>
      <c r="H25" s="380"/>
      <c r="I25" s="21" t="s">
        <v>59</v>
      </c>
      <c r="J25" s="182"/>
    </row>
    <row r="26" spans="1:10" ht="27" x14ac:dyDescent="0.35">
      <c r="A26" s="26">
        <v>185802114</v>
      </c>
      <c r="B26" s="464" t="s">
        <v>81</v>
      </c>
      <c r="C26" s="478"/>
      <c r="D26" s="27" t="s">
        <v>18</v>
      </c>
      <c r="E26" s="113">
        <v>0</v>
      </c>
      <c r="F26" s="106">
        <f>PRODUCT(F52,0.00001)</f>
        <v>4.6600000000000001E-3</v>
      </c>
      <c r="G26" s="64">
        <f t="shared" si="0"/>
        <v>0</v>
      </c>
      <c r="H26" s="380"/>
      <c r="I26" s="21" t="s">
        <v>19</v>
      </c>
      <c r="J26" s="182"/>
    </row>
    <row r="27" spans="1:10" ht="18" x14ac:dyDescent="0.35">
      <c r="A27" s="26"/>
      <c r="B27" s="464" t="s">
        <v>20</v>
      </c>
      <c r="C27" s="478"/>
      <c r="D27" s="27" t="s">
        <v>21</v>
      </c>
      <c r="E27" s="113">
        <v>0</v>
      </c>
      <c r="F27" s="20">
        <f>SUM(F93)</f>
        <v>7</v>
      </c>
      <c r="G27" s="64">
        <f t="shared" si="0"/>
        <v>0</v>
      </c>
      <c r="H27" s="380"/>
      <c r="I27" s="21" t="s">
        <v>53</v>
      </c>
      <c r="J27" s="182"/>
    </row>
    <row r="28" spans="1:10" ht="32.5" customHeight="1" x14ac:dyDescent="0.35">
      <c r="A28" s="26">
        <v>184215132</v>
      </c>
      <c r="B28" s="464" t="s">
        <v>119</v>
      </c>
      <c r="C28" s="478"/>
      <c r="D28" s="27" t="s">
        <v>13</v>
      </c>
      <c r="E28" s="113">
        <v>0</v>
      </c>
      <c r="F28" s="20">
        <f>SUM(F27,-F29)</f>
        <v>1</v>
      </c>
      <c r="G28" s="64">
        <f t="shared" si="0"/>
        <v>0</v>
      </c>
      <c r="H28" s="380"/>
      <c r="I28" s="21" t="s">
        <v>22</v>
      </c>
      <c r="J28" s="182"/>
    </row>
    <row r="29" spans="1:10" ht="31.5" customHeight="1" x14ac:dyDescent="0.35">
      <c r="A29" s="89">
        <v>184215112</v>
      </c>
      <c r="B29" s="480" t="s">
        <v>61</v>
      </c>
      <c r="C29" s="481"/>
      <c r="D29" s="90" t="s">
        <v>13</v>
      </c>
      <c r="E29" s="113">
        <v>0</v>
      </c>
      <c r="F29" s="91">
        <f>SUM(F20)</f>
        <v>6</v>
      </c>
      <c r="G29" s="92">
        <f t="shared" si="0"/>
        <v>0</v>
      </c>
      <c r="H29" s="382"/>
      <c r="I29" s="93" t="s">
        <v>58</v>
      </c>
      <c r="J29" s="182"/>
    </row>
    <row r="30" spans="1:10" ht="18" x14ac:dyDescent="0.35">
      <c r="A30" s="26">
        <v>184215111</v>
      </c>
      <c r="B30" s="464" t="s">
        <v>23</v>
      </c>
      <c r="C30" s="478"/>
      <c r="D30" s="27" t="s">
        <v>13</v>
      </c>
      <c r="E30" s="113">
        <v>0</v>
      </c>
      <c r="F30" s="20">
        <f>SUM(F77)</f>
        <v>3</v>
      </c>
      <c r="G30" s="64">
        <f t="shared" si="0"/>
        <v>0</v>
      </c>
      <c r="H30" s="380"/>
      <c r="I30" s="21" t="s">
        <v>24</v>
      </c>
      <c r="J30" s="182"/>
    </row>
    <row r="31" spans="1:10" ht="18" x14ac:dyDescent="0.35">
      <c r="A31" s="26">
        <v>184911431</v>
      </c>
      <c r="B31" s="464" t="s">
        <v>25</v>
      </c>
      <c r="C31" s="478"/>
      <c r="D31" s="27" t="s">
        <v>9</v>
      </c>
      <c r="E31" s="113">
        <v>0</v>
      </c>
      <c r="F31" s="20">
        <f>SUM(F15,-F32)</f>
        <v>127</v>
      </c>
      <c r="G31" s="64">
        <f t="shared" si="0"/>
        <v>0</v>
      </c>
      <c r="H31" s="380"/>
      <c r="I31" s="21" t="s">
        <v>54</v>
      </c>
      <c r="J31" s="182"/>
    </row>
    <row r="32" spans="1:10" x14ac:dyDescent="0.35">
      <c r="A32" s="26">
        <v>184911151</v>
      </c>
      <c r="B32" s="464" t="s">
        <v>26</v>
      </c>
      <c r="C32" s="478"/>
      <c r="D32" s="27" t="s">
        <v>9</v>
      </c>
      <c r="E32" s="113">
        <v>0</v>
      </c>
      <c r="F32" s="20">
        <v>33</v>
      </c>
      <c r="G32" s="64">
        <f t="shared" si="0"/>
        <v>0</v>
      </c>
      <c r="H32" s="380"/>
      <c r="I32" s="21" t="s">
        <v>88</v>
      </c>
      <c r="J32" s="134"/>
    </row>
    <row r="33" spans="1:10" x14ac:dyDescent="0.35">
      <c r="A33" s="26"/>
      <c r="B33" s="479" t="s">
        <v>530</v>
      </c>
      <c r="C33" s="471"/>
      <c r="D33" s="18" t="s">
        <v>21</v>
      </c>
      <c r="E33" s="113">
        <v>0</v>
      </c>
      <c r="F33" s="20">
        <v>3</v>
      </c>
      <c r="G33" s="64">
        <f t="shared" si="0"/>
        <v>0</v>
      </c>
      <c r="H33" s="380"/>
      <c r="I33" s="110"/>
      <c r="J33" s="181"/>
    </row>
    <row r="34" spans="1:10" x14ac:dyDescent="0.35">
      <c r="A34" s="26">
        <v>185851111</v>
      </c>
      <c r="B34" s="464" t="s">
        <v>51</v>
      </c>
      <c r="C34" s="471"/>
      <c r="D34" s="18" t="s">
        <v>27</v>
      </c>
      <c r="E34" s="113">
        <v>0</v>
      </c>
      <c r="F34" s="20">
        <v>3</v>
      </c>
      <c r="G34" s="64">
        <f t="shared" si="0"/>
        <v>0</v>
      </c>
      <c r="H34" s="380"/>
      <c r="I34" s="21"/>
      <c r="J34" s="181"/>
    </row>
    <row r="35" spans="1:10" x14ac:dyDescent="0.35">
      <c r="A35" s="26">
        <v>185804312</v>
      </c>
      <c r="B35" s="464" t="s">
        <v>52</v>
      </c>
      <c r="C35" s="471"/>
      <c r="D35" s="18" t="s">
        <v>27</v>
      </c>
      <c r="E35" s="113">
        <v>0</v>
      </c>
      <c r="F35" s="20">
        <v>5</v>
      </c>
      <c r="G35" s="64">
        <f t="shared" si="0"/>
        <v>0</v>
      </c>
      <c r="H35" s="380"/>
      <c r="I35" s="32"/>
      <c r="J35" s="181"/>
    </row>
    <row r="36" spans="1:10" x14ac:dyDescent="0.35">
      <c r="A36" s="26">
        <v>998231311</v>
      </c>
      <c r="B36" s="479" t="s">
        <v>196</v>
      </c>
      <c r="C36" s="471"/>
      <c r="D36" s="18" t="s">
        <v>18</v>
      </c>
      <c r="E36" s="113">
        <v>0</v>
      </c>
      <c r="F36" s="20">
        <v>4</v>
      </c>
      <c r="G36" s="64">
        <f t="shared" si="0"/>
        <v>0</v>
      </c>
      <c r="H36" s="380"/>
      <c r="I36" s="32"/>
      <c r="J36" s="181"/>
    </row>
    <row r="37" spans="1:10" x14ac:dyDescent="0.35">
      <c r="A37" s="9"/>
      <c r="B37" s="464"/>
      <c r="C37" s="471"/>
      <c r="D37" s="6"/>
      <c r="E37" s="10"/>
      <c r="F37" s="11"/>
      <c r="G37" s="66"/>
      <c r="H37" s="385"/>
      <c r="I37" s="8"/>
      <c r="J37" s="181"/>
    </row>
    <row r="38" spans="1:10" ht="15" thickBot="1" x14ac:dyDescent="0.4">
      <c r="A38" s="141"/>
      <c r="B38" s="472" t="s">
        <v>28</v>
      </c>
      <c r="C38" s="473"/>
      <c r="D38" s="12"/>
      <c r="E38" s="142"/>
      <c r="F38" s="143"/>
      <c r="G38" s="67">
        <f>SUM(G6:G37)</f>
        <v>0</v>
      </c>
      <c r="H38" s="386"/>
      <c r="I38" s="13"/>
      <c r="J38" s="181"/>
    </row>
    <row r="39" spans="1:10" x14ac:dyDescent="0.35">
      <c r="A39" s="135"/>
      <c r="B39" s="474" t="s">
        <v>29</v>
      </c>
      <c r="C39" s="475"/>
      <c r="D39" s="136"/>
      <c r="E39" s="137"/>
      <c r="F39" s="138"/>
      <c r="G39" s="139"/>
      <c r="H39" s="387"/>
      <c r="I39" s="140"/>
      <c r="J39" s="181"/>
    </row>
    <row r="40" spans="1:10" x14ac:dyDescent="0.35">
      <c r="A40" s="17"/>
      <c r="B40" s="464"/>
      <c r="C40" s="471"/>
      <c r="D40" s="18"/>
      <c r="E40" s="19"/>
      <c r="F40" s="20"/>
      <c r="G40" s="68"/>
      <c r="H40" s="388"/>
      <c r="I40" s="29"/>
      <c r="J40" s="181"/>
    </row>
    <row r="41" spans="1:10" x14ac:dyDescent="0.35">
      <c r="A41" s="51"/>
      <c r="B41" s="476" t="s">
        <v>30</v>
      </c>
      <c r="C41" s="477"/>
      <c r="D41" s="52"/>
      <c r="E41" s="53"/>
      <c r="F41" s="15"/>
      <c r="G41" s="69"/>
      <c r="H41" s="389"/>
      <c r="I41" s="54"/>
      <c r="J41" s="181"/>
    </row>
    <row r="42" spans="1:10" ht="32" customHeight="1" x14ac:dyDescent="0.35">
      <c r="A42" s="125"/>
      <c r="B42" s="467" t="s">
        <v>506</v>
      </c>
      <c r="C42" s="468"/>
      <c r="D42" s="173" t="s">
        <v>21</v>
      </c>
      <c r="E42" s="124">
        <v>0</v>
      </c>
      <c r="F42" s="126">
        <v>1</v>
      </c>
      <c r="G42" s="174">
        <f>PRODUCT(E42,F42)</f>
        <v>0</v>
      </c>
      <c r="H42" s="390"/>
      <c r="I42" s="175" t="s">
        <v>128</v>
      </c>
      <c r="J42" s="466" t="s">
        <v>140</v>
      </c>
    </row>
    <row r="43" spans="1:10" ht="45" x14ac:dyDescent="0.35">
      <c r="A43" s="125"/>
      <c r="B43" s="467" t="s">
        <v>511</v>
      </c>
      <c r="C43" s="468"/>
      <c r="D43" s="173" t="s">
        <v>200</v>
      </c>
      <c r="E43" s="124">
        <v>0</v>
      </c>
      <c r="F43" s="126">
        <v>12</v>
      </c>
      <c r="G43" s="174">
        <f>PRODUCT(E43,F43)</f>
        <v>0</v>
      </c>
      <c r="H43" s="390"/>
      <c r="I43" s="175" t="s">
        <v>203</v>
      </c>
      <c r="J43" s="466"/>
    </row>
    <row r="44" spans="1:10" ht="27" x14ac:dyDescent="0.35">
      <c r="A44" s="125"/>
      <c r="B44" s="467" t="s">
        <v>204</v>
      </c>
      <c r="C44" s="468"/>
      <c r="D44" s="173" t="s">
        <v>21</v>
      </c>
      <c r="E44" s="124">
        <v>0</v>
      </c>
      <c r="F44" s="126">
        <v>6</v>
      </c>
      <c r="G44" s="174">
        <f t="shared" ref="G44:G68" si="1">PRODUCT(E44,F44)</f>
        <v>0</v>
      </c>
      <c r="H44" s="390"/>
      <c r="I44" s="175" t="s">
        <v>198</v>
      </c>
      <c r="J44" s="466"/>
    </row>
    <row r="45" spans="1:10" ht="27" x14ac:dyDescent="0.35">
      <c r="A45" s="180"/>
      <c r="B45" s="469" t="s">
        <v>201</v>
      </c>
      <c r="C45" s="470"/>
      <c r="D45" s="192" t="s">
        <v>21</v>
      </c>
      <c r="E45" s="124">
        <v>0</v>
      </c>
      <c r="F45" s="193">
        <v>2</v>
      </c>
      <c r="G45" s="194">
        <f t="shared" si="1"/>
        <v>0</v>
      </c>
      <c r="H45" s="391"/>
      <c r="I45" s="195" t="s">
        <v>199</v>
      </c>
      <c r="J45" s="466"/>
    </row>
    <row r="46" spans="1:10" ht="27" x14ac:dyDescent="0.35">
      <c r="A46" s="125"/>
      <c r="B46" s="467" t="s">
        <v>197</v>
      </c>
      <c r="C46" s="468"/>
      <c r="D46" s="173" t="s">
        <v>202</v>
      </c>
      <c r="E46" s="124">
        <v>0</v>
      </c>
      <c r="F46" s="196">
        <v>2.5</v>
      </c>
      <c r="G46" s="174">
        <f t="shared" si="1"/>
        <v>0</v>
      </c>
      <c r="H46" s="390"/>
      <c r="I46" s="175" t="s">
        <v>192</v>
      </c>
      <c r="J46" s="466"/>
    </row>
    <row r="47" spans="1:10" ht="18" x14ac:dyDescent="0.35">
      <c r="A47" s="125"/>
      <c r="B47" s="467" t="s">
        <v>123</v>
      </c>
      <c r="C47" s="468"/>
      <c r="D47" s="173" t="s">
        <v>202</v>
      </c>
      <c r="E47" s="124">
        <v>0</v>
      </c>
      <c r="F47" s="176">
        <v>0.95</v>
      </c>
      <c r="G47" s="174">
        <f t="shared" si="1"/>
        <v>0</v>
      </c>
      <c r="H47" s="390"/>
      <c r="I47" s="175" t="s">
        <v>128</v>
      </c>
      <c r="J47" s="466"/>
    </row>
    <row r="48" spans="1:10" x14ac:dyDescent="0.35">
      <c r="A48" s="125"/>
      <c r="B48" s="467" t="s">
        <v>189</v>
      </c>
      <c r="C48" s="468"/>
      <c r="D48" s="173" t="s">
        <v>34</v>
      </c>
      <c r="E48" s="124">
        <v>0</v>
      </c>
      <c r="F48" s="126">
        <v>160</v>
      </c>
      <c r="G48" s="174">
        <f t="shared" si="1"/>
        <v>0</v>
      </c>
      <c r="H48" s="390"/>
      <c r="I48" s="175" t="s">
        <v>187</v>
      </c>
      <c r="J48" s="466"/>
    </row>
    <row r="49" spans="1:10" ht="15" thickBot="1" x14ac:dyDescent="0.4">
      <c r="A49" s="95"/>
      <c r="B49" s="462" t="s">
        <v>55</v>
      </c>
      <c r="C49" s="463"/>
      <c r="D49" s="23" t="s">
        <v>27</v>
      </c>
      <c r="E49" s="31">
        <v>0</v>
      </c>
      <c r="F49" s="197">
        <v>3</v>
      </c>
      <c r="G49" s="117">
        <f t="shared" si="1"/>
        <v>0</v>
      </c>
      <c r="H49" s="392"/>
      <c r="I49" s="198" t="s">
        <v>190</v>
      </c>
      <c r="J49" s="181"/>
    </row>
    <row r="50" spans="1:10" ht="18" x14ac:dyDescent="0.35">
      <c r="A50" s="17"/>
      <c r="B50" s="464" t="s">
        <v>531</v>
      </c>
      <c r="C50" s="465"/>
      <c r="D50" s="18" t="s">
        <v>27</v>
      </c>
      <c r="E50" s="113">
        <v>0</v>
      </c>
      <c r="F50" s="78">
        <v>3</v>
      </c>
      <c r="G50" s="68">
        <f t="shared" si="1"/>
        <v>0</v>
      </c>
      <c r="H50" s="388"/>
      <c r="I50" s="21" t="s">
        <v>191</v>
      </c>
      <c r="J50" s="181"/>
    </row>
    <row r="51" spans="1:10" ht="45" x14ac:dyDescent="0.35">
      <c r="A51" s="17"/>
      <c r="B51" s="446" t="s">
        <v>116</v>
      </c>
      <c r="C51" s="447"/>
      <c r="D51" s="18" t="s">
        <v>27</v>
      </c>
      <c r="E51" s="113">
        <v>0</v>
      </c>
      <c r="F51" s="78">
        <v>1.8</v>
      </c>
      <c r="G51" s="68">
        <f t="shared" si="1"/>
        <v>0</v>
      </c>
      <c r="H51" s="388"/>
      <c r="I51" s="21" t="s">
        <v>115</v>
      </c>
      <c r="J51" s="181"/>
    </row>
    <row r="52" spans="1:10" ht="18" x14ac:dyDescent="0.35">
      <c r="A52" s="17"/>
      <c r="B52" s="446" t="s">
        <v>526</v>
      </c>
      <c r="C52" s="447"/>
      <c r="D52" s="18" t="s">
        <v>21</v>
      </c>
      <c r="E52" s="113">
        <v>0</v>
      </c>
      <c r="F52" s="20">
        <v>466</v>
      </c>
      <c r="G52" s="68">
        <f t="shared" si="1"/>
        <v>0</v>
      </c>
      <c r="H52" s="388"/>
      <c r="I52" s="21" t="s">
        <v>118</v>
      </c>
      <c r="J52" s="181"/>
    </row>
    <row r="53" spans="1:10" x14ac:dyDescent="0.35">
      <c r="A53" s="17"/>
      <c r="B53" s="446" t="s">
        <v>31</v>
      </c>
      <c r="C53" s="447"/>
      <c r="D53" s="18" t="s">
        <v>32</v>
      </c>
      <c r="E53" s="113">
        <v>0</v>
      </c>
      <c r="F53" s="20">
        <v>4</v>
      </c>
      <c r="G53" s="68">
        <f t="shared" si="1"/>
        <v>0</v>
      </c>
      <c r="H53" s="388"/>
      <c r="I53" s="22"/>
      <c r="J53" s="181"/>
    </row>
    <row r="54" spans="1:10" ht="29.5" customHeight="1" x14ac:dyDescent="0.35">
      <c r="A54" s="17"/>
      <c r="B54" s="446" t="s">
        <v>98</v>
      </c>
      <c r="C54" s="447"/>
      <c r="D54" s="18" t="s">
        <v>21</v>
      </c>
      <c r="E54" s="113">
        <v>0</v>
      </c>
      <c r="F54" s="20">
        <f>PRODUCT(F28,3)</f>
        <v>3</v>
      </c>
      <c r="G54" s="68">
        <f t="shared" si="1"/>
        <v>0</v>
      </c>
      <c r="H54" s="388"/>
      <c r="I54" s="21" t="s">
        <v>120</v>
      </c>
      <c r="J54" s="181"/>
    </row>
    <row r="55" spans="1:10" ht="27" x14ac:dyDescent="0.35">
      <c r="A55" s="17"/>
      <c r="B55" s="446" t="s">
        <v>99</v>
      </c>
      <c r="C55" s="447"/>
      <c r="D55" s="18" t="s">
        <v>21</v>
      </c>
      <c r="E55" s="113">
        <v>0</v>
      </c>
      <c r="F55" s="20">
        <f>SUM(F54)</f>
        <v>3</v>
      </c>
      <c r="G55" s="68">
        <f t="shared" si="1"/>
        <v>0</v>
      </c>
      <c r="H55" s="388"/>
      <c r="I55" s="21" t="s">
        <v>105</v>
      </c>
      <c r="J55" s="181"/>
    </row>
    <row r="56" spans="1:10" ht="27" x14ac:dyDescent="0.35">
      <c r="A56" s="17"/>
      <c r="B56" s="446" t="s">
        <v>100</v>
      </c>
      <c r="C56" s="447"/>
      <c r="D56" s="18" t="s">
        <v>21</v>
      </c>
      <c r="E56" s="113">
        <v>0</v>
      </c>
      <c r="F56" s="20">
        <f>SUM(F29,F30)</f>
        <v>9</v>
      </c>
      <c r="G56" s="68">
        <f t="shared" si="1"/>
        <v>0</v>
      </c>
      <c r="H56" s="388"/>
      <c r="I56" s="21" t="s">
        <v>104</v>
      </c>
      <c r="J56" s="181"/>
    </row>
    <row r="57" spans="1:10" ht="26.5" customHeight="1" x14ac:dyDescent="0.35">
      <c r="A57" s="17"/>
      <c r="B57" s="446" t="s">
        <v>101</v>
      </c>
      <c r="C57" s="447"/>
      <c r="D57" s="18" t="s">
        <v>33</v>
      </c>
      <c r="E57" s="113">
        <v>0</v>
      </c>
      <c r="F57" s="78">
        <v>8.5</v>
      </c>
      <c r="G57" s="68">
        <f t="shared" si="1"/>
        <v>0</v>
      </c>
      <c r="H57" s="388"/>
      <c r="I57" s="21"/>
      <c r="J57" s="181"/>
    </row>
    <row r="58" spans="1:10" ht="18" x14ac:dyDescent="0.35">
      <c r="A58" s="144"/>
      <c r="B58" s="459" t="s">
        <v>102</v>
      </c>
      <c r="C58" s="460"/>
      <c r="D58" s="145" t="s">
        <v>34</v>
      </c>
      <c r="E58" s="113">
        <v>0</v>
      </c>
      <c r="F58" s="91">
        <v>2</v>
      </c>
      <c r="G58" s="146">
        <f t="shared" si="1"/>
        <v>0</v>
      </c>
      <c r="H58" s="393"/>
      <c r="I58" s="93" t="s">
        <v>106</v>
      </c>
      <c r="J58" s="181"/>
    </row>
    <row r="59" spans="1:10" x14ac:dyDescent="0.35">
      <c r="A59" s="17"/>
      <c r="B59" s="458" t="s">
        <v>499</v>
      </c>
      <c r="C59" s="447"/>
      <c r="D59" s="18" t="s">
        <v>35</v>
      </c>
      <c r="E59" s="113">
        <v>0</v>
      </c>
      <c r="F59" s="20">
        <v>0</v>
      </c>
      <c r="G59" s="68">
        <f t="shared" si="1"/>
        <v>0</v>
      </c>
      <c r="H59" s="388"/>
      <c r="I59" s="21" t="s">
        <v>56</v>
      </c>
      <c r="J59" s="181"/>
    </row>
    <row r="60" spans="1:10" ht="47.5" customHeight="1" x14ac:dyDescent="0.35">
      <c r="A60" s="144"/>
      <c r="B60" s="461" t="s">
        <v>117</v>
      </c>
      <c r="C60" s="460"/>
      <c r="D60" s="145" t="s">
        <v>36</v>
      </c>
      <c r="E60" s="113">
        <v>0</v>
      </c>
      <c r="F60" s="91">
        <f>PRODUCT(F31,0.165)</f>
        <v>20.955000000000002</v>
      </c>
      <c r="G60" s="146">
        <f t="shared" si="1"/>
        <v>0</v>
      </c>
      <c r="H60" s="393"/>
      <c r="I60" s="93"/>
      <c r="J60" s="181"/>
    </row>
    <row r="61" spans="1:10" x14ac:dyDescent="0.35">
      <c r="A61" s="17"/>
      <c r="B61" s="446" t="s">
        <v>103</v>
      </c>
      <c r="C61" s="447"/>
      <c r="D61" s="18" t="s">
        <v>27</v>
      </c>
      <c r="E61" s="113">
        <v>0</v>
      </c>
      <c r="F61" s="78">
        <f>PRODUCT(F32,0.05)</f>
        <v>1.6500000000000001</v>
      </c>
      <c r="G61" s="68">
        <f>PRODUCT(E61,F61)</f>
        <v>0</v>
      </c>
      <c r="H61" s="388"/>
      <c r="I61" s="21"/>
      <c r="J61" s="181"/>
    </row>
    <row r="62" spans="1:10" x14ac:dyDescent="0.35">
      <c r="A62" s="111"/>
      <c r="B62" s="454" t="s">
        <v>500</v>
      </c>
      <c r="C62" s="455"/>
      <c r="D62" s="112" t="s">
        <v>21</v>
      </c>
      <c r="E62" s="113">
        <v>0</v>
      </c>
      <c r="F62" s="147">
        <v>2</v>
      </c>
      <c r="G62" s="115">
        <f>PRODUCT(E62,F62)</f>
        <v>0</v>
      </c>
      <c r="H62" s="394"/>
      <c r="I62" s="158"/>
      <c r="J62" s="181"/>
    </row>
    <row r="63" spans="1:10" ht="38" customHeight="1" x14ac:dyDescent="0.35">
      <c r="A63" s="17"/>
      <c r="B63" s="446" t="s">
        <v>300</v>
      </c>
      <c r="C63" s="447"/>
      <c r="D63" s="18" t="s">
        <v>299</v>
      </c>
      <c r="E63" s="113">
        <v>0</v>
      </c>
      <c r="F63" s="78">
        <v>5</v>
      </c>
      <c r="G63" s="68">
        <f>PRODUCT(E63,F63)</f>
        <v>0</v>
      </c>
      <c r="H63" s="388"/>
      <c r="I63" s="132"/>
      <c r="J63" s="181"/>
    </row>
    <row r="64" spans="1:10" x14ac:dyDescent="0.35">
      <c r="A64" s="17"/>
      <c r="B64" s="456" t="s">
        <v>501</v>
      </c>
      <c r="C64" s="457"/>
      <c r="D64" s="6" t="s">
        <v>21</v>
      </c>
      <c r="E64" s="113">
        <v>0</v>
      </c>
      <c r="F64" s="20">
        <v>2</v>
      </c>
      <c r="G64" s="68">
        <f t="shared" si="1"/>
        <v>0</v>
      </c>
      <c r="H64" s="388"/>
      <c r="I64" s="132"/>
      <c r="J64" s="182"/>
    </row>
    <row r="65" spans="1:10" ht="18" x14ac:dyDescent="0.35">
      <c r="A65" s="17"/>
      <c r="B65" s="458" t="s">
        <v>502</v>
      </c>
      <c r="C65" s="447"/>
      <c r="D65" s="18" t="s">
        <v>21</v>
      </c>
      <c r="E65" s="113">
        <v>0</v>
      </c>
      <c r="F65" s="20">
        <v>1</v>
      </c>
      <c r="G65" s="68">
        <f t="shared" si="1"/>
        <v>0</v>
      </c>
      <c r="H65" s="388"/>
      <c r="I65" s="21" t="s">
        <v>145</v>
      </c>
      <c r="J65" s="182"/>
    </row>
    <row r="66" spans="1:10" x14ac:dyDescent="0.35">
      <c r="A66" s="17"/>
      <c r="B66" s="456" t="s">
        <v>503</v>
      </c>
      <c r="C66" s="457"/>
      <c r="D66" s="6" t="s">
        <v>21</v>
      </c>
      <c r="E66" s="113">
        <v>0</v>
      </c>
      <c r="F66" s="20">
        <v>1</v>
      </c>
      <c r="G66" s="68">
        <f t="shared" si="1"/>
        <v>0</v>
      </c>
      <c r="H66" s="388"/>
      <c r="I66" s="21"/>
      <c r="J66" s="182"/>
    </row>
    <row r="67" spans="1:10" x14ac:dyDescent="0.35">
      <c r="A67" s="17"/>
      <c r="B67" s="446" t="s">
        <v>121</v>
      </c>
      <c r="C67" s="447"/>
      <c r="D67" s="18" t="s">
        <v>34</v>
      </c>
      <c r="E67" s="113">
        <v>0</v>
      </c>
      <c r="F67" s="20">
        <f>PRODUCT(F13,0.025)</f>
        <v>12.175000000000001</v>
      </c>
      <c r="G67" s="68">
        <f t="shared" si="1"/>
        <v>0</v>
      </c>
      <c r="H67" s="388"/>
      <c r="I67" s="21"/>
      <c r="J67" s="181"/>
    </row>
    <row r="68" spans="1:10" x14ac:dyDescent="0.35">
      <c r="A68" s="17"/>
      <c r="B68" s="446" t="s">
        <v>504</v>
      </c>
      <c r="C68" s="447"/>
      <c r="D68" s="18" t="s">
        <v>21</v>
      </c>
      <c r="E68" s="113">
        <v>0</v>
      </c>
      <c r="F68" s="20">
        <v>1</v>
      </c>
      <c r="G68" s="68">
        <f t="shared" si="1"/>
        <v>0</v>
      </c>
      <c r="H68" s="388"/>
      <c r="I68" s="21"/>
      <c r="J68" s="181"/>
    </row>
    <row r="69" spans="1:10" x14ac:dyDescent="0.35">
      <c r="A69" s="17"/>
      <c r="B69" s="448" t="s">
        <v>37</v>
      </c>
      <c r="C69" s="449"/>
      <c r="D69" s="18"/>
      <c r="E69" s="199"/>
      <c r="F69" s="20"/>
      <c r="G69" s="200">
        <f>SUM(G42:G68)</f>
        <v>0</v>
      </c>
      <c r="H69" s="395"/>
      <c r="I69" s="201"/>
      <c r="J69" s="181"/>
    </row>
    <row r="70" spans="1:10" x14ac:dyDescent="0.35">
      <c r="A70" s="17"/>
      <c r="B70" s="446"/>
      <c r="C70" s="447"/>
      <c r="D70" s="18"/>
      <c r="E70" s="199"/>
      <c r="F70" s="20"/>
      <c r="G70" s="200"/>
      <c r="H70" s="395"/>
      <c r="I70" s="201"/>
      <c r="J70" s="181"/>
    </row>
    <row r="71" spans="1:10" ht="15" thickBot="1" x14ac:dyDescent="0.4">
      <c r="A71" s="95"/>
      <c r="B71" s="450"/>
      <c r="C71" s="451"/>
      <c r="D71" s="23"/>
      <c r="E71" s="165"/>
      <c r="F71" s="24"/>
      <c r="G71" s="166"/>
      <c r="H71" s="396"/>
      <c r="I71" s="167"/>
      <c r="J71" s="181"/>
    </row>
    <row r="72" spans="1:10" x14ac:dyDescent="0.35">
      <c r="A72" s="159"/>
      <c r="B72" s="452" t="s">
        <v>57</v>
      </c>
      <c r="C72" s="453"/>
      <c r="D72" s="160"/>
      <c r="E72" s="161"/>
      <c r="F72" s="162"/>
      <c r="G72" s="163"/>
      <c r="H72" s="397"/>
      <c r="I72" s="164"/>
      <c r="J72" s="181"/>
    </row>
    <row r="73" spans="1:10" x14ac:dyDescent="0.35">
      <c r="A73" s="46"/>
      <c r="B73" s="56" t="s">
        <v>38</v>
      </c>
      <c r="C73" s="50"/>
      <c r="D73" s="48"/>
      <c r="E73" s="49"/>
      <c r="F73" s="49"/>
      <c r="G73" s="85"/>
      <c r="H73" s="398"/>
      <c r="I73" s="86"/>
      <c r="J73" s="181"/>
    </row>
    <row r="74" spans="1:10" x14ac:dyDescent="0.35">
      <c r="A74" s="188">
        <v>1</v>
      </c>
      <c r="B74" s="183" t="s">
        <v>207</v>
      </c>
      <c r="C74" s="183" t="s">
        <v>208</v>
      </c>
      <c r="D74" s="18" t="s">
        <v>21</v>
      </c>
      <c r="E74" s="28">
        <v>0</v>
      </c>
      <c r="F74" s="184">
        <v>1</v>
      </c>
      <c r="G74" s="68">
        <f t="shared" ref="G74:G76" si="2">PRODUCT(F74,E74)</f>
        <v>0</v>
      </c>
      <c r="H74" s="388"/>
      <c r="I74" s="154" t="s">
        <v>194</v>
      </c>
      <c r="J74" s="181"/>
    </row>
    <row r="75" spans="1:10" ht="24" x14ac:dyDescent="0.35">
      <c r="A75" s="188">
        <v>2</v>
      </c>
      <c r="B75" s="183" t="s">
        <v>209</v>
      </c>
      <c r="C75" s="183" t="s">
        <v>210</v>
      </c>
      <c r="D75" s="18" t="s">
        <v>21</v>
      </c>
      <c r="E75" s="28">
        <v>0</v>
      </c>
      <c r="F75" s="184">
        <v>1</v>
      </c>
      <c r="G75" s="68">
        <f t="shared" si="2"/>
        <v>0</v>
      </c>
      <c r="H75" s="388"/>
      <c r="I75" s="154" t="s">
        <v>213</v>
      </c>
      <c r="J75" s="181"/>
    </row>
    <row r="76" spans="1:10" ht="24" x14ac:dyDescent="0.35">
      <c r="A76" s="178">
        <v>3</v>
      </c>
      <c r="B76" s="168" t="s">
        <v>147</v>
      </c>
      <c r="C76" s="168" t="s">
        <v>193</v>
      </c>
      <c r="D76" s="112" t="s">
        <v>21</v>
      </c>
      <c r="E76" s="28">
        <v>0</v>
      </c>
      <c r="F76" s="179">
        <v>1</v>
      </c>
      <c r="G76" s="115">
        <f t="shared" si="2"/>
        <v>0</v>
      </c>
      <c r="H76" s="394"/>
      <c r="I76" s="170" t="s">
        <v>194</v>
      </c>
      <c r="J76" s="181"/>
    </row>
    <row r="77" spans="1:10" x14ac:dyDescent="0.35">
      <c r="A77" s="38"/>
      <c r="B77" s="183"/>
      <c r="C77" s="40" t="s">
        <v>62</v>
      </c>
      <c r="D77" s="45"/>
      <c r="E77" s="28"/>
      <c r="F77" s="41">
        <f>SUM(F74:F76)</f>
        <v>3</v>
      </c>
      <c r="G77" s="70">
        <f>SUM(G74:G76)</f>
        <v>0</v>
      </c>
      <c r="H77" s="399"/>
      <c r="I77" s="191"/>
      <c r="J77" s="181"/>
    </row>
    <row r="78" spans="1:10" x14ac:dyDescent="0.35">
      <c r="A78" s="46"/>
      <c r="B78" s="56" t="s">
        <v>39</v>
      </c>
      <c r="C78" s="50"/>
      <c r="D78" s="48"/>
      <c r="E78" s="48"/>
      <c r="F78" s="49"/>
      <c r="G78" s="71"/>
      <c r="H78" s="400"/>
      <c r="I78" s="57"/>
      <c r="J78" s="181"/>
    </row>
    <row r="79" spans="1:10" ht="48" x14ac:dyDescent="0.35">
      <c r="A79" s="188">
        <v>4</v>
      </c>
      <c r="B79" s="183" t="s">
        <v>148</v>
      </c>
      <c r="C79" s="183" t="s">
        <v>149</v>
      </c>
      <c r="D79" s="18" t="s">
        <v>21</v>
      </c>
      <c r="E79" s="28">
        <v>0</v>
      </c>
      <c r="F79" s="184">
        <v>3</v>
      </c>
      <c r="G79" s="153">
        <f>PRODUCT(E79,F79)</f>
        <v>0</v>
      </c>
      <c r="H79" s="401"/>
      <c r="I79" s="154" t="s">
        <v>40</v>
      </c>
      <c r="J79" s="182"/>
    </row>
    <row r="80" spans="1:10" ht="24" x14ac:dyDescent="0.35">
      <c r="A80" s="188">
        <v>5</v>
      </c>
      <c r="B80" s="183" t="s">
        <v>150</v>
      </c>
      <c r="C80" s="183" t="s">
        <v>151</v>
      </c>
      <c r="D80" s="18" t="s">
        <v>21</v>
      </c>
      <c r="E80" s="28">
        <v>0</v>
      </c>
      <c r="F80" s="184">
        <v>2</v>
      </c>
      <c r="G80" s="153">
        <f t="shared" ref="G80:G83" si="3">PRODUCT(E80,F80)</f>
        <v>0</v>
      </c>
      <c r="H80" s="401"/>
      <c r="I80" s="154" t="s">
        <v>40</v>
      </c>
      <c r="J80" s="182"/>
    </row>
    <row r="81" spans="1:10" x14ac:dyDescent="0.35">
      <c r="A81" s="188">
        <v>6</v>
      </c>
      <c r="B81" s="183" t="s">
        <v>211</v>
      </c>
      <c r="C81" s="183" t="s">
        <v>153</v>
      </c>
      <c r="D81" s="18" t="s">
        <v>21</v>
      </c>
      <c r="E81" s="28">
        <v>0</v>
      </c>
      <c r="F81" s="184">
        <v>1</v>
      </c>
      <c r="G81" s="153">
        <f t="shared" si="3"/>
        <v>0</v>
      </c>
      <c r="H81" s="401"/>
      <c r="I81" s="154" t="s">
        <v>40</v>
      </c>
      <c r="J81" s="182"/>
    </row>
    <row r="82" spans="1:10" x14ac:dyDescent="0.35">
      <c r="A82" s="188">
        <v>7</v>
      </c>
      <c r="B82" s="183" t="s">
        <v>212</v>
      </c>
      <c r="C82" s="183" t="s">
        <v>153</v>
      </c>
      <c r="D82" s="18" t="s">
        <v>21</v>
      </c>
      <c r="E82" s="28">
        <v>0</v>
      </c>
      <c r="F82" s="184">
        <v>1</v>
      </c>
      <c r="G82" s="153">
        <f t="shared" si="3"/>
        <v>0</v>
      </c>
      <c r="H82" s="401"/>
      <c r="I82" s="154" t="s">
        <v>40</v>
      </c>
      <c r="J82" s="182"/>
    </row>
    <row r="83" spans="1:10" ht="24" x14ac:dyDescent="0.35">
      <c r="A83" s="188">
        <v>8</v>
      </c>
      <c r="B83" s="183" t="s">
        <v>152</v>
      </c>
      <c r="C83" s="183" t="s">
        <v>153</v>
      </c>
      <c r="D83" s="18" t="s">
        <v>21</v>
      </c>
      <c r="E83" s="28">
        <v>0</v>
      </c>
      <c r="F83" s="184">
        <v>5</v>
      </c>
      <c r="G83" s="153">
        <f t="shared" si="3"/>
        <v>0</v>
      </c>
      <c r="H83" s="401"/>
      <c r="I83" s="154" t="s">
        <v>40</v>
      </c>
      <c r="J83" s="182"/>
    </row>
    <row r="84" spans="1:10" x14ac:dyDescent="0.35">
      <c r="A84" s="38"/>
      <c r="B84" s="42"/>
      <c r="C84" s="40" t="s">
        <v>63</v>
      </c>
      <c r="D84" s="18"/>
      <c r="E84" s="45"/>
      <c r="F84" s="41">
        <f>SUM(F79:F83)</f>
        <v>12</v>
      </c>
      <c r="G84" s="70">
        <f>SUM(G79:G83)</f>
        <v>0</v>
      </c>
      <c r="H84" s="399"/>
      <c r="I84" s="191"/>
      <c r="J84" s="181"/>
    </row>
    <row r="85" spans="1:10" x14ac:dyDescent="0.35">
      <c r="A85" s="46"/>
      <c r="B85" s="56" t="s">
        <v>41</v>
      </c>
      <c r="C85" s="50"/>
      <c r="D85" s="48"/>
      <c r="E85" s="48"/>
      <c r="F85" s="49"/>
      <c r="G85" s="71"/>
      <c r="H85" s="400"/>
      <c r="I85" s="57"/>
      <c r="J85" s="181"/>
    </row>
    <row r="86" spans="1:10" ht="19" x14ac:dyDescent="0.35">
      <c r="A86" s="188">
        <v>9</v>
      </c>
      <c r="B86" s="183" t="s">
        <v>214</v>
      </c>
      <c r="C86" s="183" t="s">
        <v>215</v>
      </c>
      <c r="D86" s="18" t="s">
        <v>21</v>
      </c>
      <c r="E86" s="28">
        <v>0</v>
      </c>
      <c r="F86" s="184">
        <v>1</v>
      </c>
      <c r="G86" s="153">
        <f>PRODUCT(E86,F86)</f>
        <v>0</v>
      </c>
      <c r="H86" s="401"/>
      <c r="I86" s="177" t="s">
        <v>73</v>
      </c>
      <c r="J86" s="182"/>
    </row>
    <row r="87" spans="1:10" ht="19" x14ac:dyDescent="0.35">
      <c r="A87" s="188">
        <v>10</v>
      </c>
      <c r="B87" s="183" t="s">
        <v>216</v>
      </c>
      <c r="C87" s="183" t="s">
        <v>217</v>
      </c>
      <c r="D87" s="18" t="s">
        <v>21</v>
      </c>
      <c r="E87" s="28">
        <v>0</v>
      </c>
      <c r="F87" s="184">
        <v>1</v>
      </c>
      <c r="G87" s="153">
        <f t="shared" ref="G87:G92" si="4">PRODUCT(E87,F87)</f>
        <v>0</v>
      </c>
      <c r="H87" s="401"/>
      <c r="I87" s="177" t="s">
        <v>73</v>
      </c>
      <c r="J87" s="182"/>
    </row>
    <row r="88" spans="1:10" ht="19" x14ac:dyDescent="0.35">
      <c r="A88" s="188">
        <v>11</v>
      </c>
      <c r="B88" s="183" t="s">
        <v>216</v>
      </c>
      <c r="C88" s="183" t="s">
        <v>218</v>
      </c>
      <c r="D88" s="18" t="s">
        <v>21</v>
      </c>
      <c r="E88" s="28">
        <v>0</v>
      </c>
      <c r="F88" s="184">
        <v>1</v>
      </c>
      <c r="G88" s="153">
        <f t="shared" si="4"/>
        <v>0</v>
      </c>
      <c r="H88" s="401"/>
      <c r="I88" s="177" t="s">
        <v>73</v>
      </c>
      <c r="J88" s="182"/>
    </row>
    <row r="89" spans="1:10" ht="19" x14ac:dyDescent="0.35">
      <c r="A89" s="188">
        <v>12</v>
      </c>
      <c r="B89" s="183" t="s">
        <v>154</v>
      </c>
      <c r="C89" s="183" t="s">
        <v>155</v>
      </c>
      <c r="D89" s="18" t="s">
        <v>21</v>
      </c>
      <c r="E89" s="28">
        <v>0</v>
      </c>
      <c r="F89" s="184">
        <v>1</v>
      </c>
      <c r="G89" s="153">
        <f t="shared" si="4"/>
        <v>0</v>
      </c>
      <c r="H89" s="401"/>
      <c r="I89" s="177" t="s">
        <v>73</v>
      </c>
      <c r="J89" s="182"/>
    </row>
    <row r="90" spans="1:10" ht="19" x14ac:dyDescent="0.35">
      <c r="A90" s="188">
        <v>13</v>
      </c>
      <c r="B90" s="183" t="s">
        <v>131</v>
      </c>
      <c r="C90" s="183" t="s">
        <v>219</v>
      </c>
      <c r="D90" s="18" t="s">
        <v>21</v>
      </c>
      <c r="E90" s="28">
        <v>0</v>
      </c>
      <c r="F90" s="184">
        <v>1</v>
      </c>
      <c r="G90" s="153">
        <f t="shared" si="4"/>
        <v>0</v>
      </c>
      <c r="H90" s="401"/>
      <c r="I90" s="177" t="s">
        <v>73</v>
      </c>
      <c r="J90" s="182"/>
    </row>
    <row r="91" spans="1:10" ht="24" x14ac:dyDescent="0.35">
      <c r="A91" s="188">
        <v>14</v>
      </c>
      <c r="B91" s="183" t="s">
        <v>220</v>
      </c>
      <c r="C91" s="183" t="s">
        <v>221</v>
      </c>
      <c r="D91" s="18" t="s">
        <v>21</v>
      </c>
      <c r="E91" s="28">
        <v>0</v>
      </c>
      <c r="F91" s="184">
        <v>1</v>
      </c>
      <c r="G91" s="153">
        <f t="shared" si="4"/>
        <v>0</v>
      </c>
      <c r="H91" s="401"/>
      <c r="I91" s="177" t="s">
        <v>73</v>
      </c>
      <c r="J91" s="182"/>
    </row>
    <row r="92" spans="1:10" ht="24" x14ac:dyDescent="0.35">
      <c r="A92" s="188">
        <v>15</v>
      </c>
      <c r="B92" s="183" t="s">
        <v>222</v>
      </c>
      <c r="C92" s="183" t="s">
        <v>223</v>
      </c>
      <c r="D92" s="18" t="s">
        <v>21</v>
      </c>
      <c r="E92" s="28">
        <v>0</v>
      </c>
      <c r="F92" s="184">
        <v>1</v>
      </c>
      <c r="G92" s="153">
        <f t="shared" si="4"/>
        <v>0</v>
      </c>
      <c r="H92" s="401"/>
      <c r="I92" s="202" t="s">
        <v>224</v>
      </c>
      <c r="J92" s="182"/>
    </row>
    <row r="93" spans="1:10" x14ac:dyDescent="0.35">
      <c r="A93" s="38"/>
      <c r="B93" s="42"/>
      <c r="C93" s="40" t="s">
        <v>64</v>
      </c>
      <c r="D93" s="18" t="s">
        <v>21</v>
      </c>
      <c r="E93" s="28"/>
      <c r="F93" s="41">
        <f>SUM(F86:F92)</f>
        <v>7</v>
      </c>
      <c r="G93" s="70">
        <f>SUM(G86:G92)</f>
        <v>0</v>
      </c>
      <c r="H93" s="399"/>
      <c r="I93" s="191"/>
      <c r="J93" s="181"/>
    </row>
    <row r="94" spans="1:10" x14ac:dyDescent="0.35">
      <c r="A94" s="107"/>
      <c r="B94" s="118"/>
      <c r="C94" s="119" t="s">
        <v>65</v>
      </c>
      <c r="D94" s="145" t="s">
        <v>21</v>
      </c>
      <c r="E94" s="30"/>
      <c r="F94" s="148">
        <f>SUM(F77,F93)</f>
        <v>10</v>
      </c>
      <c r="G94" s="120">
        <f>SUM(G77,G93)</f>
        <v>0</v>
      </c>
      <c r="H94" s="402"/>
      <c r="I94" s="121"/>
      <c r="J94" s="181"/>
    </row>
    <row r="95" spans="1:10" x14ac:dyDescent="0.35">
      <c r="A95" s="38"/>
      <c r="B95" s="42"/>
      <c r="C95" s="149"/>
      <c r="D95" s="45"/>
      <c r="E95" s="45"/>
      <c r="F95" s="39"/>
      <c r="G95" s="68"/>
      <c r="H95" s="388"/>
      <c r="I95" s="191"/>
      <c r="J95" s="181"/>
    </row>
    <row r="96" spans="1:10" ht="24" x14ac:dyDescent="0.35">
      <c r="A96" s="46"/>
      <c r="B96" s="56" t="s">
        <v>94</v>
      </c>
      <c r="C96" s="50"/>
      <c r="D96" s="48"/>
      <c r="E96" s="48"/>
      <c r="F96" s="49"/>
      <c r="G96" s="71"/>
      <c r="H96" s="400"/>
      <c r="I96" s="57"/>
      <c r="J96" s="181"/>
    </row>
    <row r="97" spans="1:10" x14ac:dyDescent="0.35">
      <c r="A97" s="188">
        <v>16</v>
      </c>
      <c r="B97" s="183" t="s">
        <v>225</v>
      </c>
      <c r="C97" s="183" t="s">
        <v>226</v>
      </c>
      <c r="D97" s="18" t="s">
        <v>21</v>
      </c>
      <c r="E97" s="28">
        <v>0</v>
      </c>
      <c r="F97" s="184">
        <v>1</v>
      </c>
      <c r="G97" s="153">
        <f>PRODUCT(E97,F97)</f>
        <v>0</v>
      </c>
      <c r="H97" s="401"/>
      <c r="I97" s="154" t="s">
        <v>173</v>
      </c>
      <c r="J97" s="182"/>
    </row>
    <row r="98" spans="1:10" x14ac:dyDescent="0.35">
      <c r="A98" s="188">
        <v>17</v>
      </c>
      <c r="B98" s="183" t="s">
        <v>43</v>
      </c>
      <c r="C98" s="183" t="s">
        <v>227</v>
      </c>
      <c r="D98" s="18" t="s">
        <v>21</v>
      </c>
      <c r="E98" s="28">
        <v>0</v>
      </c>
      <c r="F98" s="184">
        <v>3</v>
      </c>
      <c r="G98" s="153">
        <f t="shared" ref="G98:G137" si="5">PRODUCT(E98,F98)</f>
        <v>0</v>
      </c>
      <c r="H98" s="401"/>
      <c r="I98" s="154" t="s">
        <v>44</v>
      </c>
      <c r="J98" s="182"/>
    </row>
    <row r="99" spans="1:10" ht="24" x14ac:dyDescent="0.35">
      <c r="A99" s="188">
        <v>18</v>
      </c>
      <c r="B99" s="183" t="s">
        <v>228</v>
      </c>
      <c r="C99" s="183" t="s">
        <v>229</v>
      </c>
      <c r="D99" s="18" t="s">
        <v>21</v>
      </c>
      <c r="E99" s="28">
        <v>0</v>
      </c>
      <c r="F99" s="184">
        <v>44</v>
      </c>
      <c r="G99" s="153">
        <f t="shared" si="5"/>
        <v>0</v>
      </c>
      <c r="H99" s="401"/>
      <c r="I99" s="154" t="s">
        <v>40</v>
      </c>
      <c r="J99" s="182"/>
    </row>
    <row r="100" spans="1:10" ht="24" x14ac:dyDescent="0.35">
      <c r="A100" s="188">
        <v>19</v>
      </c>
      <c r="B100" s="183" t="s">
        <v>230</v>
      </c>
      <c r="C100" s="183" t="s">
        <v>231</v>
      </c>
      <c r="D100" s="18" t="s">
        <v>21</v>
      </c>
      <c r="E100" s="28">
        <v>0</v>
      </c>
      <c r="F100" s="184">
        <v>2</v>
      </c>
      <c r="G100" s="153">
        <f t="shared" si="5"/>
        <v>0</v>
      </c>
      <c r="H100" s="401"/>
      <c r="I100" s="154" t="s">
        <v>257</v>
      </c>
      <c r="J100" s="182"/>
    </row>
    <row r="101" spans="1:10" ht="24.5" thickBot="1" x14ac:dyDescent="0.4">
      <c r="A101" s="185">
        <v>20</v>
      </c>
      <c r="B101" s="186" t="s">
        <v>156</v>
      </c>
      <c r="C101" s="186" t="s">
        <v>256</v>
      </c>
      <c r="D101" s="23" t="s">
        <v>21</v>
      </c>
      <c r="E101" s="31">
        <v>0</v>
      </c>
      <c r="F101" s="187">
        <v>1</v>
      </c>
      <c r="G101" s="171">
        <f t="shared" si="5"/>
        <v>0</v>
      </c>
      <c r="H101" s="403"/>
      <c r="I101" s="172" t="s">
        <v>173</v>
      </c>
      <c r="J101" s="182"/>
    </row>
    <row r="102" spans="1:10" ht="36" x14ac:dyDescent="0.35">
      <c r="A102" s="178">
        <v>21</v>
      </c>
      <c r="B102" s="168" t="s">
        <v>49</v>
      </c>
      <c r="C102" s="168" t="s">
        <v>50</v>
      </c>
      <c r="D102" s="112" t="s">
        <v>21</v>
      </c>
      <c r="E102" s="113">
        <v>0</v>
      </c>
      <c r="F102" s="179">
        <v>48</v>
      </c>
      <c r="G102" s="169">
        <f t="shared" si="5"/>
        <v>0</v>
      </c>
      <c r="H102" s="404"/>
      <c r="I102" s="170" t="s">
        <v>42</v>
      </c>
      <c r="J102" s="182"/>
    </row>
    <row r="103" spans="1:10" ht="24" x14ac:dyDescent="0.35">
      <c r="A103" s="188">
        <v>22</v>
      </c>
      <c r="B103" s="183" t="s">
        <v>232</v>
      </c>
      <c r="C103" s="183" t="s">
        <v>233</v>
      </c>
      <c r="D103" s="18" t="s">
        <v>21</v>
      </c>
      <c r="E103" s="113">
        <v>0</v>
      </c>
      <c r="F103" s="184">
        <v>4</v>
      </c>
      <c r="G103" s="153">
        <f t="shared" si="5"/>
        <v>0</v>
      </c>
      <c r="H103" s="401"/>
      <c r="I103" s="154" t="s">
        <v>44</v>
      </c>
      <c r="J103" s="182"/>
    </row>
    <row r="104" spans="1:10" x14ac:dyDescent="0.35">
      <c r="A104" s="178">
        <v>23</v>
      </c>
      <c r="B104" s="168" t="s">
        <v>107</v>
      </c>
      <c r="C104" s="168" t="s">
        <v>108</v>
      </c>
      <c r="D104" s="112" t="s">
        <v>21</v>
      </c>
      <c r="E104" s="113">
        <v>0</v>
      </c>
      <c r="F104" s="179">
        <v>2</v>
      </c>
      <c r="G104" s="169">
        <f t="shared" si="5"/>
        <v>0</v>
      </c>
      <c r="H104" s="404"/>
      <c r="I104" s="170" t="s">
        <v>44</v>
      </c>
      <c r="J104" s="182"/>
    </row>
    <row r="105" spans="1:10" x14ac:dyDescent="0.35">
      <c r="A105" s="188">
        <v>24</v>
      </c>
      <c r="B105" s="183" t="s">
        <v>234</v>
      </c>
      <c r="C105" s="183" t="s">
        <v>235</v>
      </c>
      <c r="D105" s="18" t="s">
        <v>21</v>
      </c>
      <c r="E105" s="113">
        <v>0</v>
      </c>
      <c r="F105" s="184">
        <v>3</v>
      </c>
      <c r="G105" s="153">
        <f t="shared" si="5"/>
        <v>0</v>
      </c>
      <c r="H105" s="401"/>
      <c r="I105" s="154" t="s">
        <v>42</v>
      </c>
      <c r="J105" s="182"/>
    </row>
    <row r="106" spans="1:10" x14ac:dyDescent="0.35">
      <c r="A106" s="188">
        <v>25</v>
      </c>
      <c r="B106" s="183" t="s">
        <v>45</v>
      </c>
      <c r="C106" s="183" t="s">
        <v>132</v>
      </c>
      <c r="D106" s="18" t="s">
        <v>21</v>
      </c>
      <c r="E106" s="113">
        <v>0</v>
      </c>
      <c r="F106" s="184">
        <v>1</v>
      </c>
      <c r="G106" s="153">
        <f t="shared" si="5"/>
        <v>0</v>
      </c>
      <c r="H106" s="401"/>
      <c r="I106" s="154" t="s">
        <v>44</v>
      </c>
      <c r="J106" s="182"/>
    </row>
    <row r="107" spans="1:10" ht="24" x14ac:dyDescent="0.35">
      <c r="A107" s="188">
        <v>26</v>
      </c>
      <c r="B107" s="183" t="s">
        <v>45</v>
      </c>
      <c r="C107" s="183" t="s">
        <v>259</v>
      </c>
      <c r="D107" s="18" t="s">
        <v>21</v>
      </c>
      <c r="E107" s="113">
        <v>0</v>
      </c>
      <c r="F107" s="184">
        <v>2</v>
      </c>
      <c r="G107" s="153">
        <f t="shared" si="5"/>
        <v>0</v>
      </c>
      <c r="H107" s="401"/>
      <c r="I107" s="154" t="s">
        <v>258</v>
      </c>
      <c r="J107" s="182"/>
    </row>
    <row r="108" spans="1:10" x14ac:dyDescent="0.35">
      <c r="A108" s="178">
        <v>27</v>
      </c>
      <c r="B108" s="168" t="s">
        <v>45</v>
      </c>
      <c r="C108" s="168" t="s">
        <v>236</v>
      </c>
      <c r="D108" s="112" t="s">
        <v>21</v>
      </c>
      <c r="E108" s="113">
        <v>0</v>
      </c>
      <c r="F108" s="179">
        <v>1</v>
      </c>
      <c r="G108" s="169">
        <f t="shared" si="5"/>
        <v>0</v>
      </c>
      <c r="H108" s="404"/>
      <c r="I108" s="170" t="s">
        <v>44</v>
      </c>
      <c r="J108" s="182"/>
    </row>
    <row r="109" spans="1:10" ht="24" x14ac:dyDescent="0.35">
      <c r="A109" s="188">
        <v>28</v>
      </c>
      <c r="B109" s="183" t="s">
        <v>109</v>
      </c>
      <c r="C109" s="183" t="s">
        <v>110</v>
      </c>
      <c r="D109" s="18" t="s">
        <v>21</v>
      </c>
      <c r="E109" s="113">
        <v>0</v>
      </c>
      <c r="F109" s="184">
        <v>2</v>
      </c>
      <c r="G109" s="153">
        <f t="shared" si="5"/>
        <v>0</v>
      </c>
      <c r="H109" s="401"/>
      <c r="I109" s="154" t="s">
        <v>44</v>
      </c>
      <c r="J109" s="182"/>
    </row>
    <row r="110" spans="1:10" ht="36" x14ac:dyDescent="0.35">
      <c r="A110" s="188">
        <v>29</v>
      </c>
      <c r="B110" s="183" t="s">
        <v>157</v>
      </c>
      <c r="C110" s="183" t="s">
        <v>158</v>
      </c>
      <c r="D110" s="18" t="s">
        <v>21</v>
      </c>
      <c r="E110" s="113">
        <v>0</v>
      </c>
      <c r="F110" s="184">
        <v>3</v>
      </c>
      <c r="G110" s="153">
        <f t="shared" si="5"/>
        <v>0</v>
      </c>
      <c r="H110" s="401"/>
      <c r="I110" s="154" t="s">
        <v>44</v>
      </c>
      <c r="J110" s="182"/>
    </row>
    <row r="111" spans="1:10" x14ac:dyDescent="0.35">
      <c r="A111" s="188">
        <v>30</v>
      </c>
      <c r="B111" s="183" t="s">
        <v>159</v>
      </c>
      <c r="C111" s="183" t="s">
        <v>160</v>
      </c>
      <c r="D111" s="18" t="s">
        <v>21</v>
      </c>
      <c r="E111" s="113">
        <v>0</v>
      </c>
      <c r="F111" s="184">
        <v>1</v>
      </c>
      <c r="G111" s="153">
        <f t="shared" si="5"/>
        <v>0</v>
      </c>
      <c r="H111" s="401"/>
      <c r="I111" s="154" t="s">
        <v>44</v>
      </c>
      <c r="J111" s="182"/>
    </row>
    <row r="112" spans="1:10" ht="24" x14ac:dyDescent="0.35">
      <c r="A112" s="188">
        <v>31</v>
      </c>
      <c r="B112" s="183" t="s">
        <v>161</v>
      </c>
      <c r="C112" s="183" t="s">
        <v>89</v>
      </c>
      <c r="D112" s="18" t="s">
        <v>21</v>
      </c>
      <c r="E112" s="113">
        <v>0</v>
      </c>
      <c r="F112" s="184">
        <v>3</v>
      </c>
      <c r="G112" s="153">
        <f t="shared" si="5"/>
        <v>0</v>
      </c>
      <c r="H112" s="401"/>
      <c r="I112" s="154" t="s">
        <v>44</v>
      </c>
      <c r="J112" s="182"/>
    </row>
    <row r="113" spans="1:10" x14ac:dyDescent="0.35">
      <c r="A113" s="188">
        <v>32</v>
      </c>
      <c r="B113" s="183" t="s">
        <v>162</v>
      </c>
      <c r="C113" s="183" t="s">
        <v>163</v>
      </c>
      <c r="D113" s="18" t="s">
        <v>21</v>
      </c>
      <c r="E113" s="113">
        <v>0</v>
      </c>
      <c r="F113" s="184">
        <v>5</v>
      </c>
      <c r="G113" s="153">
        <f t="shared" si="5"/>
        <v>0</v>
      </c>
      <c r="H113" s="401"/>
      <c r="I113" s="154" t="s">
        <v>44</v>
      </c>
      <c r="J113" s="182"/>
    </row>
    <row r="114" spans="1:10" ht="36" x14ac:dyDescent="0.35">
      <c r="A114" s="188">
        <v>33</v>
      </c>
      <c r="B114" s="183" t="s">
        <v>237</v>
      </c>
      <c r="C114" s="183" t="s">
        <v>238</v>
      </c>
      <c r="D114" s="18" t="s">
        <v>21</v>
      </c>
      <c r="E114" s="113">
        <v>0</v>
      </c>
      <c r="F114" s="184">
        <v>1</v>
      </c>
      <c r="G114" s="153">
        <f t="shared" si="5"/>
        <v>0</v>
      </c>
      <c r="H114" s="401"/>
      <c r="I114" s="154" t="s">
        <v>173</v>
      </c>
      <c r="J114" s="182"/>
    </row>
    <row r="115" spans="1:10" x14ac:dyDescent="0.35">
      <c r="A115" s="188">
        <v>34</v>
      </c>
      <c r="B115" s="183" t="s">
        <v>164</v>
      </c>
      <c r="C115" s="183" t="s">
        <v>165</v>
      </c>
      <c r="D115" s="18" t="s">
        <v>21</v>
      </c>
      <c r="E115" s="113">
        <v>0</v>
      </c>
      <c r="F115" s="184">
        <v>1</v>
      </c>
      <c r="G115" s="153">
        <f t="shared" si="5"/>
        <v>0</v>
      </c>
      <c r="H115" s="401"/>
      <c r="I115" s="154" t="s">
        <v>173</v>
      </c>
      <c r="J115" s="182"/>
    </row>
    <row r="116" spans="1:10" ht="36" x14ac:dyDescent="0.35">
      <c r="A116" s="188">
        <v>35</v>
      </c>
      <c r="B116" s="183" t="s">
        <v>133</v>
      </c>
      <c r="C116" s="183" t="s">
        <v>111</v>
      </c>
      <c r="D116" s="18" t="s">
        <v>21</v>
      </c>
      <c r="E116" s="113">
        <v>0</v>
      </c>
      <c r="F116" s="184">
        <v>18</v>
      </c>
      <c r="G116" s="153">
        <f t="shared" si="5"/>
        <v>0</v>
      </c>
      <c r="H116" s="401"/>
      <c r="I116" s="154" t="s">
        <v>44</v>
      </c>
      <c r="J116" s="182"/>
    </row>
    <row r="117" spans="1:10" ht="24" x14ac:dyDescent="0.35">
      <c r="A117" s="188">
        <v>36</v>
      </c>
      <c r="B117" s="183" t="s">
        <v>239</v>
      </c>
      <c r="C117" s="183" t="s">
        <v>240</v>
      </c>
      <c r="D117" s="18" t="s">
        <v>21</v>
      </c>
      <c r="E117" s="113">
        <v>0</v>
      </c>
      <c r="F117" s="184">
        <v>9</v>
      </c>
      <c r="G117" s="153">
        <f t="shared" si="5"/>
        <v>0</v>
      </c>
      <c r="H117" s="401"/>
      <c r="I117" s="154" t="s">
        <v>44</v>
      </c>
      <c r="J117" s="182"/>
    </row>
    <row r="118" spans="1:10" ht="24" x14ac:dyDescent="0.35">
      <c r="A118" s="188">
        <v>37</v>
      </c>
      <c r="B118" s="183" t="s">
        <v>241</v>
      </c>
      <c r="C118" s="183" t="s">
        <v>242</v>
      </c>
      <c r="D118" s="18" t="s">
        <v>21</v>
      </c>
      <c r="E118" s="113">
        <v>0</v>
      </c>
      <c r="F118" s="184">
        <v>4</v>
      </c>
      <c r="G118" s="153">
        <f t="shared" si="5"/>
        <v>0</v>
      </c>
      <c r="H118" s="401"/>
      <c r="I118" s="154" t="s">
        <v>44</v>
      </c>
      <c r="J118" s="182"/>
    </row>
    <row r="119" spans="1:10" ht="36" x14ac:dyDescent="0.35">
      <c r="A119" s="188">
        <v>38</v>
      </c>
      <c r="B119" s="183" t="s">
        <v>243</v>
      </c>
      <c r="C119" s="183" t="s">
        <v>244</v>
      </c>
      <c r="D119" s="18" t="s">
        <v>21</v>
      </c>
      <c r="E119" s="113">
        <v>0</v>
      </c>
      <c r="F119" s="184">
        <v>7</v>
      </c>
      <c r="G119" s="153">
        <f t="shared" si="5"/>
        <v>0</v>
      </c>
      <c r="H119" s="401"/>
      <c r="I119" s="154" t="s">
        <v>40</v>
      </c>
      <c r="J119" s="182"/>
    </row>
    <row r="120" spans="1:10" x14ac:dyDescent="0.35">
      <c r="A120" s="178">
        <v>39</v>
      </c>
      <c r="B120" s="168" t="s">
        <v>90</v>
      </c>
      <c r="C120" s="168" t="s">
        <v>91</v>
      </c>
      <c r="D120" s="18" t="s">
        <v>21</v>
      </c>
      <c r="E120" s="113">
        <v>0</v>
      </c>
      <c r="F120" s="179">
        <v>2</v>
      </c>
      <c r="G120" s="153">
        <f t="shared" si="5"/>
        <v>0</v>
      </c>
      <c r="H120" s="401"/>
      <c r="I120" s="154" t="s">
        <v>142</v>
      </c>
      <c r="J120" s="182"/>
    </row>
    <row r="121" spans="1:10" x14ac:dyDescent="0.35">
      <c r="A121" s="188">
        <v>40</v>
      </c>
      <c r="B121" s="183" t="s">
        <v>92</v>
      </c>
      <c r="C121" s="183" t="s">
        <v>93</v>
      </c>
      <c r="D121" s="18" t="s">
        <v>21</v>
      </c>
      <c r="E121" s="113">
        <v>0</v>
      </c>
      <c r="F121" s="184">
        <v>1</v>
      </c>
      <c r="G121" s="153">
        <f t="shared" si="5"/>
        <v>0</v>
      </c>
      <c r="H121" s="401"/>
      <c r="I121" s="154" t="s">
        <v>142</v>
      </c>
      <c r="J121" s="182"/>
    </row>
    <row r="122" spans="1:10" x14ac:dyDescent="0.35">
      <c r="A122" s="188">
        <v>41</v>
      </c>
      <c r="B122" s="183" t="s">
        <v>134</v>
      </c>
      <c r="C122" s="183" t="s">
        <v>135</v>
      </c>
      <c r="D122" s="18" t="s">
        <v>21</v>
      </c>
      <c r="E122" s="113">
        <v>0</v>
      </c>
      <c r="F122" s="184">
        <v>2</v>
      </c>
      <c r="G122" s="153">
        <f t="shared" si="5"/>
        <v>0</v>
      </c>
      <c r="H122" s="401"/>
      <c r="I122" s="154" t="s">
        <v>44</v>
      </c>
      <c r="J122" s="182"/>
    </row>
    <row r="123" spans="1:10" ht="24" x14ac:dyDescent="0.35">
      <c r="A123" s="188">
        <v>42</v>
      </c>
      <c r="B123" s="183" t="s">
        <v>166</v>
      </c>
      <c r="C123" s="183" t="s">
        <v>167</v>
      </c>
      <c r="D123" s="18" t="s">
        <v>21</v>
      </c>
      <c r="E123" s="113">
        <v>0</v>
      </c>
      <c r="F123" s="184">
        <v>11</v>
      </c>
      <c r="G123" s="153">
        <f t="shared" si="5"/>
        <v>0</v>
      </c>
      <c r="H123" s="401"/>
      <c r="I123" s="154" t="s">
        <v>44</v>
      </c>
      <c r="J123" s="182"/>
    </row>
    <row r="124" spans="1:10" ht="24" x14ac:dyDescent="0.35">
      <c r="A124" s="188">
        <v>43</v>
      </c>
      <c r="B124" s="183" t="s">
        <v>168</v>
      </c>
      <c r="C124" s="183" t="s">
        <v>136</v>
      </c>
      <c r="D124" s="18" t="s">
        <v>21</v>
      </c>
      <c r="E124" s="113">
        <v>0</v>
      </c>
      <c r="F124" s="184">
        <v>4</v>
      </c>
      <c r="G124" s="153">
        <f t="shared" si="5"/>
        <v>0</v>
      </c>
      <c r="H124" s="401"/>
      <c r="I124" s="154" t="s">
        <v>40</v>
      </c>
      <c r="J124" s="182"/>
    </row>
    <row r="125" spans="1:10" x14ac:dyDescent="0.35">
      <c r="A125" s="188">
        <v>44</v>
      </c>
      <c r="B125" s="183" t="s">
        <v>245</v>
      </c>
      <c r="C125" s="183" t="s">
        <v>246</v>
      </c>
      <c r="D125" s="18" t="s">
        <v>21</v>
      </c>
      <c r="E125" s="113">
        <v>0</v>
      </c>
      <c r="F125" s="184">
        <v>1</v>
      </c>
      <c r="G125" s="153">
        <f t="shared" si="5"/>
        <v>0</v>
      </c>
      <c r="H125" s="401"/>
      <c r="I125" s="154" t="s">
        <v>44</v>
      </c>
      <c r="J125" s="182"/>
    </row>
    <row r="126" spans="1:10" ht="24" x14ac:dyDescent="0.35">
      <c r="A126" s="188">
        <v>45</v>
      </c>
      <c r="B126" s="183" t="s">
        <v>169</v>
      </c>
      <c r="C126" s="183" t="s">
        <v>170</v>
      </c>
      <c r="D126" s="18" t="s">
        <v>21</v>
      </c>
      <c r="E126" s="113">
        <v>0</v>
      </c>
      <c r="F126" s="184">
        <v>1</v>
      </c>
      <c r="G126" s="153">
        <f t="shared" si="5"/>
        <v>0</v>
      </c>
      <c r="H126" s="401"/>
      <c r="I126" s="154" t="s">
        <v>141</v>
      </c>
      <c r="J126" s="182"/>
    </row>
    <row r="127" spans="1:10" ht="24" x14ac:dyDescent="0.35">
      <c r="A127" s="188">
        <v>46</v>
      </c>
      <c r="B127" s="183" t="s">
        <v>46</v>
      </c>
      <c r="C127" s="183" t="s">
        <v>47</v>
      </c>
      <c r="D127" s="18" t="s">
        <v>21</v>
      </c>
      <c r="E127" s="113">
        <v>0</v>
      </c>
      <c r="F127" s="184">
        <v>3</v>
      </c>
      <c r="G127" s="153">
        <f t="shared" si="5"/>
        <v>0</v>
      </c>
      <c r="H127" s="401"/>
      <c r="I127" s="154" t="s">
        <v>44</v>
      </c>
      <c r="J127" s="182"/>
    </row>
    <row r="128" spans="1:10" ht="36.5" thickBot="1" x14ac:dyDescent="0.4">
      <c r="A128" s="185">
        <v>47</v>
      </c>
      <c r="B128" s="186" t="s">
        <v>66</v>
      </c>
      <c r="C128" s="186" t="s">
        <v>67</v>
      </c>
      <c r="D128" s="23" t="s">
        <v>21</v>
      </c>
      <c r="E128" s="31">
        <v>0</v>
      </c>
      <c r="F128" s="187">
        <v>14</v>
      </c>
      <c r="G128" s="171">
        <f t="shared" si="5"/>
        <v>0</v>
      </c>
      <c r="H128" s="403"/>
      <c r="I128" s="172" t="s">
        <v>40</v>
      </c>
      <c r="J128" s="182"/>
    </row>
    <row r="129" spans="1:10" ht="24" x14ac:dyDescent="0.35">
      <c r="A129" s="178">
        <v>48</v>
      </c>
      <c r="B129" s="168" t="s">
        <v>247</v>
      </c>
      <c r="C129" s="168" t="s">
        <v>248</v>
      </c>
      <c r="D129" s="112" t="s">
        <v>21</v>
      </c>
      <c r="E129" s="113">
        <v>0</v>
      </c>
      <c r="F129" s="179">
        <v>4</v>
      </c>
      <c r="G129" s="169">
        <f t="shared" si="5"/>
        <v>0</v>
      </c>
      <c r="H129" s="404"/>
      <c r="I129" s="170" t="s">
        <v>44</v>
      </c>
      <c r="J129" s="182"/>
    </row>
    <row r="130" spans="1:10" x14ac:dyDescent="0.35">
      <c r="A130" s="188">
        <v>49</v>
      </c>
      <c r="B130" s="183" t="s">
        <v>249</v>
      </c>
      <c r="C130" s="183" t="s">
        <v>250</v>
      </c>
      <c r="D130" s="18" t="s">
        <v>21</v>
      </c>
      <c r="E130" s="113">
        <v>0</v>
      </c>
      <c r="F130" s="184">
        <v>1</v>
      </c>
      <c r="G130" s="153">
        <f t="shared" si="5"/>
        <v>0</v>
      </c>
      <c r="H130" s="401"/>
      <c r="I130" s="154" t="s">
        <v>141</v>
      </c>
      <c r="J130" s="182"/>
    </row>
    <row r="131" spans="1:10" ht="24" x14ac:dyDescent="0.35">
      <c r="A131" s="188">
        <v>50</v>
      </c>
      <c r="B131" s="183" t="s">
        <v>171</v>
      </c>
      <c r="C131" s="183" t="s">
        <v>172</v>
      </c>
      <c r="D131" s="18" t="s">
        <v>21</v>
      </c>
      <c r="E131" s="113">
        <v>0</v>
      </c>
      <c r="F131" s="184">
        <v>4</v>
      </c>
      <c r="G131" s="153">
        <f t="shared" si="5"/>
        <v>0</v>
      </c>
      <c r="H131" s="401"/>
      <c r="I131" s="154" t="s">
        <v>44</v>
      </c>
      <c r="J131" s="182"/>
    </row>
    <row r="132" spans="1:10" ht="24" x14ac:dyDescent="0.35">
      <c r="A132" s="188">
        <v>51</v>
      </c>
      <c r="B132" s="183" t="s">
        <v>251</v>
      </c>
      <c r="C132" s="183" t="s">
        <v>172</v>
      </c>
      <c r="D132" s="18" t="s">
        <v>21</v>
      </c>
      <c r="E132" s="113">
        <v>0</v>
      </c>
      <c r="F132" s="184">
        <v>2</v>
      </c>
      <c r="G132" s="153">
        <f t="shared" si="5"/>
        <v>0</v>
      </c>
      <c r="H132" s="401"/>
      <c r="I132" s="154" t="s">
        <v>44</v>
      </c>
      <c r="J132" s="182"/>
    </row>
    <row r="133" spans="1:10" x14ac:dyDescent="0.35">
      <c r="A133" s="178">
        <v>52</v>
      </c>
      <c r="B133" s="168" t="s">
        <v>174</v>
      </c>
      <c r="C133" s="168" t="s">
        <v>175</v>
      </c>
      <c r="D133" s="112" t="s">
        <v>21</v>
      </c>
      <c r="E133" s="113">
        <v>0</v>
      </c>
      <c r="F133" s="179">
        <v>2</v>
      </c>
      <c r="G133" s="169">
        <f t="shared" si="5"/>
        <v>0</v>
      </c>
      <c r="H133" s="404"/>
      <c r="I133" s="170" t="s">
        <v>44</v>
      </c>
      <c r="J133" s="182"/>
    </row>
    <row r="134" spans="1:10" x14ac:dyDescent="0.35">
      <c r="A134" s="188">
        <v>53</v>
      </c>
      <c r="B134" s="183" t="s">
        <v>252</v>
      </c>
      <c r="C134" s="183" t="s">
        <v>253</v>
      </c>
      <c r="D134" s="18" t="s">
        <v>21</v>
      </c>
      <c r="E134" s="113">
        <v>0</v>
      </c>
      <c r="F134" s="184">
        <v>3</v>
      </c>
      <c r="G134" s="153">
        <f t="shared" si="5"/>
        <v>0</v>
      </c>
      <c r="H134" s="404"/>
      <c r="I134" s="170" t="s">
        <v>44</v>
      </c>
      <c r="J134" s="182"/>
    </row>
    <row r="135" spans="1:10" x14ac:dyDescent="0.35">
      <c r="A135" s="188">
        <v>54</v>
      </c>
      <c r="B135" s="183" t="s">
        <v>254</v>
      </c>
      <c r="C135" s="183" t="s">
        <v>255</v>
      </c>
      <c r="D135" s="18" t="s">
        <v>21</v>
      </c>
      <c r="E135" s="113">
        <v>0</v>
      </c>
      <c r="F135" s="184">
        <v>2</v>
      </c>
      <c r="G135" s="153">
        <f t="shared" si="5"/>
        <v>0</v>
      </c>
      <c r="H135" s="404"/>
      <c r="I135" s="170" t="s">
        <v>44</v>
      </c>
      <c r="J135" s="182"/>
    </row>
    <row r="136" spans="1:10" x14ac:dyDescent="0.35">
      <c r="A136" s="188">
        <v>55</v>
      </c>
      <c r="B136" s="183" t="s">
        <v>112</v>
      </c>
      <c r="C136" s="183" t="s">
        <v>113</v>
      </c>
      <c r="D136" s="18" t="s">
        <v>21</v>
      </c>
      <c r="E136" s="113">
        <v>0</v>
      </c>
      <c r="F136" s="184">
        <v>4</v>
      </c>
      <c r="G136" s="153">
        <f t="shared" si="5"/>
        <v>0</v>
      </c>
      <c r="H136" s="401"/>
      <c r="I136" s="154" t="s">
        <v>44</v>
      </c>
      <c r="J136" s="182"/>
    </row>
    <row r="137" spans="1:10" ht="24" x14ac:dyDescent="0.35">
      <c r="A137" s="178">
        <v>56</v>
      </c>
      <c r="B137" s="168" t="s">
        <v>114</v>
      </c>
      <c r="C137" s="168" t="s">
        <v>113</v>
      </c>
      <c r="D137" s="112" t="s">
        <v>21</v>
      </c>
      <c r="E137" s="113">
        <v>0</v>
      </c>
      <c r="F137" s="179">
        <v>2</v>
      </c>
      <c r="G137" s="169">
        <f t="shared" si="5"/>
        <v>0</v>
      </c>
      <c r="H137" s="404"/>
      <c r="I137" s="170" t="s">
        <v>44</v>
      </c>
      <c r="J137" s="182"/>
    </row>
    <row r="138" spans="1:10" x14ac:dyDescent="0.35">
      <c r="A138" s="38"/>
      <c r="B138" s="42"/>
      <c r="C138" s="40" t="s">
        <v>68</v>
      </c>
      <c r="D138" s="18" t="s">
        <v>21</v>
      </c>
      <c r="E138" s="28"/>
      <c r="F138" s="108">
        <f>SUM(F97:F137)</f>
        <v>229</v>
      </c>
      <c r="G138" s="70">
        <f>SUM(G97:G137)</f>
        <v>0</v>
      </c>
      <c r="H138" s="399"/>
      <c r="I138" s="191"/>
      <c r="J138" s="181"/>
    </row>
    <row r="139" spans="1:10" x14ac:dyDescent="0.35">
      <c r="A139" s="38"/>
      <c r="B139" s="42"/>
      <c r="C139" s="43" t="s">
        <v>69</v>
      </c>
      <c r="D139" s="45"/>
      <c r="E139" s="45"/>
      <c r="F139" s="44">
        <f>SUM(F138,F84)</f>
        <v>241</v>
      </c>
      <c r="G139" s="72">
        <f>SUM(G84,G138)</f>
        <v>0</v>
      </c>
      <c r="H139" s="405"/>
      <c r="I139" s="191"/>
      <c r="J139" s="181"/>
    </row>
    <row r="140" spans="1:10" ht="29" x14ac:dyDescent="0.35">
      <c r="A140" s="46"/>
      <c r="B140" s="47" t="s">
        <v>70</v>
      </c>
      <c r="C140" s="50"/>
      <c r="D140" s="48"/>
      <c r="E140" s="48"/>
      <c r="F140" s="49"/>
      <c r="G140" s="71"/>
      <c r="H140" s="400"/>
      <c r="I140" s="57"/>
      <c r="J140" s="181"/>
    </row>
    <row r="141" spans="1:10" x14ac:dyDescent="0.35">
      <c r="A141" s="188">
        <v>57</v>
      </c>
      <c r="B141" s="183" t="s">
        <v>260</v>
      </c>
      <c r="C141" s="183" t="s">
        <v>261</v>
      </c>
      <c r="D141" s="18" t="s">
        <v>21</v>
      </c>
      <c r="E141" s="28">
        <v>0</v>
      </c>
      <c r="F141" s="184">
        <v>4</v>
      </c>
      <c r="G141" s="153">
        <f>PRODUCT(E141,F141)</f>
        <v>0</v>
      </c>
      <c r="H141" s="401"/>
      <c r="I141" s="191" t="s">
        <v>71</v>
      </c>
      <c r="J141" s="182"/>
    </row>
    <row r="142" spans="1:10" x14ac:dyDescent="0.35">
      <c r="A142" s="188">
        <v>58</v>
      </c>
      <c r="B142" s="183" t="s">
        <v>262</v>
      </c>
      <c r="C142" s="183" t="s">
        <v>263</v>
      </c>
      <c r="D142" s="18" t="s">
        <v>21</v>
      </c>
      <c r="E142" s="28">
        <v>0</v>
      </c>
      <c r="F142" s="184">
        <v>13</v>
      </c>
      <c r="G142" s="153">
        <f t="shared" ref="G142:G166" si="6">PRODUCT(E142,F142)</f>
        <v>0</v>
      </c>
      <c r="H142" s="401"/>
      <c r="I142" s="191" t="s">
        <v>71</v>
      </c>
      <c r="J142" s="182"/>
    </row>
    <row r="143" spans="1:10" x14ac:dyDescent="0.35">
      <c r="A143" s="188">
        <v>59</v>
      </c>
      <c r="B143" s="183" t="s">
        <v>264</v>
      </c>
      <c r="C143" s="183" t="s">
        <v>265</v>
      </c>
      <c r="D143" s="18" t="s">
        <v>21</v>
      </c>
      <c r="E143" s="28">
        <v>0</v>
      </c>
      <c r="F143" s="184">
        <v>4</v>
      </c>
      <c r="G143" s="153">
        <f t="shared" si="6"/>
        <v>0</v>
      </c>
      <c r="H143" s="401"/>
      <c r="I143" s="191" t="s">
        <v>71</v>
      </c>
      <c r="J143" s="182"/>
    </row>
    <row r="144" spans="1:10" x14ac:dyDescent="0.35">
      <c r="A144" s="188">
        <v>60</v>
      </c>
      <c r="B144" s="183" t="s">
        <v>95</v>
      </c>
      <c r="C144" s="183" t="s">
        <v>96</v>
      </c>
      <c r="D144" s="18" t="s">
        <v>21</v>
      </c>
      <c r="E144" s="28">
        <v>0</v>
      </c>
      <c r="F144" s="184">
        <v>46</v>
      </c>
      <c r="G144" s="153">
        <f t="shared" si="6"/>
        <v>0</v>
      </c>
      <c r="H144" s="401"/>
      <c r="I144" s="191" t="s">
        <v>71</v>
      </c>
      <c r="J144" s="182"/>
    </row>
    <row r="145" spans="1:10" ht="24" x14ac:dyDescent="0.35">
      <c r="A145" s="188">
        <v>61</v>
      </c>
      <c r="B145" s="183" t="s">
        <v>266</v>
      </c>
      <c r="C145" s="183" t="s">
        <v>267</v>
      </c>
      <c r="D145" s="18" t="s">
        <v>21</v>
      </c>
      <c r="E145" s="28">
        <v>0</v>
      </c>
      <c r="F145" s="184">
        <v>3</v>
      </c>
      <c r="G145" s="153">
        <f t="shared" si="6"/>
        <v>0</v>
      </c>
      <c r="H145" s="401"/>
      <c r="I145" s="191" t="s">
        <v>71</v>
      </c>
      <c r="J145" s="182"/>
    </row>
    <row r="146" spans="1:10" x14ac:dyDescent="0.35">
      <c r="A146" s="188">
        <v>62</v>
      </c>
      <c r="B146" s="183" t="s">
        <v>268</v>
      </c>
      <c r="C146" s="183" t="s">
        <v>269</v>
      </c>
      <c r="D146" s="18" t="s">
        <v>21</v>
      </c>
      <c r="E146" s="28">
        <v>0</v>
      </c>
      <c r="F146" s="184">
        <v>12</v>
      </c>
      <c r="G146" s="153">
        <f t="shared" si="6"/>
        <v>0</v>
      </c>
      <c r="H146" s="401"/>
      <c r="I146" s="191" t="s">
        <v>71</v>
      </c>
      <c r="J146" s="182"/>
    </row>
    <row r="147" spans="1:10" ht="24" x14ac:dyDescent="0.35">
      <c r="A147" s="188">
        <v>63</v>
      </c>
      <c r="B147" s="183" t="s">
        <v>270</v>
      </c>
      <c r="C147" s="183" t="s">
        <v>271</v>
      </c>
      <c r="D147" s="18" t="s">
        <v>21</v>
      </c>
      <c r="E147" s="28">
        <v>0</v>
      </c>
      <c r="F147" s="184">
        <v>11</v>
      </c>
      <c r="G147" s="153">
        <f t="shared" si="6"/>
        <v>0</v>
      </c>
      <c r="H147" s="401"/>
      <c r="I147" s="191" t="s">
        <v>71</v>
      </c>
      <c r="J147" s="182"/>
    </row>
    <row r="148" spans="1:10" ht="24" x14ac:dyDescent="0.35">
      <c r="A148" s="188">
        <v>64</v>
      </c>
      <c r="B148" s="183" t="s">
        <v>176</v>
      </c>
      <c r="C148" s="183" t="s">
        <v>177</v>
      </c>
      <c r="D148" s="18" t="s">
        <v>21</v>
      </c>
      <c r="E148" s="28">
        <v>0</v>
      </c>
      <c r="F148" s="184">
        <v>6</v>
      </c>
      <c r="G148" s="153">
        <f t="shared" si="6"/>
        <v>0</v>
      </c>
      <c r="H148" s="401"/>
      <c r="I148" s="191" t="s">
        <v>71</v>
      </c>
      <c r="J148" s="182"/>
    </row>
    <row r="149" spans="1:10" x14ac:dyDescent="0.35">
      <c r="A149" s="188">
        <v>65</v>
      </c>
      <c r="B149" s="183" t="s">
        <v>272</v>
      </c>
      <c r="C149" s="183" t="s">
        <v>273</v>
      </c>
      <c r="D149" s="18" t="s">
        <v>21</v>
      </c>
      <c r="E149" s="28">
        <v>0</v>
      </c>
      <c r="F149" s="184">
        <v>7</v>
      </c>
      <c r="G149" s="153">
        <f t="shared" si="6"/>
        <v>0</v>
      </c>
      <c r="H149" s="401"/>
      <c r="I149" s="191" t="s">
        <v>71</v>
      </c>
      <c r="J149" s="182"/>
    </row>
    <row r="150" spans="1:10" x14ac:dyDescent="0.35">
      <c r="A150" s="188">
        <v>66</v>
      </c>
      <c r="B150" s="183" t="s">
        <v>274</v>
      </c>
      <c r="C150" s="183" t="s">
        <v>275</v>
      </c>
      <c r="D150" s="18" t="s">
        <v>21</v>
      </c>
      <c r="E150" s="28">
        <v>0</v>
      </c>
      <c r="F150" s="184">
        <v>6</v>
      </c>
      <c r="G150" s="153">
        <f t="shared" si="6"/>
        <v>0</v>
      </c>
      <c r="H150" s="401"/>
      <c r="I150" s="191" t="s">
        <v>71</v>
      </c>
      <c r="J150" s="182"/>
    </row>
    <row r="151" spans="1:10" x14ac:dyDescent="0.35">
      <c r="A151" s="188">
        <v>67</v>
      </c>
      <c r="B151" s="183" t="s">
        <v>276</v>
      </c>
      <c r="C151" s="183" t="s">
        <v>277</v>
      </c>
      <c r="D151" s="18" t="s">
        <v>21</v>
      </c>
      <c r="E151" s="28">
        <v>0</v>
      </c>
      <c r="F151" s="184">
        <v>5</v>
      </c>
      <c r="G151" s="153">
        <f t="shared" si="6"/>
        <v>0</v>
      </c>
      <c r="H151" s="401"/>
      <c r="I151" s="191" t="s">
        <v>71</v>
      </c>
      <c r="J151" s="182"/>
    </row>
    <row r="152" spans="1:10" x14ac:dyDescent="0.35">
      <c r="A152" s="188">
        <v>68</v>
      </c>
      <c r="B152" s="183" t="s">
        <v>178</v>
      </c>
      <c r="C152" s="183" t="s">
        <v>179</v>
      </c>
      <c r="D152" s="18" t="s">
        <v>21</v>
      </c>
      <c r="E152" s="28">
        <v>0</v>
      </c>
      <c r="F152" s="184">
        <v>40</v>
      </c>
      <c r="G152" s="153">
        <f t="shared" si="6"/>
        <v>0</v>
      </c>
      <c r="H152" s="401"/>
      <c r="I152" s="191" t="s">
        <v>71</v>
      </c>
      <c r="J152" s="182"/>
    </row>
    <row r="153" spans="1:10" ht="36" x14ac:dyDescent="0.35">
      <c r="A153" s="188">
        <v>69</v>
      </c>
      <c r="B153" s="183" t="s">
        <v>278</v>
      </c>
      <c r="C153" s="183" t="s">
        <v>279</v>
      </c>
      <c r="D153" s="18" t="s">
        <v>21</v>
      </c>
      <c r="E153" s="28">
        <v>0</v>
      </c>
      <c r="F153" s="184">
        <v>17</v>
      </c>
      <c r="G153" s="153">
        <f t="shared" si="6"/>
        <v>0</v>
      </c>
      <c r="H153" s="401"/>
      <c r="I153" s="191" t="s">
        <v>71</v>
      </c>
      <c r="J153" s="182"/>
    </row>
    <row r="154" spans="1:10" x14ac:dyDescent="0.35">
      <c r="A154" s="188">
        <v>70</v>
      </c>
      <c r="B154" s="183" t="s">
        <v>280</v>
      </c>
      <c r="C154" s="183" t="s">
        <v>281</v>
      </c>
      <c r="D154" s="18" t="s">
        <v>21</v>
      </c>
      <c r="E154" s="28">
        <v>0</v>
      </c>
      <c r="F154" s="184">
        <v>10</v>
      </c>
      <c r="G154" s="153">
        <f t="shared" si="6"/>
        <v>0</v>
      </c>
      <c r="H154" s="401"/>
      <c r="I154" s="191" t="s">
        <v>71</v>
      </c>
      <c r="J154" s="182"/>
    </row>
    <row r="155" spans="1:10" x14ac:dyDescent="0.35">
      <c r="A155" s="188">
        <v>71</v>
      </c>
      <c r="B155" s="183" t="s">
        <v>282</v>
      </c>
      <c r="C155" s="183" t="s">
        <v>283</v>
      </c>
      <c r="D155" s="18" t="s">
        <v>21</v>
      </c>
      <c r="E155" s="28">
        <v>0</v>
      </c>
      <c r="F155" s="184">
        <v>4</v>
      </c>
      <c r="G155" s="153">
        <f t="shared" si="6"/>
        <v>0</v>
      </c>
      <c r="H155" s="401"/>
      <c r="I155" s="191" t="s">
        <v>71</v>
      </c>
      <c r="J155" s="182"/>
    </row>
    <row r="156" spans="1:10" x14ac:dyDescent="0.35">
      <c r="A156" s="188">
        <v>72</v>
      </c>
      <c r="B156" s="183" t="s">
        <v>284</v>
      </c>
      <c r="C156" s="183" t="s">
        <v>285</v>
      </c>
      <c r="D156" s="18" t="s">
        <v>21</v>
      </c>
      <c r="E156" s="28">
        <v>0</v>
      </c>
      <c r="F156" s="184">
        <v>5</v>
      </c>
      <c r="G156" s="153">
        <f t="shared" si="6"/>
        <v>0</v>
      </c>
      <c r="H156" s="401"/>
      <c r="I156" s="191" t="s">
        <v>71</v>
      </c>
      <c r="J156" s="182"/>
    </row>
    <row r="157" spans="1:10" ht="15" thickBot="1" x14ac:dyDescent="0.4">
      <c r="A157" s="185">
        <v>73</v>
      </c>
      <c r="B157" s="186" t="s">
        <v>286</v>
      </c>
      <c r="C157" s="186" t="s">
        <v>287</v>
      </c>
      <c r="D157" s="23" t="s">
        <v>21</v>
      </c>
      <c r="E157" s="31">
        <v>0</v>
      </c>
      <c r="F157" s="187">
        <v>2</v>
      </c>
      <c r="G157" s="171">
        <f t="shared" si="6"/>
        <v>0</v>
      </c>
      <c r="H157" s="403"/>
      <c r="I157" s="189" t="s">
        <v>71</v>
      </c>
      <c r="J157" s="182"/>
    </row>
    <row r="158" spans="1:10" ht="24" x14ac:dyDescent="0.35">
      <c r="A158" s="204">
        <v>74</v>
      </c>
      <c r="B158" s="205" t="s">
        <v>180</v>
      </c>
      <c r="C158" s="205" t="s">
        <v>181</v>
      </c>
      <c r="D158" s="206" t="s">
        <v>21</v>
      </c>
      <c r="E158" s="113">
        <v>0</v>
      </c>
      <c r="F158" s="207">
        <v>2</v>
      </c>
      <c r="G158" s="208">
        <f t="shared" si="6"/>
        <v>0</v>
      </c>
      <c r="H158" s="406"/>
      <c r="I158" s="209" t="s">
        <v>71</v>
      </c>
      <c r="J158" s="182"/>
    </row>
    <row r="159" spans="1:10" ht="24" x14ac:dyDescent="0.35">
      <c r="A159" s="188">
        <v>75</v>
      </c>
      <c r="B159" s="183" t="s">
        <v>288</v>
      </c>
      <c r="C159" s="183" t="s">
        <v>289</v>
      </c>
      <c r="D159" s="18" t="s">
        <v>21</v>
      </c>
      <c r="E159" s="28">
        <v>0</v>
      </c>
      <c r="F159" s="184">
        <v>25</v>
      </c>
      <c r="G159" s="153">
        <f t="shared" si="6"/>
        <v>0</v>
      </c>
      <c r="H159" s="401"/>
      <c r="I159" s="191" t="s">
        <v>71</v>
      </c>
      <c r="J159" s="182"/>
    </row>
    <row r="160" spans="1:10" ht="36" x14ac:dyDescent="0.35">
      <c r="A160" s="188">
        <v>76</v>
      </c>
      <c r="B160" s="183" t="s">
        <v>182</v>
      </c>
      <c r="C160" s="183" t="s">
        <v>183</v>
      </c>
      <c r="D160" s="18" t="s">
        <v>21</v>
      </c>
      <c r="E160" s="28">
        <v>0</v>
      </c>
      <c r="F160" s="184">
        <v>10</v>
      </c>
      <c r="G160" s="153">
        <f t="shared" si="6"/>
        <v>0</v>
      </c>
      <c r="H160" s="401"/>
      <c r="I160" s="191" t="s">
        <v>71</v>
      </c>
      <c r="J160" s="182"/>
    </row>
    <row r="161" spans="1:10" ht="36" x14ac:dyDescent="0.35">
      <c r="A161" s="188">
        <v>77</v>
      </c>
      <c r="B161" s="183" t="s">
        <v>290</v>
      </c>
      <c r="C161" s="183" t="s">
        <v>291</v>
      </c>
      <c r="D161" s="18" t="s">
        <v>21</v>
      </c>
      <c r="E161" s="28">
        <v>0</v>
      </c>
      <c r="F161" s="184">
        <v>8</v>
      </c>
      <c r="G161" s="153">
        <f t="shared" si="6"/>
        <v>0</v>
      </c>
      <c r="H161" s="401"/>
      <c r="I161" s="191" t="s">
        <v>71</v>
      </c>
      <c r="J161" s="182"/>
    </row>
    <row r="162" spans="1:10" ht="24" x14ac:dyDescent="0.35">
      <c r="A162" s="188">
        <v>78</v>
      </c>
      <c r="B162" s="183" t="s">
        <v>184</v>
      </c>
      <c r="C162" s="183" t="s">
        <v>185</v>
      </c>
      <c r="D162" s="18" t="s">
        <v>21</v>
      </c>
      <c r="E162" s="28">
        <v>0</v>
      </c>
      <c r="F162" s="184">
        <v>13</v>
      </c>
      <c r="G162" s="153">
        <f t="shared" si="6"/>
        <v>0</v>
      </c>
      <c r="H162" s="401"/>
      <c r="I162" s="191" t="s">
        <v>71</v>
      </c>
      <c r="J162" s="182"/>
    </row>
    <row r="163" spans="1:10" x14ac:dyDescent="0.35">
      <c r="A163" s="188">
        <v>79</v>
      </c>
      <c r="B163" s="183" t="s">
        <v>292</v>
      </c>
      <c r="C163" s="183" t="s">
        <v>293</v>
      </c>
      <c r="D163" s="18" t="s">
        <v>21</v>
      </c>
      <c r="E163" s="28">
        <v>0</v>
      </c>
      <c r="F163" s="184">
        <v>5</v>
      </c>
      <c r="G163" s="153">
        <f t="shared" si="6"/>
        <v>0</v>
      </c>
      <c r="H163" s="401"/>
      <c r="I163" s="191" t="s">
        <v>71</v>
      </c>
      <c r="J163" s="182"/>
    </row>
    <row r="164" spans="1:10" x14ac:dyDescent="0.35">
      <c r="A164" s="178">
        <v>80</v>
      </c>
      <c r="B164" s="168" t="s">
        <v>294</v>
      </c>
      <c r="C164" s="168" t="s">
        <v>295</v>
      </c>
      <c r="D164" s="112" t="s">
        <v>21</v>
      </c>
      <c r="E164" s="28">
        <v>0</v>
      </c>
      <c r="F164" s="179">
        <v>1</v>
      </c>
      <c r="G164" s="169">
        <f t="shared" si="6"/>
        <v>0</v>
      </c>
      <c r="H164" s="404"/>
      <c r="I164" s="190" t="s">
        <v>71</v>
      </c>
      <c r="J164" s="182"/>
    </row>
    <row r="165" spans="1:10" x14ac:dyDescent="0.35">
      <c r="A165" s="178">
        <v>81</v>
      </c>
      <c r="B165" s="168" t="s">
        <v>296</v>
      </c>
      <c r="C165" s="168" t="s">
        <v>297</v>
      </c>
      <c r="D165" s="112" t="s">
        <v>21</v>
      </c>
      <c r="E165" s="28">
        <v>0</v>
      </c>
      <c r="F165" s="179">
        <v>9</v>
      </c>
      <c r="G165" s="169">
        <f t="shared" si="6"/>
        <v>0</v>
      </c>
      <c r="H165" s="404"/>
      <c r="I165" s="191" t="s">
        <v>71</v>
      </c>
      <c r="J165" s="182"/>
    </row>
    <row r="166" spans="1:10" ht="24" x14ac:dyDescent="0.35">
      <c r="A166" s="188">
        <v>82</v>
      </c>
      <c r="B166" s="183" t="s">
        <v>298</v>
      </c>
      <c r="C166" s="183" t="s">
        <v>297</v>
      </c>
      <c r="D166" s="18" t="s">
        <v>21</v>
      </c>
      <c r="E166" s="28">
        <v>0</v>
      </c>
      <c r="F166" s="184">
        <v>6</v>
      </c>
      <c r="G166" s="153">
        <f t="shared" si="6"/>
        <v>0</v>
      </c>
      <c r="H166" s="401"/>
      <c r="I166" s="191" t="s">
        <v>71</v>
      </c>
      <c r="J166" s="182"/>
    </row>
    <row r="167" spans="1:10" ht="24" x14ac:dyDescent="0.35">
      <c r="A167" s="38"/>
      <c r="B167" s="183"/>
      <c r="C167" s="40" t="s">
        <v>97</v>
      </c>
      <c r="D167" s="45"/>
      <c r="E167" s="45"/>
      <c r="F167" s="41">
        <f>SUM(F141:F166)</f>
        <v>274</v>
      </c>
      <c r="G167" s="70">
        <f>SUM(G141:G166)</f>
        <v>0</v>
      </c>
      <c r="H167" s="399"/>
      <c r="I167" s="191"/>
      <c r="J167" s="181"/>
    </row>
    <row r="168" spans="1:10" ht="29" x14ac:dyDescent="0.35">
      <c r="A168" s="46"/>
      <c r="B168" s="47" t="s">
        <v>48</v>
      </c>
      <c r="C168" s="50"/>
      <c r="D168" s="48"/>
      <c r="E168" s="48"/>
      <c r="F168" s="49"/>
      <c r="G168" s="71"/>
      <c r="H168" s="400"/>
      <c r="I168" s="57"/>
      <c r="J168" s="181"/>
    </row>
    <row r="169" spans="1:10" ht="24" x14ac:dyDescent="0.35">
      <c r="A169" s="38"/>
      <c r="B169" s="183"/>
      <c r="C169" s="40" t="s">
        <v>72</v>
      </c>
      <c r="D169" s="45"/>
      <c r="E169" s="45"/>
      <c r="F169" s="41">
        <v>0</v>
      </c>
      <c r="G169" s="70"/>
      <c r="H169" s="399"/>
      <c r="I169" s="191"/>
      <c r="J169" s="181"/>
    </row>
    <row r="170" spans="1:10" ht="15" thickBot="1" x14ac:dyDescent="0.4">
      <c r="A170" s="96"/>
      <c r="B170" s="203"/>
      <c r="C170" s="97" t="s">
        <v>74</v>
      </c>
      <c r="D170" s="98"/>
      <c r="E170" s="99"/>
      <c r="F170" s="99"/>
      <c r="G170" s="67">
        <f>SUM(G69,G94,G139,G167)</f>
        <v>0</v>
      </c>
      <c r="H170" s="386"/>
      <c r="I170" s="109"/>
      <c r="J170" s="181"/>
    </row>
    <row r="171" spans="1:10" x14ac:dyDescent="0.35">
      <c r="A171" s="210"/>
      <c r="B171" s="440"/>
      <c r="C171" s="441"/>
      <c r="D171" s="211"/>
      <c r="E171" s="212"/>
      <c r="F171" s="212"/>
      <c r="G171" s="213"/>
      <c r="H171" s="407"/>
      <c r="I171" s="214"/>
      <c r="J171" s="181"/>
    </row>
    <row r="172" spans="1:10" x14ac:dyDescent="0.35">
      <c r="A172" s="210"/>
      <c r="B172" s="440"/>
      <c r="C172" s="441"/>
      <c r="D172" s="211"/>
      <c r="E172" s="212"/>
      <c r="F172" s="212"/>
      <c r="G172" s="213"/>
      <c r="H172" s="407"/>
      <c r="I172" s="214"/>
      <c r="J172" s="181"/>
    </row>
    <row r="173" spans="1:10" x14ac:dyDescent="0.35">
      <c r="A173" s="1"/>
      <c r="B173" s="444" t="s">
        <v>75</v>
      </c>
      <c r="C173" s="445"/>
      <c r="D173" s="6" t="s">
        <v>76</v>
      </c>
      <c r="E173" s="14"/>
      <c r="F173" s="7"/>
      <c r="G173" s="73">
        <f>SUM(G38)</f>
        <v>0</v>
      </c>
      <c r="H173" s="408"/>
      <c r="I173" s="8"/>
      <c r="J173" s="181"/>
    </row>
    <row r="174" spans="1:10" x14ac:dyDescent="0.35">
      <c r="A174" s="1"/>
      <c r="B174" s="444" t="s">
        <v>77</v>
      </c>
      <c r="C174" s="445"/>
      <c r="D174" s="6" t="s">
        <v>76</v>
      </c>
      <c r="E174" s="14"/>
      <c r="F174" s="7"/>
      <c r="G174" s="73">
        <f>SUM(G170)</f>
        <v>0</v>
      </c>
      <c r="H174" s="408"/>
      <c r="I174" s="8"/>
      <c r="J174" s="181"/>
    </row>
    <row r="175" spans="1:10" x14ac:dyDescent="0.35">
      <c r="A175" s="1"/>
      <c r="B175" s="440"/>
      <c r="C175" s="441"/>
      <c r="D175" s="6"/>
      <c r="E175" s="14"/>
      <c r="F175" s="7"/>
      <c r="G175" s="74"/>
      <c r="H175" s="409"/>
      <c r="I175" s="8"/>
      <c r="J175" s="181"/>
    </row>
    <row r="176" spans="1:10" x14ac:dyDescent="0.35">
      <c r="A176" s="1"/>
      <c r="B176" s="440" t="s">
        <v>78</v>
      </c>
      <c r="C176" s="441"/>
      <c r="D176" s="6" t="s">
        <v>76</v>
      </c>
      <c r="E176" s="14"/>
      <c r="F176" s="7"/>
      <c r="G176" s="74">
        <f>SUM(G173,G174)</f>
        <v>0</v>
      </c>
      <c r="H176" s="409"/>
      <c r="I176" s="8"/>
      <c r="J176" s="181"/>
    </row>
    <row r="177" spans="1:10" x14ac:dyDescent="0.35">
      <c r="A177" s="1"/>
      <c r="B177" s="440" t="s">
        <v>79</v>
      </c>
      <c r="C177" s="441"/>
      <c r="D177" s="6" t="s">
        <v>76</v>
      </c>
      <c r="E177" s="14"/>
      <c r="F177" s="7"/>
      <c r="G177" s="74">
        <f>PRODUCT(G176,0.21)</f>
        <v>0</v>
      </c>
      <c r="H177" s="409"/>
      <c r="I177" s="8"/>
      <c r="J177" s="181"/>
    </row>
    <row r="178" spans="1:10" x14ac:dyDescent="0.35">
      <c r="A178" s="1"/>
      <c r="B178" s="440"/>
      <c r="C178" s="441"/>
      <c r="D178" s="6"/>
      <c r="E178" s="14"/>
      <c r="F178" s="7"/>
      <c r="G178" s="74"/>
      <c r="H178" s="409"/>
      <c r="I178" s="8"/>
      <c r="J178" s="181"/>
    </row>
    <row r="179" spans="1:10" x14ac:dyDescent="0.35">
      <c r="A179" s="1"/>
      <c r="B179" s="440"/>
      <c r="C179" s="441"/>
      <c r="D179" s="6" t="s">
        <v>76</v>
      </c>
      <c r="E179" s="14"/>
      <c r="F179" s="7"/>
      <c r="G179" s="74">
        <f>SUM(G176:G178)</f>
        <v>0</v>
      </c>
      <c r="H179" s="409"/>
      <c r="I179" s="8"/>
      <c r="J179" s="181"/>
    </row>
    <row r="180" spans="1:10" x14ac:dyDescent="0.35">
      <c r="A180" s="1"/>
      <c r="B180" s="440"/>
      <c r="C180" s="441"/>
      <c r="D180" s="6"/>
      <c r="E180" s="14"/>
      <c r="F180" s="7"/>
      <c r="G180" s="74"/>
      <c r="H180" s="409"/>
      <c r="I180" s="16"/>
      <c r="J180" s="181"/>
    </row>
    <row r="181" spans="1:10" ht="18.5" x14ac:dyDescent="0.45">
      <c r="A181" s="61"/>
      <c r="B181" s="442" t="s">
        <v>80</v>
      </c>
      <c r="C181" s="443"/>
      <c r="D181" s="62" t="s">
        <v>76</v>
      </c>
      <c r="E181" s="14"/>
      <c r="F181" s="7"/>
      <c r="G181" s="87">
        <f>SUM(G179)</f>
        <v>0</v>
      </c>
      <c r="H181" s="410"/>
      <c r="I181" s="16"/>
      <c r="J181" s="181"/>
    </row>
    <row r="182" spans="1:10" ht="15.5" x14ac:dyDescent="0.35">
      <c r="A182" s="61"/>
      <c r="B182" s="440"/>
      <c r="C182" s="441"/>
      <c r="D182" s="62"/>
      <c r="E182" s="14"/>
      <c r="F182" s="7"/>
      <c r="G182" s="75"/>
      <c r="H182" s="411"/>
      <c r="I182" s="16"/>
      <c r="J182" s="181"/>
    </row>
    <row r="183" spans="1:10" ht="29.5" customHeight="1" x14ac:dyDescent="0.35">
      <c r="A183" s="61"/>
      <c r="B183" s="436" t="s">
        <v>301</v>
      </c>
      <c r="C183" s="437"/>
      <c r="D183" s="62"/>
      <c r="E183" s="14"/>
      <c r="F183" s="7"/>
      <c r="G183" s="75"/>
      <c r="H183" s="411"/>
      <c r="I183" s="16"/>
      <c r="J183" s="181"/>
    </row>
    <row r="184" spans="1:10" ht="15" thickBot="1" x14ac:dyDescent="0.4">
      <c r="A184" s="58"/>
      <c r="B184" s="438"/>
      <c r="C184" s="439"/>
      <c r="D184" s="12"/>
      <c r="E184" s="59"/>
      <c r="F184" s="60"/>
      <c r="G184" s="76"/>
      <c r="H184" s="412"/>
      <c r="I184" s="13"/>
      <c r="J184" s="181"/>
    </row>
    <row r="185" spans="1:10" x14ac:dyDescent="0.35">
      <c r="A185" s="181"/>
      <c r="B185" s="55"/>
      <c r="C185" s="55"/>
      <c r="D185" s="181"/>
      <c r="E185" s="181"/>
      <c r="F185" s="181"/>
      <c r="G185" s="77"/>
      <c r="H185" s="77"/>
      <c r="I185" s="55"/>
      <c r="J185" s="181"/>
    </row>
  </sheetData>
  <mergeCells count="88">
    <mergeCell ref="B7:C7"/>
    <mergeCell ref="A1:C1"/>
    <mergeCell ref="B2:C2"/>
    <mergeCell ref="B3:C3"/>
    <mergeCell ref="B4:C4"/>
    <mergeCell ref="B5:C5"/>
    <mergeCell ref="B6:C6"/>
    <mergeCell ref="B8:C8"/>
    <mergeCell ref="J8:J12"/>
    <mergeCell ref="B9:C9"/>
    <mergeCell ref="B10:C10"/>
    <mergeCell ref="B11:C11"/>
    <mergeCell ref="B12:C12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7:C37"/>
    <mergeCell ref="B38:C38"/>
    <mergeCell ref="B39:C39"/>
    <mergeCell ref="B40:C40"/>
    <mergeCell ref="B41:C41"/>
    <mergeCell ref="B54:C54"/>
    <mergeCell ref="J42:J48"/>
    <mergeCell ref="B43:C43"/>
    <mergeCell ref="B44:C44"/>
    <mergeCell ref="B45:C45"/>
    <mergeCell ref="B46:C46"/>
    <mergeCell ref="B47:C47"/>
    <mergeCell ref="B48:C48"/>
    <mergeCell ref="B42:C42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176:C176"/>
    <mergeCell ref="B67:C67"/>
    <mergeCell ref="B68:C68"/>
    <mergeCell ref="B69:C69"/>
    <mergeCell ref="B70:C70"/>
    <mergeCell ref="B71:C71"/>
    <mergeCell ref="B72:C72"/>
    <mergeCell ref="B171:C171"/>
    <mergeCell ref="B172:C172"/>
    <mergeCell ref="B173:C173"/>
    <mergeCell ref="B174:C174"/>
    <mergeCell ref="B175:C175"/>
    <mergeCell ref="B183:C183"/>
    <mergeCell ref="B184:C184"/>
    <mergeCell ref="B177:C177"/>
    <mergeCell ref="B178:C178"/>
    <mergeCell ref="B179:C179"/>
    <mergeCell ref="B180:C180"/>
    <mergeCell ref="B181:C181"/>
    <mergeCell ref="B182:C18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workbookViewId="0">
      <selection activeCell="H147" sqref="H147"/>
    </sheetView>
  </sheetViews>
  <sheetFormatPr defaultRowHeight="14.5" x14ac:dyDescent="0.35"/>
  <cols>
    <col min="2" max="2" width="13.26953125" customWidth="1"/>
    <col min="3" max="3" width="36.26953125" customWidth="1"/>
    <col min="5" max="5" width="12.453125" customWidth="1"/>
    <col min="7" max="7" width="14.1796875" customWidth="1"/>
    <col min="8" max="8" width="16.7265625" style="181" customWidth="1"/>
  </cols>
  <sheetData>
    <row r="1" spans="1:10" ht="19" thickBot="1" x14ac:dyDescent="0.5">
      <c r="A1" s="586" t="s">
        <v>540</v>
      </c>
      <c r="B1" s="586"/>
      <c r="C1" s="586"/>
      <c r="D1" s="181"/>
    </row>
    <row r="2" spans="1:10" ht="27" x14ac:dyDescent="0.6">
      <c r="A2" s="33" t="s">
        <v>0</v>
      </c>
      <c r="B2" s="487" t="s">
        <v>305</v>
      </c>
      <c r="C2" s="488"/>
      <c r="D2" s="34" t="s">
        <v>1</v>
      </c>
      <c r="E2" s="35" t="s">
        <v>2</v>
      </c>
      <c r="F2" s="36" t="s">
        <v>3</v>
      </c>
      <c r="G2" s="88" t="s">
        <v>4</v>
      </c>
      <c r="H2" s="413" t="s">
        <v>507</v>
      </c>
      <c r="I2" s="37" t="s">
        <v>5</v>
      </c>
      <c r="J2" s="131"/>
    </row>
    <row r="3" spans="1:10" ht="21" x14ac:dyDescent="0.35">
      <c r="A3" s="100" t="s">
        <v>6</v>
      </c>
      <c r="B3" s="489" t="s">
        <v>7</v>
      </c>
      <c r="C3" s="490"/>
      <c r="D3" s="101"/>
      <c r="E3" s="102"/>
      <c r="F3" s="103"/>
      <c r="G3" s="104"/>
      <c r="H3" s="378"/>
      <c r="I3" s="105"/>
      <c r="J3" s="181"/>
    </row>
    <row r="4" spans="1:10" ht="48" x14ac:dyDescent="0.35">
      <c r="A4" s="26">
        <v>181111111</v>
      </c>
      <c r="B4" s="464" t="s">
        <v>8</v>
      </c>
      <c r="C4" s="478"/>
      <c r="D4" s="27" t="s">
        <v>9</v>
      </c>
      <c r="E4" s="28">
        <v>0</v>
      </c>
      <c r="F4" s="20">
        <v>485</v>
      </c>
      <c r="G4" s="64">
        <f t="shared" ref="G4:G42" si="0">PRODUCT(E4,F4)</f>
        <v>0</v>
      </c>
      <c r="H4" s="380"/>
      <c r="I4" s="150" t="s">
        <v>143</v>
      </c>
      <c r="J4" s="181"/>
    </row>
    <row r="5" spans="1:10" ht="40" x14ac:dyDescent="0.35">
      <c r="A5" s="26">
        <v>184802111</v>
      </c>
      <c r="B5" s="464" t="s">
        <v>10</v>
      </c>
      <c r="C5" s="478"/>
      <c r="D5" s="27" t="s">
        <v>9</v>
      </c>
      <c r="E5" s="28">
        <v>0</v>
      </c>
      <c r="F5" s="20">
        <f>PRODUCT(F4,2)</f>
        <v>970</v>
      </c>
      <c r="G5" s="64">
        <f t="shared" si="0"/>
        <v>0</v>
      </c>
      <c r="H5" s="380"/>
      <c r="I5" s="21" t="s">
        <v>130</v>
      </c>
      <c r="J5" s="130"/>
    </row>
    <row r="6" spans="1:10" ht="28.5" customHeight="1" x14ac:dyDescent="0.35">
      <c r="A6" s="26">
        <v>184852244</v>
      </c>
      <c r="B6" s="436" t="s">
        <v>306</v>
      </c>
      <c r="C6" s="437"/>
      <c r="D6" s="152" t="s">
        <v>13</v>
      </c>
      <c r="E6" s="28">
        <v>0</v>
      </c>
      <c r="F6" s="7">
        <v>1</v>
      </c>
      <c r="G6" s="217">
        <f t="shared" si="0"/>
        <v>0</v>
      </c>
      <c r="H6" s="414"/>
      <c r="I6" s="132" t="s">
        <v>307</v>
      </c>
      <c r="J6" s="484" t="s">
        <v>140</v>
      </c>
    </row>
    <row r="7" spans="1:10" ht="18" x14ac:dyDescent="0.35">
      <c r="A7" s="129">
        <v>121112004</v>
      </c>
      <c r="B7" s="467" t="s">
        <v>195</v>
      </c>
      <c r="C7" s="483"/>
      <c r="D7" s="126" t="s">
        <v>125</v>
      </c>
      <c r="E7" s="28">
        <v>0</v>
      </c>
      <c r="F7" s="196">
        <v>8.5</v>
      </c>
      <c r="G7" s="127">
        <f t="shared" si="0"/>
        <v>0</v>
      </c>
      <c r="H7" s="381"/>
      <c r="I7" s="128" t="s">
        <v>308</v>
      </c>
      <c r="J7" s="484"/>
    </row>
    <row r="8" spans="1:10" ht="27" x14ac:dyDescent="0.35">
      <c r="A8" s="129">
        <v>64730111</v>
      </c>
      <c r="B8" s="485" t="s">
        <v>302</v>
      </c>
      <c r="C8" s="486"/>
      <c r="D8" s="126" t="s">
        <v>9</v>
      </c>
      <c r="E8" s="28">
        <v>0</v>
      </c>
      <c r="F8" s="196">
        <f>SUM(F7)</f>
        <v>8.5</v>
      </c>
      <c r="G8" s="127">
        <f t="shared" si="0"/>
        <v>0</v>
      </c>
      <c r="H8" s="381"/>
      <c r="I8" s="128" t="s">
        <v>126</v>
      </c>
      <c r="J8" s="484"/>
    </row>
    <row r="9" spans="1:10" ht="36" x14ac:dyDescent="0.35">
      <c r="A9" s="129">
        <v>564932111</v>
      </c>
      <c r="B9" s="485" t="s">
        <v>303</v>
      </c>
      <c r="C9" s="486"/>
      <c r="D9" s="126" t="s">
        <v>9</v>
      </c>
      <c r="E9" s="28">
        <v>0</v>
      </c>
      <c r="F9" s="196">
        <f>SUM(F8)</f>
        <v>8.5</v>
      </c>
      <c r="G9" s="127">
        <f t="shared" si="0"/>
        <v>0</v>
      </c>
      <c r="H9" s="381"/>
      <c r="I9" s="128" t="s">
        <v>127</v>
      </c>
      <c r="J9" s="484"/>
    </row>
    <row r="10" spans="1:10" ht="59.5" x14ac:dyDescent="0.35">
      <c r="A10" s="129">
        <v>916371211</v>
      </c>
      <c r="B10" s="467" t="s">
        <v>309</v>
      </c>
      <c r="C10" s="483"/>
      <c r="D10" s="126" t="s">
        <v>33</v>
      </c>
      <c r="E10" s="28">
        <v>0</v>
      </c>
      <c r="F10" s="196">
        <v>13.5</v>
      </c>
      <c r="G10" s="127">
        <f>PRODUCT(E10,F10)</f>
        <v>0</v>
      </c>
      <c r="H10" s="381"/>
      <c r="I10" s="218" t="s">
        <v>146</v>
      </c>
      <c r="J10" s="484"/>
    </row>
    <row r="11" spans="1:10" ht="29.5" customHeight="1" x14ac:dyDescent="0.35">
      <c r="A11" s="129"/>
      <c r="B11" s="485" t="s">
        <v>188</v>
      </c>
      <c r="C11" s="486"/>
      <c r="D11" s="126" t="s">
        <v>125</v>
      </c>
      <c r="E11" s="28">
        <v>0</v>
      </c>
      <c r="F11" s="196">
        <f>SUM(F7)</f>
        <v>8.5</v>
      </c>
      <c r="G11" s="127">
        <f>PRODUCT(E11,F11)</f>
        <v>0</v>
      </c>
      <c r="H11" s="381"/>
      <c r="I11" s="128" t="s">
        <v>122</v>
      </c>
      <c r="J11" s="219"/>
    </row>
    <row r="12" spans="1:10" ht="18" x14ac:dyDescent="0.35">
      <c r="A12" s="129">
        <v>434312241</v>
      </c>
      <c r="B12" s="485" t="s">
        <v>310</v>
      </c>
      <c r="C12" s="486"/>
      <c r="D12" s="126" t="s">
        <v>33</v>
      </c>
      <c r="E12" s="28">
        <v>0</v>
      </c>
      <c r="F12" s="126">
        <v>3</v>
      </c>
      <c r="G12" s="127">
        <f>PRODUCT(E12,F12)</f>
        <v>0</v>
      </c>
      <c r="H12" s="381"/>
      <c r="I12" s="128" t="s">
        <v>311</v>
      </c>
      <c r="J12" s="181"/>
    </row>
    <row r="13" spans="1:10" ht="27" x14ac:dyDescent="0.35">
      <c r="A13" s="220">
        <v>121112005</v>
      </c>
      <c r="B13" s="509" t="s">
        <v>195</v>
      </c>
      <c r="C13" s="520"/>
      <c r="D13" s="221" t="s">
        <v>312</v>
      </c>
      <c r="E13" s="28">
        <v>0</v>
      </c>
      <c r="F13" s="222">
        <v>3</v>
      </c>
      <c r="G13" s="223">
        <f t="shared" ref="G13:G14" si="1">PRODUCT(E13,F13)</f>
        <v>0</v>
      </c>
      <c r="H13" s="415"/>
      <c r="I13" s="224" t="s">
        <v>313</v>
      </c>
      <c r="J13" s="181"/>
    </row>
    <row r="14" spans="1:10" ht="36" x14ac:dyDescent="0.35">
      <c r="A14" s="220"/>
      <c r="B14" s="521" t="s">
        <v>314</v>
      </c>
      <c r="C14" s="522"/>
      <c r="D14" s="221" t="s">
        <v>315</v>
      </c>
      <c r="E14" s="28">
        <v>0</v>
      </c>
      <c r="F14" s="222">
        <v>6.5</v>
      </c>
      <c r="G14" s="223">
        <f t="shared" si="1"/>
        <v>0</v>
      </c>
      <c r="H14" s="415"/>
      <c r="I14" s="224" t="s">
        <v>316</v>
      </c>
      <c r="J14" s="181"/>
    </row>
    <row r="15" spans="1:10" ht="36" x14ac:dyDescent="0.35">
      <c r="A15" s="220"/>
      <c r="B15" s="521" t="s">
        <v>317</v>
      </c>
      <c r="C15" s="522"/>
      <c r="D15" s="221" t="s">
        <v>33</v>
      </c>
      <c r="E15" s="28">
        <v>0</v>
      </c>
      <c r="F15" s="225">
        <v>10.75</v>
      </c>
      <c r="G15" s="223">
        <f>PRODUCT(E15,F15)</f>
        <v>0</v>
      </c>
      <c r="H15" s="415"/>
      <c r="I15" s="224" t="s">
        <v>318</v>
      </c>
      <c r="J15" s="181"/>
    </row>
    <row r="16" spans="1:10" ht="27" x14ac:dyDescent="0.35">
      <c r="A16" s="220"/>
      <c r="B16" s="521" t="s">
        <v>319</v>
      </c>
      <c r="C16" s="522"/>
      <c r="D16" s="221" t="s">
        <v>125</v>
      </c>
      <c r="E16" s="28">
        <v>0</v>
      </c>
      <c r="F16" s="225">
        <v>3.5</v>
      </c>
      <c r="G16" s="223">
        <f>PRODUCT(E16,F16)</f>
        <v>0</v>
      </c>
      <c r="H16" s="415"/>
      <c r="I16" s="224" t="s">
        <v>320</v>
      </c>
      <c r="J16" s="181"/>
    </row>
    <row r="17" spans="1:10" ht="27" x14ac:dyDescent="0.35">
      <c r="A17" s="26">
        <v>181411131</v>
      </c>
      <c r="B17" s="464" t="s">
        <v>11</v>
      </c>
      <c r="C17" s="478"/>
      <c r="D17" s="27" t="s">
        <v>9</v>
      </c>
      <c r="E17" s="28">
        <v>0</v>
      </c>
      <c r="F17" s="20">
        <v>424</v>
      </c>
      <c r="G17" s="64">
        <f t="shared" si="0"/>
        <v>0</v>
      </c>
      <c r="H17" s="380"/>
      <c r="I17" s="21" t="s">
        <v>129</v>
      </c>
      <c r="J17" s="181"/>
    </row>
    <row r="18" spans="1:10" x14ac:dyDescent="0.35">
      <c r="A18" s="151">
        <v>185803211</v>
      </c>
      <c r="B18" s="436" t="s">
        <v>144</v>
      </c>
      <c r="C18" s="437"/>
      <c r="D18" s="152" t="s">
        <v>9</v>
      </c>
      <c r="E18" s="28">
        <v>0</v>
      </c>
      <c r="F18" s="20">
        <f>SUM(F17)</f>
        <v>424</v>
      </c>
      <c r="G18" s="64">
        <f t="shared" si="0"/>
        <v>0</v>
      </c>
      <c r="H18" s="380"/>
      <c r="I18" s="21"/>
      <c r="J18" s="133"/>
    </row>
    <row r="19" spans="1:10" x14ac:dyDescent="0.35">
      <c r="A19" s="26">
        <v>183205111</v>
      </c>
      <c r="B19" s="464" t="s">
        <v>12</v>
      </c>
      <c r="C19" s="478"/>
      <c r="D19" s="27" t="s">
        <v>9</v>
      </c>
      <c r="E19" s="28">
        <v>0</v>
      </c>
      <c r="F19" s="20">
        <f>SUM(F4,-F17,-F7)</f>
        <v>52.5</v>
      </c>
      <c r="G19" s="64">
        <f t="shared" si="0"/>
        <v>0</v>
      </c>
      <c r="H19" s="380"/>
      <c r="I19" s="21"/>
      <c r="J19" s="182"/>
    </row>
    <row r="20" spans="1:10" ht="30.5" customHeight="1" x14ac:dyDescent="0.35">
      <c r="A20" s="26">
        <v>183111212</v>
      </c>
      <c r="B20" s="464" t="s">
        <v>84</v>
      </c>
      <c r="C20" s="478"/>
      <c r="D20" s="27" t="s">
        <v>13</v>
      </c>
      <c r="E20" s="28">
        <v>0</v>
      </c>
      <c r="F20" s="20">
        <f>SUM(F149)</f>
        <v>182</v>
      </c>
      <c r="G20" s="64">
        <f t="shared" si="0"/>
        <v>0</v>
      </c>
      <c r="H20" s="380"/>
      <c r="I20" s="21" t="s">
        <v>14</v>
      </c>
      <c r="J20" s="182"/>
    </row>
    <row r="21" spans="1:10" ht="33" customHeight="1" x14ac:dyDescent="0.35">
      <c r="A21" s="89">
        <v>183101315</v>
      </c>
      <c r="B21" s="480" t="s">
        <v>82</v>
      </c>
      <c r="C21" s="481"/>
      <c r="D21" s="90" t="s">
        <v>13</v>
      </c>
      <c r="E21" s="28">
        <v>0</v>
      </c>
      <c r="F21" s="91">
        <f>SUM(F120)</f>
        <v>3</v>
      </c>
      <c r="G21" s="64">
        <f t="shared" si="0"/>
        <v>0</v>
      </c>
      <c r="H21" s="382"/>
      <c r="I21" s="157" t="s">
        <v>139</v>
      </c>
      <c r="J21" s="182"/>
    </row>
    <row r="22" spans="1:10" ht="34" customHeight="1" x14ac:dyDescent="0.35">
      <c r="A22" s="151">
        <v>183101314</v>
      </c>
      <c r="B22" s="436" t="s">
        <v>137</v>
      </c>
      <c r="C22" s="437"/>
      <c r="D22" s="152" t="s">
        <v>13</v>
      </c>
      <c r="E22" s="28">
        <v>0</v>
      </c>
      <c r="F22" s="20">
        <f>SUM(F110,F115)</f>
        <v>4</v>
      </c>
      <c r="G22" s="64">
        <f t="shared" si="0"/>
        <v>0</v>
      </c>
      <c r="H22" s="380"/>
      <c r="I22" s="150" t="s">
        <v>321</v>
      </c>
      <c r="J22" s="182"/>
    </row>
    <row r="23" spans="1:10" ht="36" x14ac:dyDescent="0.35">
      <c r="A23" s="89">
        <v>183111213</v>
      </c>
      <c r="B23" s="480" t="s">
        <v>85</v>
      </c>
      <c r="C23" s="481"/>
      <c r="D23" s="90" t="s">
        <v>13</v>
      </c>
      <c r="E23" s="28">
        <v>0</v>
      </c>
      <c r="F23" s="91">
        <f>SUM(F127,-F21,-F22)</f>
        <v>95</v>
      </c>
      <c r="G23" s="92">
        <f t="shared" si="0"/>
        <v>0</v>
      </c>
      <c r="H23" s="382"/>
      <c r="I23" s="93" t="s">
        <v>186</v>
      </c>
      <c r="J23" s="182"/>
    </row>
    <row r="24" spans="1:10" ht="29.5" customHeight="1" thickBot="1" x14ac:dyDescent="0.4">
      <c r="A24" s="79">
        <v>183101214</v>
      </c>
      <c r="B24" s="462" t="s">
        <v>86</v>
      </c>
      <c r="C24" s="519"/>
      <c r="D24" s="123" t="s">
        <v>13</v>
      </c>
      <c r="E24" s="31">
        <v>0</v>
      </c>
      <c r="F24" s="24">
        <f>SUM(F98,F99,F100)</f>
        <v>4</v>
      </c>
      <c r="G24" s="65">
        <f t="shared" si="0"/>
        <v>0</v>
      </c>
      <c r="H24" s="383"/>
      <c r="I24" s="25" t="s">
        <v>58</v>
      </c>
      <c r="J24" s="182"/>
    </row>
    <row r="25" spans="1:10" ht="29" customHeight="1" x14ac:dyDescent="0.35">
      <c r="A25" s="155">
        <v>183101215</v>
      </c>
      <c r="B25" s="454" t="s">
        <v>87</v>
      </c>
      <c r="C25" s="482"/>
      <c r="D25" s="156" t="s">
        <v>13</v>
      </c>
      <c r="E25" s="113">
        <v>0</v>
      </c>
      <c r="F25" s="114">
        <f>SUM(F102,-F24)</f>
        <v>1</v>
      </c>
      <c r="G25" s="122">
        <f t="shared" si="0"/>
        <v>0</v>
      </c>
      <c r="H25" s="384"/>
      <c r="I25" s="116" t="s">
        <v>59</v>
      </c>
      <c r="J25" s="182"/>
    </row>
    <row r="26" spans="1:10" ht="29" customHeight="1" x14ac:dyDescent="0.35">
      <c r="A26" s="26">
        <v>183211322</v>
      </c>
      <c r="B26" s="464" t="s">
        <v>15</v>
      </c>
      <c r="C26" s="464"/>
      <c r="D26" s="27" t="s">
        <v>13</v>
      </c>
      <c r="E26" s="113">
        <v>0</v>
      </c>
      <c r="F26" s="20">
        <f>SUM(F20)</f>
        <v>182</v>
      </c>
      <c r="G26" s="64">
        <f t="shared" si="0"/>
        <v>0</v>
      </c>
      <c r="H26" s="380"/>
      <c r="I26" s="21" t="s">
        <v>14</v>
      </c>
      <c r="J26" s="182"/>
    </row>
    <row r="27" spans="1:10" ht="30.5" customHeight="1" x14ac:dyDescent="0.35">
      <c r="A27" s="155">
        <v>184102110</v>
      </c>
      <c r="B27" s="454" t="s">
        <v>16</v>
      </c>
      <c r="C27" s="454"/>
      <c r="D27" s="156" t="s">
        <v>13</v>
      </c>
      <c r="E27" s="113">
        <v>0</v>
      </c>
      <c r="F27" s="114">
        <f>SUM(F127)</f>
        <v>102</v>
      </c>
      <c r="G27" s="122">
        <f t="shared" si="0"/>
        <v>0</v>
      </c>
      <c r="H27" s="384"/>
      <c r="I27" s="116" t="s">
        <v>83</v>
      </c>
      <c r="J27" s="182"/>
    </row>
    <row r="28" spans="1:10" ht="30.5" customHeight="1" x14ac:dyDescent="0.35">
      <c r="A28" s="155">
        <v>184201111</v>
      </c>
      <c r="B28" s="454" t="s">
        <v>60</v>
      </c>
      <c r="C28" s="482"/>
      <c r="D28" s="156" t="s">
        <v>13</v>
      </c>
      <c r="E28" s="113">
        <v>0</v>
      </c>
      <c r="F28" s="114">
        <f>SUM(F24)</f>
        <v>4</v>
      </c>
      <c r="G28" s="122">
        <f t="shared" si="0"/>
        <v>0</v>
      </c>
      <c r="H28" s="384"/>
      <c r="I28" s="116" t="s">
        <v>58</v>
      </c>
      <c r="J28" s="182"/>
    </row>
    <row r="29" spans="1:10" ht="28.5" customHeight="1" x14ac:dyDescent="0.35">
      <c r="A29" s="26">
        <v>184102115</v>
      </c>
      <c r="B29" s="464" t="s">
        <v>17</v>
      </c>
      <c r="C29" s="478"/>
      <c r="D29" s="27" t="s">
        <v>13</v>
      </c>
      <c r="E29" s="113">
        <v>0</v>
      </c>
      <c r="F29" s="20">
        <f>SUM(F25)</f>
        <v>1</v>
      </c>
      <c r="G29" s="64">
        <f t="shared" si="0"/>
        <v>0</v>
      </c>
      <c r="H29" s="380"/>
      <c r="I29" s="21" t="s">
        <v>59</v>
      </c>
      <c r="J29" s="182"/>
    </row>
    <row r="30" spans="1:10" ht="42" customHeight="1" x14ac:dyDescent="0.35">
      <c r="A30" s="26">
        <v>185802114</v>
      </c>
      <c r="B30" s="464" t="s">
        <v>81</v>
      </c>
      <c r="C30" s="478"/>
      <c r="D30" s="27" t="s">
        <v>18</v>
      </c>
      <c r="E30" s="113">
        <v>0</v>
      </c>
      <c r="F30" s="106">
        <f>PRODUCT(F64,0.00001)</f>
        <v>1.7700000000000001E-3</v>
      </c>
      <c r="G30" s="64">
        <f t="shared" si="0"/>
        <v>0</v>
      </c>
      <c r="H30" s="380"/>
      <c r="I30" s="21" t="s">
        <v>19</v>
      </c>
      <c r="J30" s="182"/>
    </row>
    <row r="31" spans="1:10" ht="33.5" customHeight="1" x14ac:dyDescent="0.35">
      <c r="A31" s="26"/>
      <c r="B31" s="464" t="s">
        <v>20</v>
      </c>
      <c r="C31" s="478"/>
      <c r="D31" s="27" t="s">
        <v>21</v>
      </c>
      <c r="E31" s="113">
        <v>0</v>
      </c>
      <c r="F31" s="20">
        <f>SUM(F101)</f>
        <v>5</v>
      </c>
      <c r="G31" s="64">
        <f t="shared" si="0"/>
        <v>0</v>
      </c>
      <c r="H31" s="380"/>
      <c r="I31" s="21" t="s">
        <v>53</v>
      </c>
      <c r="J31" s="182"/>
    </row>
    <row r="32" spans="1:10" ht="26.5" customHeight="1" x14ac:dyDescent="0.35">
      <c r="A32" s="26">
        <v>184215132</v>
      </c>
      <c r="B32" s="464" t="s">
        <v>119</v>
      </c>
      <c r="C32" s="478"/>
      <c r="D32" s="27" t="s">
        <v>13</v>
      </c>
      <c r="E32" s="113">
        <v>0</v>
      </c>
      <c r="F32" s="20">
        <v>0</v>
      </c>
      <c r="G32" s="64">
        <f t="shared" si="0"/>
        <v>0</v>
      </c>
      <c r="H32" s="380"/>
      <c r="I32" s="21" t="s">
        <v>22</v>
      </c>
      <c r="J32" s="182"/>
    </row>
    <row r="33" spans="1:10" ht="27" x14ac:dyDescent="0.35">
      <c r="A33" s="89">
        <v>184215112</v>
      </c>
      <c r="B33" s="480" t="s">
        <v>61</v>
      </c>
      <c r="C33" s="481"/>
      <c r="D33" s="90" t="s">
        <v>13</v>
      </c>
      <c r="E33" s="113">
        <v>0</v>
      </c>
      <c r="F33" s="91">
        <v>5</v>
      </c>
      <c r="G33" s="92">
        <f t="shared" si="0"/>
        <v>0</v>
      </c>
      <c r="H33" s="382"/>
      <c r="I33" s="93" t="s">
        <v>322</v>
      </c>
      <c r="J33" s="182"/>
    </row>
    <row r="34" spans="1:10" ht="28" customHeight="1" x14ac:dyDescent="0.35">
      <c r="A34" s="26">
        <v>184215111</v>
      </c>
      <c r="B34" s="464" t="s">
        <v>23</v>
      </c>
      <c r="C34" s="478"/>
      <c r="D34" s="27" t="s">
        <v>13</v>
      </c>
      <c r="E34" s="113">
        <v>0</v>
      </c>
      <c r="F34" s="20">
        <f>SUM(F88)</f>
        <v>0</v>
      </c>
      <c r="G34" s="64">
        <f t="shared" si="0"/>
        <v>0</v>
      </c>
      <c r="H34" s="380"/>
      <c r="I34" s="21" t="s">
        <v>24</v>
      </c>
      <c r="J34" s="182"/>
    </row>
    <row r="35" spans="1:10" ht="37" customHeight="1" x14ac:dyDescent="0.35">
      <c r="A35" s="26">
        <v>183117111</v>
      </c>
      <c r="B35" s="464" t="s">
        <v>323</v>
      </c>
      <c r="C35" s="478"/>
      <c r="D35" s="27" t="s">
        <v>33</v>
      </c>
      <c r="E35" s="113">
        <v>0</v>
      </c>
      <c r="F35" s="78">
        <v>17</v>
      </c>
      <c r="G35" s="64">
        <f t="shared" si="0"/>
        <v>0</v>
      </c>
      <c r="H35" s="380"/>
      <c r="I35" s="21" t="s">
        <v>324</v>
      </c>
      <c r="J35" s="182"/>
    </row>
    <row r="36" spans="1:10" ht="36" x14ac:dyDescent="0.35">
      <c r="A36" s="89">
        <v>183106611</v>
      </c>
      <c r="B36" s="480" t="s">
        <v>325</v>
      </c>
      <c r="C36" s="481"/>
      <c r="D36" s="90" t="s">
        <v>33</v>
      </c>
      <c r="E36" s="113">
        <v>0</v>
      </c>
      <c r="F36" s="226">
        <v>17</v>
      </c>
      <c r="G36" s="92">
        <f t="shared" si="0"/>
        <v>0</v>
      </c>
      <c r="H36" s="382"/>
      <c r="I36" s="93" t="s">
        <v>326</v>
      </c>
      <c r="J36" s="182"/>
    </row>
    <row r="37" spans="1:10" ht="32.5" customHeight="1" x14ac:dyDescent="0.35">
      <c r="A37" s="26">
        <v>184911431</v>
      </c>
      <c r="B37" s="464" t="s">
        <v>25</v>
      </c>
      <c r="C37" s="478"/>
      <c r="D37" s="27" t="s">
        <v>9</v>
      </c>
      <c r="E37" s="113">
        <v>0</v>
      </c>
      <c r="F37" s="20">
        <f>SUM(F19,-F38)</f>
        <v>37</v>
      </c>
      <c r="G37" s="64">
        <f t="shared" si="0"/>
        <v>0</v>
      </c>
      <c r="H37" s="380"/>
      <c r="I37" s="21" t="s">
        <v>54</v>
      </c>
      <c r="J37" s="134"/>
    </row>
    <row r="38" spans="1:10" ht="28" customHeight="1" x14ac:dyDescent="0.35">
      <c r="A38" s="26">
        <v>184911151</v>
      </c>
      <c r="B38" s="464" t="s">
        <v>26</v>
      </c>
      <c r="C38" s="478"/>
      <c r="D38" s="27" t="s">
        <v>9</v>
      </c>
      <c r="E38" s="113">
        <v>0</v>
      </c>
      <c r="F38" s="78">
        <v>15.5</v>
      </c>
      <c r="G38" s="64">
        <f t="shared" si="0"/>
        <v>0</v>
      </c>
      <c r="H38" s="380"/>
      <c r="I38" s="21" t="s">
        <v>88</v>
      </c>
      <c r="J38" s="181"/>
    </row>
    <row r="39" spans="1:10" ht="25.5" customHeight="1" x14ac:dyDescent="0.35">
      <c r="A39" s="26"/>
      <c r="B39" s="479" t="s">
        <v>549</v>
      </c>
      <c r="C39" s="471"/>
      <c r="D39" s="18" t="s">
        <v>21</v>
      </c>
      <c r="E39" s="113">
        <v>0</v>
      </c>
      <c r="F39" s="20">
        <v>3</v>
      </c>
      <c r="G39" s="64">
        <f t="shared" si="0"/>
        <v>0</v>
      </c>
      <c r="H39" s="380"/>
      <c r="I39" s="110"/>
      <c r="J39" s="181"/>
    </row>
    <row r="40" spans="1:10" x14ac:dyDescent="0.35">
      <c r="A40" s="26">
        <v>185851111</v>
      </c>
      <c r="B40" s="464" t="s">
        <v>51</v>
      </c>
      <c r="C40" s="471"/>
      <c r="D40" s="18" t="s">
        <v>27</v>
      </c>
      <c r="E40" s="113">
        <v>0</v>
      </c>
      <c r="F40" s="20">
        <v>3</v>
      </c>
      <c r="G40" s="64">
        <f t="shared" si="0"/>
        <v>0</v>
      </c>
      <c r="H40" s="380"/>
      <c r="I40" s="21"/>
      <c r="J40" s="181"/>
    </row>
    <row r="41" spans="1:10" ht="18" customHeight="1" x14ac:dyDescent="0.35">
      <c r="A41" s="26">
        <v>185804312</v>
      </c>
      <c r="B41" s="464" t="s">
        <v>52</v>
      </c>
      <c r="C41" s="471"/>
      <c r="D41" s="18" t="s">
        <v>27</v>
      </c>
      <c r="E41" s="113">
        <v>0</v>
      </c>
      <c r="F41" s="20">
        <v>5</v>
      </c>
      <c r="G41" s="64">
        <f t="shared" si="0"/>
        <v>0</v>
      </c>
      <c r="H41" s="380"/>
      <c r="I41" s="32"/>
      <c r="J41" s="181"/>
    </row>
    <row r="42" spans="1:10" ht="22" customHeight="1" x14ac:dyDescent="0.35">
      <c r="A42" s="26">
        <v>998231311</v>
      </c>
      <c r="B42" s="479" t="s">
        <v>196</v>
      </c>
      <c r="C42" s="471"/>
      <c r="D42" s="18" t="s">
        <v>18</v>
      </c>
      <c r="E42" s="113">
        <v>0</v>
      </c>
      <c r="F42" s="20">
        <v>4</v>
      </c>
      <c r="G42" s="64">
        <f t="shared" si="0"/>
        <v>0</v>
      </c>
      <c r="H42" s="380"/>
      <c r="I42" s="32"/>
      <c r="J42" s="181"/>
    </row>
    <row r="43" spans="1:10" x14ac:dyDescent="0.35">
      <c r="A43" s="227"/>
      <c r="B43" s="515" t="s">
        <v>28</v>
      </c>
      <c r="C43" s="516"/>
      <c r="D43" s="228"/>
      <c r="E43" s="229"/>
      <c r="F43" s="230"/>
      <c r="G43" s="213">
        <f>SUM(G4:G42)</f>
        <v>0</v>
      </c>
      <c r="H43" s="407"/>
      <c r="I43" s="231"/>
      <c r="J43" s="181"/>
    </row>
    <row r="44" spans="1:10" ht="15" thickBot="1" x14ac:dyDescent="0.4">
      <c r="A44" s="141"/>
      <c r="B44" s="517"/>
      <c r="C44" s="518"/>
      <c r="D44" s="12"/>
      <c r="E44" s="142"/>
      <c r="F44" s="232"/>
      <c r="G44" s="67"/>
      <c r="H44" s="386"/>
      <c r="I44" s="13"/>
      <c r="J44" s="181"/>
    </row>
    <row r="45" spans="1:10" x14ac:dyDescent="0.35">
      <c r="A45" s="135"/>
      <c r="B45" s="474" t="s">
        <v>29</v>
      </c>
      <c r="C45" s="475"/>
      <c r="D45" s="136"/>
      <c r="E45" s="137"/>
      <c r="F45" s="137"/>
      <c r="G45" s="139"/>
      <c r="H45" s="387"/>
      <c r="I45" s="140"/>
      <c r="J45" s="181"/>
    </row>
    <row r="46" spans="1:10" x14ac:dyDescent="0.35">
      <c r="A46" s="51"/>
      <c r="B46" s="476" t="s">
        <v>30</v>
      </c>
      <c r="C46" s="477"/>
      <c r="D46" s="52"/>
      <c r="E46" s="53"/>
      <c r="F46" s="137"/>
      <c r="G46" s="69"/>
      <c r="H46" s="389"/>
      <c r="I46" s="54"/>
      <c r="J46" s="181"/>
    </row>
    <row r="47" spans="1:10" ht="33" customHeight="1" x14ac:dyDescent="0.35">
      <c r="A47" s="125"/>
      <c r="B47" s="467" t="s">
        <v>508</v>
      </c>
      <c r="C47" s="468"/>
      <c r="D47" s="173" t="s">
        <v>21</v>
      </c>
      <c r="E47" s="124">
        <v>0</v>
      </c>
      <c r="F47" s="126">
        <v>1</v>
      </c>
      <c r="G47" s="174">
        <f>PRODUCT(E47,F47)</f>
        <v>0</v>
      </c>
      <c r="H47" s="390"/>
      <c r="I47" s="175" t="s">
        <v>128</v>
      </c>
      <c r="J47" s="466"/>
    </row>
    <row r="48" spans="1:10" ht="38" customHeight="1" x14ac:dyDescent="0.35">
      <c r="A48" s="125"/>
      <c r="B48" s="467" t="s">
        <v>327</v>
      </c>
      <c r="C48" s="468"/>
      <c r="D48" s="173" t="s">
        <v>21</v>
      </c>
      <c r="E48" s="124">
        <v>0</v>
      </c>
      <c r="F48" s="126">
        <v>6</v>
      </c>
      <c r="G48" s="174">
        <f t="shared" ref="G48:G81" si="2">PRODUCT(E48,F48)</f>
        <v>0</v>
      </c>
      <c r="H48" s="390"/>
      <c r="I48" s="175" t="s">
        <v>198</v>
      </c>
      <c r="J48" s="466"/>
    </row>
    <row r="49" spans="1:10" ht="39" customHeight="1" x14ac:dyDescent="0.35">
      <c r="A49" s="180"/>
      <c r="B49" s="469" t="s">
        <v>201</v>
      </c>
      <c r="C49" s="470"/>
      <c r="D49" s="192" t="s">
        <v>21</v>
      </c>
      <c r="E49" s="124">
        <v>0</v>
      </c>
      <c r="F49" s="193">
        <v>2</v>
      </c>
      <c r="G49" s="194">
        <f t="shared" si="2"/>
        <v>0</v>
      </c>
      <c r="H49" s="391"/>
      <c r="I49" s="195" t="s">
        <v>199</v>
      </c>
      <c r="J49" s="466"/>
    </row>
    <row r="50" spans="1:10" ht="32.5" customHeight="1" thickBot="1" x14ac:dyDescent="0.4">
      <c r="A50" s="233"/>
      <c r="B50" s="511" t="s">
        <v>328</v>
      </c>
      <c r="C50" s="512"/>
      <c r="D50" s="234" t="s">
        <v>202</v>
      </c>
      <c r="E50" s="235">
        <v>0</v>
      </c>
      <c r="F50" s="236">
        <v>0.8</v>
      </c>
      <c r="G50" s="237">
        <f t="shared" si="2"/>
        <v>0</v>
      </c>
      <c r="H50" s="416"/>
      <c r="I50" s="238" t="s">
        <v>192</v>
      </c>
      <c r="J50" s="466"/>
    </row>
    <row r="51" spans="1:10" ht="28" customHeight="1" x14ac:dyDescent="0.35">
      <c r="A51" s="239"/>
      <c r="B51" s="513" t="s">
        <v>329</v>
      </c>
      <c r="C51" s="514"/>
      <c r="D51" s="240" t="s">
        <v>202</v>
      </c>
      <c r="E51" s="241">
        <v>0</v>
      </c>
      <c r="F51" s="242">
        <v>0.4</v>
      </c>
      <c r="G51" s="243">
        <f t="shared" si="2"/>
        <v>0</v>
      </c>
      <c r="H51" s="417"/>
      <c r="I51" s="244" t="s">
        <v>128</v>
      </c>
      <c r="J51" s="466"/>
    </row>
    <row r="52" spans="1:10" ht="32" customHeight="1" x14ac:dyDescent="0.35">
      <c r="A52" s="180"/>
      <c r="B52" s="469" t="s">
        <v>330</v>
      </c>
      <c r="C52" s="470"/>
      <c r="D52" s="192" t="s">
        <v>34</v>
      </c>
      <c r="E52" s="241">
        <v>0</v>
      </c>
      <c r="F52" s="193">
        <v>64</v>
      </c>
      <c r="G52" s="194">
        <f t="shared" si="2"/>
        <v>0</v>
      </c>
      <c r="H52" s="391"/>
      <c r="I52" s="195" t="s">
        <v>187</v>
      </c>
      <c r="J52" s="245"/>
    </row>
    <row r="53" spans="1:10" ht="26.5" customHeight="1" x14ac:dyDescent="0.35">
      <c r="A53" s="180"/>
      <c r="B53" s="469" t="s">
        <v>509</v>
      </c>
      <c r="C53" s="470"/>
      <c r="D53" s="192" t="s">
        <v>21</v>
      </c>
      <c r="E53" s="241">
        <v>0</v>
      </c>
      <c r="F53" s="193">
        <v>3</v>
      </c>
      <c r="G53" s="194">
        <f t="shared" si="2"/>
        <v>0</v>
      </c>
      <c r="H53" s="391"/>
      <c r="I53" s="195"/>
      <c r="J53" s="181"/>
    </row>
    <row r="54" spans="1:10" ht="44.5" customHeight="1" x14ac:dyDescent="0.35">
      <c r="A54" s="246"/>
      <c r="B54" s="507" t="s">
        <v>544</v>
      </c>
      <c r="C54" s="508"/>
      <c r="D54" s="247" t="s">
        <v>21</v>
      </c>
      <c r="E54" s="248">
        <v>0</v>
      </c>
      <c r="F54" s="249">
        <v>1</v>
      </c>
      <c r="G54" s="250">
        <f t="shared" si="2"/>
        <v>0</v>
      </c>
      <c r="H54" s="418"/>
      <c r="I54" s="251"/>
      <c r="J54" s="181"/>
    </row>
    <row r="55" spans="1:10" ht="27" x14ac:dyDescent="0.35">
      <c r="A55" s="252"/>
      <c r="B55" s="507" t="s">
        <v>332</v>
      </c>
      <c r="C55" s="508"/>
      <c r="D55" s="253" t="s">
        <v>27</v>
      </c>
      <c r="E55" s="248">
        <v>0</v>
      </c>
      <c r="F55" s="254"/>
      <c r="G55" s="250">
        <f t="shared" si="2"/>
        <v>0</v>
      </c>
      <c r="H55" s="418"/>
      <c r="I55" s="255" t="s">
        <v>333</v>
      </c>
      <c r="J55" s="181"/>
    </row>
    <row r="56" spans="1:10" x14ac:dyDescent="0.35">
      <c r="A56" s="252"/>
      <c r="B56" s="507" t="s">
        <v>334</v>
      </c>
      <c r="C56" s="508"/>
      <c r="D56" s="256" t="s">
        <v>21</v>
      </c>
      <c r="E56" s="248">
        <v>0</v>
      </c>
      <c r="F56" s="221">
        <v>22</v>
      </c>
      <c r="G56" s="250">
        <f t="shared" si="2"/>
        <v>0</v>
      </c>
      <c r="H56" s="418"/>
      <c r="I56" s="257"/>
      <c r="J56" s="181"/>
    </row>
    <row r="57" spans="1:10" ht="18" x14ac:dyDescent="0.35">
      <c r="A57" s="252"/>
      <c r="B57" s="507" t="s">
        <v>335</v>
      </c>
      <c r="C57" s="508"/>
      <c r="D57" s="256" t="s">
        <v>21</v>
      </c>
      <c r="E57" s="248">
        <v>0</v>
      </c>
      <c r="F57" s="221">
        <v>12</v>
      </c>
      <c r="G57" s="250">
        <f t="shared" si="2"/>
        <v>0</v>
      </c>
      <c r="H57" s="418"/>
      <c r="I57" s="257" t="s">
        <v>311</v>
      </c>
      <c r="J57" s="181"/>
    </row>
    <row r="58" spans="1:10" ht="35" customHeight="1" x14ac:dyDescent="0.35">
      <c r="A58" s="252"/>
      <c r="B58" s="507" t="s">
        <v>336</v>
      </c>
      <c r="C58" s="508"/>
      <c r="D58" s="253" t="s">
        <v>27</v>
      </c>
      <c r="E58" s="248">
        <v>0</v>
      </c>
      <c r="F58" s="221">
        <v>3.5</v>
      </c>
      <c r="G58" s="250">
        <f t="shared" si="2"/>
        <v>0</v>
      </c>
      <c r="H58" s="418"/>
      <c r="I58" s="257"/>
      <c r="J58" s="181"/>
    </row>
    <row r="59" spans="1:10" ht="29.5" customHeight="1" x14ac:dyDescent="0.35">
      <c r="A59" s="258"/>
      <c r="B59" s="509" t="s">
        <v>329</v>
      </c>
      <c r="C59" s="510"/>
      <c r="D59" s="256" t="s">
        <v>202</v>
      </c>
      <c r="E59" s="248">
        <v>0</v>
      </c>
      <c r="F59" s="259">
        <v>0.5</v>
      </c>
      <c r="G59" s="250">
        <f t="shared" si="2"/>
        <v>0</v>
      </c>
      <c r="H59" s="419"/>
      <c r="I59" s="260" t="s">
        <v>337</v>
      </c>
      <c r="J59" s="181"/>
    </row>
    <row r="60" spans="1:10" x14ac:dyDescent="0.35">
      <c r="A60" s="258"/>
      <c r="B60" s="509" t="s">
        <v>338</v>
      </c>
      <c r="C60" s="510"/>
      <c r="D60" s="261" t="s">
        <v>21</v>
      </c>
      <c r="E60" s="248">
        <v>0</v>
      </c>
      <c r="F60" s="262">
        <v>5</v>
      </c>
      <c r="G60" s="263">
        <f t="shared" si="2"/>
        <v>0</v>
      </c>
      <c r="H60" s="420"/>
      <c r="I60" s="260"/>
      <c r="J60" s="181"/>
    </row>
    <row r="61" spans="1:10" x14ac:dyDescent="0.35">
      <c r="A61" s="111"/>
      <c r="B61" s="454" t="s">
        <v>55</v>
      </c>
      <c r="C61" s="455"/>
      <c r="D61" s="112" t="s">
        <v>27</v>
      </c>
      <c r="E61" s="113">
        <v>0</v>
      </c>
      <c r="F61" s="147">
        <v>1.5</v>
      </c>
      <c r="G61" s="115">
        <f t="shared" si="2"/>
        <v>0</v>
      </c>
      <c r="H61" s="394"/>
      <c r="I61" s="158" t="s">
        <v>190</v>
      </c>
      <c r="J61" s="181"/>
    </row>
    <row r="62" spans="1:10" ht="31.5" customHeight="1" x14ac:dyDescent="0.35">
      <c r="A62" s="17"/>
      <c r="B62" s="464" t="s">
        <v>550</v>
      </c>
      <c r="C62" s="465"/>
      <c r="D62" s="18" t="s">
        <v>27</v>
      </c>
      <c r="E62" s="113">
        <v>0</v>
      </c>
      <c r="F62" s="147">
        <v>3</v>
      </c>
      <c r="G62" s="68">
        <f t="shared" si="2"/>
        <v>0</v>
      </c>
      <c r="H62" s="388"/>
      <c r="I62" s="21" t="s">
        <v>191</v>
      </c>
      <c r="J62" s="181"/>
    </row>
    <row r="63" spans="1:10" ht="45" x14ac:dyDescent="0.35">
      <c r="A63" s="17"/>
      <c r="B63" s="446" t="s">
        <v>116</v>
      </c>
      <c r="C63" s="447"/>
      <c r="D63" s="18" t="s">
        <v>27</v>
      </c>
      <c r="E63" s="113">
        <v>0</v>
      </c>
      <c r="F63" s="78">
        <v>2</v>
      </c>
      <c r="G63" s="68">
        <f t="shared" si="2"/>
        <v>0</v>
      </c>
      <c r="H63" s="388"/>
      <c r="I63" s="21" t="s">
        <v>115</v>
      </c>
      <c r="J63" s="181"/>
    </row>
    <row r="64" spans="1:10" ht="27" customHeight="1" x14ac:dyDescent="0.35">
      <c r="A64" s="17"/>
      <c r="B64" s="446" t="s">
        <v>526</v>
      </c>
      <c r="C64" s="447"/>
      <c r="D64" s="18" t="s">
        <v>21</v>
      </c>
      <c r="E64" s="113">
        <v>0</v>
      </c>
      <c r="F64" s="20">
        <v>177</v>
      </c>
      <c r="G64" s="68">
        <f t="shared" si="2"/>
        <v>0</v>
      </c>
      <c r="H64" s="388"/>
      <c r="I64" s="21" t="s">
        <v>118</v>
      </c>
      <c r="J64" s="181"/>
    </row>
    <row r="65" spans="1:10" x14ac:dyDescent="0.35">
      <c r="A65" s="17"/>
      <c r="B65" s="446" t="s">
        <v>31</v>
      </c>
      <c r="C65" s="447"/>
      <c r="D65" s="18" t="s">
        <v>32</v>
      </c>
      <c r="E65" s="113">
        <v>0</v>
      </c>
      <c r="F65" s="20">
        <v>4</v>
      </c>
      <c r="G65" s="68">
        <f t="shared" si="2"/>
        <v>0</v>
      </c>
      <c r="H65" s="388"/>
      <c r="I65" s="22"/>
      <c r="J65" s="181"/>
    </row>
    <row r="66" spans="1:10" x14ac:dyDescent="0.35">
      <c r="A66" s="17"/>
      <c r="B66" s="446" t="s">
        <v>98</v>
      </c>
      <c r="C66" s="447"/>
      <c r="D66" s="18" t="s">
        <v>21</v>
      </c>
      <c r="E66" s="113">
        <v>0</v>
      </c>
      <c r="F66" s="20">
        <f>PRODUCT(F32,3)</f>
        <v>0</v>
      </c>
      <c r="G66" s="68">
        <f t="shared" si="2"/>
        <v>0</v>
      </c>
      <c r="H66" s="388"/>
      <c r="I66" s="21" t="s">
        <v>120</v>
      </c>
      <c r="J66" s="181"/>
    </row>
    <row r="67" spans="1:10" ht="27" x14ac:dyDescent="0.35">
      <c r="A67" s="17"/>
      <c r="B67" s="446" t="s">
        <v>99</v>
      </c>
      <c r="C67" s="447"/>
      <c r="D67" s="18" t="s">
        <v>21</v>
      </c>
      <c r="E67" s="113">
        <v>0</v>
      </c>
      <c r="F67" s="20">
        <f>SUM(F66)</f>
        <v>0</v>
      </c>
      <c r="G67" s="68">
        <f t="shared" si="2"/>
        <v>0</v>
      </c>
      <c r="H67" s="388"/>
      <c r="I67" s="21" t="s">
        <v>105</v>
      </c>
      <c r="J67" s="181"/>
    </row>
    <row r="68" spans="1:10" ht="46" customHeight="1" x14ac:dyDescent="0.35">
      <c r="A68" s="17"/>
      <c r="B68" s="446" t="s">
        <v>100</v>
      </c>
      <c r="C68" s="447"/>
      <c r="D68" s="18" t="s">
        <v>21</v>
      </c>
      <c r="E68" s="113">
        <v>0</v>
      </c>
      <c r="F68" s="20">
        <f>SUM(F33,F34)</f>
        <v>5</v>
      </c>
      <c r="G68" s="68">
        <f t="shared" si="2"/>
        <v>0</v>
      </c>
      <c r="H68" s="388"/>
      <c r="I68" s="21" t="s">
        <v>104</v>
      </c>
      <c r="J68" s="181"/>
    </row>
    <row r="69" spans="1:10" ht="36.5" customHeight="1" x14ac:dyDescent="0.35">
      <c r="A69" s="17"/>
      <c r="B69" s="446" t="s">
        <v>101</v>
      </c>
      <c r="C69" s="447"/>
      <c r="D69" s="18" t="s">
        <v>33</v>
      </c>
      <c r="E69" s="113">
        <v>0</v>
      </c>
      <c r="F69" s="20">
        <v>4</v>
      </c>
      <c r="G69" s="68">
        <f t="shared" si="2"/>
        <v>0</v>
      </c>
      <c r="H69" s="388"/>
      <c r="I69" s="21"/>
      <c r="J69" s="181"/>
    </row>
    <row r="70" spans="1:10" ht="18" x14ac:dyDescent="0.35">
      <c r="A70" s="144"/>
      <c r="B70" s="459" t="s">
        <v>102</v>
      </c>
      <c r="C70" s="460"/>
      <c r="D70" s="145" t="s">
        <v>34</v>
      </c>
      <c r="E70" s="113">
        <v>0</v>
      </c>
      <c r="F70" s="91">
        <v>1</v>
      </c>
      <c r="G70" s="146">
        <f t="shared" si="2"/>
        <v>0</v>
      </c>
      <c r="H70" s="393"/>
      <c r="I70" s="93" t="s">
        <v>106</v>
      </c>
      <c r="J70" s="181"/>
    </row>
    <row r="71" spans="1:10" x14ac:dyDescent="0.35">
      <c r="A71" s="17"/>
      <c r="B71" s="458" t="s">
        <v>499</v>
      </c>
      <c r="C71" s="447"/>
      <c r="D71" s="18" t="s">
        <v>35</v>
      </c>
      <c r="E71" s="113">
        <v>0</v>
      </c>
      <c r="F71" s="20">
        <v>0</v>
      </c>
      <c r="G71" s="68">
        <f t="shared" si="2"/>
        <v>0</v>
      </c>
      <c r="H71" s="388"/>
      <c r="I71" s="21" t="s">
        <v>56</v>
      </c>
      <c r="J71" s="181"/>
    </row>
    <row r="72" spans="1:10" ht="27" x14ac:dyDescent="0.35">
      <c r="A72" s="17"/>
      <c r="B72" s="446" t="s">
        <v>339</v>
      </c>
      <c r="C72" s="447"/>
      <c r="D72" s="18" t="s">
        <v>21</v>
      </c>
      <c r="E72" s="113">
        <v>0</v>
      </c>
      <c r="F72" s="78">
        <v>3</v>
      </c>
      <c r="G72" s="68">
        <f t="shared" si="2"/>
        <v>0</v>
      </c>
      <c r="H72" s="388"/>
      <c r="I72" s="21" t="s">
        <v>340</v>
      </c>
      <c r="J72" s="181"/>
    </row>
    <row r="73" spans="1:10" ht="53.5" customHeight="1" thickBot="1" x14ac:dyDescent="0.4">
      <c r="A73" s="95"/>
      <c r="B73" s="504" t="s">
        <v>117</v>
      </c>
      <c r="C73" s="451"/>
      <c r="D73" s="23" t="s">
        <v>36</v>
      </c>
      <c r="E73" s="31">
        <v>0</v>
      </c>
      <c r="F73" s="24">
        <f>PRODUCT(F37,0.165)</f>
        <v>6.1050000000000004</v>
      </c>
      <c r="G73" s="117">
        <f t="shared" si="2"/>
        <v>0</v>
      </c>
      <c r="H73" s="392"/>
      <c r="I73" s="25"/>
      <c r="J73" s="181"/>
    </row>
    <row r="74" spans="1:10" ht="26.5" customHeight="1" x14ac:dyDescent="0.35">
      <c r="A74" s="111"/>
      <c r="B74" s="505" t="s">
        <v>103</v>
      </c>
      <c r="C74" s="506"/>
      <c r="D74" s="112" t="s">
        <v>27</v>
      </c>
      <c r="E74" s="113">
        <v>0</v>
      </c>
      <c r="F74" s="147">
        <f>PRODUCT(F38,0.05)</f>
        <v>0.77500000000000002</v>
      </c>
      <c r="G74" s="115">
        <f>PRODUCT(E74,F74)</f>
        <v>0</v>
      </c>
      <c r="H74" s="394"/>
      <c r="I74" s="116"/>
      <c r="J74" s="182"/>
    </row>
    <row r="75" spans="1:10" x14ac:dyDescent="0.35">
      <c r="A75" s="17"/>
      <c r="B75" s="464" t="s">
        <v>527</v>
      </c>
      <c r="C75" s="465"/>
      <c r="D75" s="18" t="s">
        <v>21</v>
      </c>
      <c r="E75" s="113">
        <v>0</v>
      </c>
      <c r="F75" s="20">
        <v>2</v>
      </c>
      <c r="G75" s="68">
        <f>PRODUCT(E75,F75)</f>
        <v>0</v>
      </c>
      <c r="H75" s="388"/>
      <c r="I75" s="132"/>
      <c r="J75" s="182"/>
    </row>
    <row r="76" spans="1:10" ht="29.5" customHeight="1" x14ac:dyDescent="0.35">
      <c r="A76" s="17"/>
      <c r="B76" s="503" t="s">
        <v>300</v>
      </c>
      <c r="C76" s="457"/>
      <c r="D76" s="6" t="s">
        <v>299</v>
      </c>
      <c r="E76" s="113">
        <v>0</v>
      </c>
      <c r="F76" s="78">
        <v>5</v>
      </c>
      <c r="G76" s="68">
        <f>PRODUCT(E76,F76)</f>
        <v>0</v>
      </c>
      <c r="H76" s="388"/>
      <c r="I76" s="132"/>
      <c r="J76" s="182"/>
    </row>
    <row r="77" spans="1:10" ht="36" customHeight="1" x14ac:dyDescent="0.35">
      <c r="A77" s="17"/>
      <c r="B77" s="456" t="s">
        <v>522</v>
      </c>
      <c r="C77" s="457"/>
      <c r="D77" s="6" t="s">
        <v>21</v>
      </c>
      <c r="E77" s="113">
        <v>0</v>
      </c>
      <c r="F77" s="20">
        <v>2</v>
      </c>
      <c r="G77" s="68">
        <f t="shared" si="2"/>
        <v>0</v>
      </c>
      <c r="H77" s="388"/>
      <c r="I77" s="132"/>
      <c r="J77" s="182"/>
    </row>
    <row r="78" spans="1:10" x14ac:dyDescent="0.35">
      <c r="A78" s="17"/>
      <c r="B78" s="456" t="s">
        <v>528</v>
      </c>
      <c r="C78" s="457"/>
      <c r="D78" s="6" t="s">
        <v>21</v>
      </c>
      <c r="E78" s="113">
        <v>0</v>
      </c>
      <c r="F78" s="20">
        <v>1</v>
      </c>
      <c r="G78" s="68">
        <f t="shared" si="2"/>
        <v>0</v>
      </c>
      <c r="H78" s="388"/>
      <c r="I78" s="132"/>
      <c r="J78" s="182"/>
    </row>
    <row r="79" spans="1:10" x14ac:dyDescent="0.35">
      <c r="A79" s="17"/>
      <c r="B79" s="456" t="s">
        <v>502</v>
      </c>
      <c r="C79" s="457"/>
      <c r="D79" s="18" t="s">
        <v>21</v>
      </c>
      <c r="E79" s="113">
        <v>0</v>
      </c>
      <c r="F79" s="20">
        <v>1</v>
      </c>
      <c r="G79" s="68">
        <f t="shared" si="2"/>
        <v>0</v>
      </c>
      <c r="H79" s="388"/>
      <c r="I79" s="21"/>
      <c r="J79" s="181"/>
    </row>
    <row r="80" spans="1:10" x14ac:dyDescent="0.35">
      <c r="A80" s="1"/>
      <c r="B80" s="503" t="s">
        <v>529</v>
      </c>
      <c r="C80" s="457"/>
      <c r="D80" s="6" t="s">
        <v>21</v>
      </c>
      <c r="E80" s="113">
        <v>0</v>
      </c>
      <c r="F80" s="7">
        <v>1</v>
      </c>
      <c r="G80" s="68">
        <f t="shared" si="2"/>
        <v>0</v>
      </c>
      <c r="H80" s="388"/>
      <c r="I80" s="132"/>
      <c r="J80" s="181"/>
    </row>
    <row r="81" spans="1:10" x14ac:dyDescent="0.35">
      <c r="A81" s="17"/>
      <c r="B81" s="446" t="s">
        <v>341</v>
      </c>
      <c r="C81" s="447"/>
      <c r="D81" s="18" t="s">
        <v>34</v>
      </c>
      <c r="E81" s="113">
        <v>0</v>
      </c>
      <c r="F81" s="20">
        <f>PRODUCT(F17,0.025)</f>
        <v>10.600000000000001</v>
      </c>
      <c r="G81" s="68">
        <f t="shared" si="2"/>
        <v>0</v>
      </c>
      <c r="H81" s="388"/>
      <c r="I81" s="21"/>
      <c r="J81" s="181"/>
    </row>
    <row r="82" spans="1:10" x14ac:dyDescent="0.35">
      <c r="A82" s="144"/>
      <c r="B82" s="497" t="s">
        <v>37</v>
      </c>
      <c r="C82" s="498"/>
      <c r="D82" s="145"/>
      <c r="E82" s="264"/>
      <c r="F82" s="91"/>
      <c r="G82" s="265">
        <f>SUM(G47:G81)</f>
        <v>0</v>
      </c>
      <c r="H82" s="421"/>
      <c r="I82" s="266"/>
      <c r="J82" s="181"/>
    </row>
    <row r="83" spans="1:10" x14ac:dyDescent="0.35">
      <c r="A83" s="144"/>
      <c r="B83" s="267"/>
      <c r="C83" s="268"/>
      <c r="D83" s="145"/>
      <c r="E83" s="264"/>
      <c r="F83" s="91"/>
      <c r="G83" s="265"/>
      <c r="H83" s="421"/>
      <c r="I83" s="266"/>
      <c r="J83" s="181"/>
    </row>
    <row r="84" spans="1:10" ht="15" thickBot="1" x14ac:dyDescent="0.4">
      <c r="A84" s="95"/>
      <c r="B84" s="499"/>
      <c r="C84" s="500"/>
      <c r="D84" s="23"/>
      <c r="E84" s="165"/>
      <c r="F84" s="24"/>
      <c r="G84" s="166"/>
      <c r="H84" s="396"/>
      <c r="I84" s="167"/>
      <c r="J84" s="181"/>
    </row>
    <row r="85" spans="1:10" x14ac:dyDescent="0.35">
      <c r="A85" s="159"/>
      <c r="B85" s="452" t="s">
        <v>57</v>
      </c>
      <c r="C85" s="453"/>
      <c r="D85" s="160"/>
      <c r="E85" s="161"/>
      <c r="F85" s="161"/>
      <c r="G85" s="163"/>
      <c r="H85" s="397"/>
      <c r="I85" s="164"/>
      <c r="J85" s="181"/>
    </row>
    <row r="86" spans="1:10" ht="24" x14ac:dyDescent="0.35">
      <c r="A86" s="46"/>
      <c r="B86" s="56" t="s">
        <v>38</v>
      </c>
      <c r="C86" s="50"/>
      <c r="D86" s="48"/>
      <c r="E86" s="49"/>
      <c r="F86" s="49"/>
      <c r="G86" s="85"/>
      <c r="H86" s="398"/>
      <c r="I86" s="86"/>
      <c r="J86" s="181"/>
    </row>
    <row r="87" spans="1:10" x14ac:dyDescent="0.35">
      <c r="A87" s="38"/>
      <c r="B87" s="269" t="s">
        <v>342</v>
      </c>
      <c r="C87" s="183"/>
      <c r="D87" s="18"/>
      <c r="E87" s="28"/>
      <c r="F87" s="270">
        <v>0</v>
      </c>
      <c r="G87" s="68">
        <f t="shared" ref="G87" si="3">PRODUCT(F87,E87)</f>
        <v>0</v>
      </c>
      <c r="H87" s="388"/>
      <c r="I87" s="154"/>
      <c r="J87" s="181"/>
    </row>
    <row r="88" spans="1:10" x14ac:dyDescent="0.35">
      <c r="A88" s="38"/>
      <c r="B88" s="183"/>
      <c r="C88" s="40" t="s">
        <v>62</v>
      </c>
      <c r="D88" s="45"/>
      <c r="E88" s="28"/>
      <c r="F88" s="271">
        <f>SUM(F87:F87)</f>
        <v>0</v>
      </c>
      <c r="G88" s="70">
        <f>SUM(G87:G87)</f>
        <v>0</v>
      </c>
      <c r="H88" s="399"/>
      <c r="I88" s="191"/>
      <c r="J88" s="181"/>
    </row>
    <row r="89" spans="1:10" x14ac:dyDescent="0.35">
      <c r="A89" s="46"/>
      <c r="B89" s="56" t="s">
        <v>39</v>
      </c>
      <c r="C89" s="50"/>
      <c r="D89" s="48"/>
      <c r="E89" s="48"/>
      <c r="F89" s="48"/>
      <c r="G89" s="71"/>
      <c r="H89" s="400"/>
      <c r="I89" s="57"/>
      <c r="J89" s="182"/>
    </row>
    <row r="90" spans="1:10" ht="36" x14ac:dyDescent="0.35">
      <c r="A90" s="272">
        <v>1</v>
      </c>
      <c r="B90" s="183" t="s">
        <v>343</v>
      </c>
      <c r="C90" s="183" t="s">
        <v>344</v>
      </c>
      <c r="D90" s="18" t="s">
        <v>21</v>
      </c>
      <c r="E90" s="28">
        <v>0</v>
      </c>
      <c r="F90" s="273">
        <v>5</v>
      </c>
      <c r="G90" s="153">
        <f t="shared" ref="G90:G94" si="4">PRODUCT(E90,F90)</f>
        <v>0</v>
      </c>
      <c r="H90" s="401"/>
      <c r="I90" s="154" t="s">
        <v>40</v>
      </c>
      <c r="J90" s="182"/>
    </row>
    <row r="91" spans="1:10" ht="24" x14ac:dyDescent="0.35">
      <c r="A91" s="272">
        <f>SUM(A90,1)</f>
        <v>2</v>
      </c>
      <c r="B91" s="183" t="s">
        <v>345</v>
      </c>
      <c r="C91" s="183" t="s">
        <v>151</v>
      </c>
      <c r="D91" s="18" t="s">
        <v>21</v>
      </c>
      <c r="E91" s="28">
        <v>0</v>
      </c>
      <c r="F91" s="273">
        <v>2</v>
      </c>
      <c r="G91" s="153">
        <f t="shared" si="4"/>
        <v>0</v>
      </c>
      <c r="H91" s="401"/>
      <c r="I91" s="154" t="s">
        <v>40</v>
      </c>
      <c r="J91" s="182"/>
    </row>
    <row r="92" spans="1:10" ht="24" x14ac:dyDescent="0.35">
      <c r="A92" s="272">
        <f t="shared" ref="A92:A94" si="5">SUM(A91,1)</f>
        <v>3</v>
      </c>
      <c r="B92" s="183" t="s">
        <v>346</v>
      </c>
      <c r="C92" s="183" t="s">
        <v>347</v>
      </c>
      <c r="D92" s="18" t="s">
        <v>21</v>
      </c>
      <c r="E92" s="28">
        <v>0</v>
      </c>
      <c r="F92" s="273">
        <v>1</v>
      </c>
      <c r="G92" s="153">
        <f t="shared" si="4"/>
        <v>0</v>
      </c>
      <c r="H92" s="401"/>
      <c r="I92" s="154" t="s">
        <v>44</v>
      </c>
      <c r="J92" s="182"/>
    </row>
    <row r="93" spans="1:10" x14ac:dyDescent="0.35">
      <c r="A93" s="272">
        <f t="shared" si="5"/>
        <v>4</v>
      </c>
      <c r="B93" s="274" t="s">
        <v>211</v>
      </c>
      <c r="C93" s="274" t="s">
        <v>153</v>
      </c>
      <c r="D93" s="18" t="s">
        <v>21</v>
      </c>
      <c r="E93" s="28">
        <v>0</v>
      </c>
      <c r="F93" s="273">
        <v>1</v>
      </c>
      <c r="G93" s="153">
        <f t="shared" si="4"/>
        <v>0</v>
      </c>
      <c r="H93" s="401"/>
      <c r="I93" s="154" t="s">
        <v>40</v>
      </c>
      <c r="J93" s="182"/>
    </row>
    <row r="94" spans="1:10" ht="24" x14ac:dyDescent="0.35">
      <c r="A94" s="272">
        <f t="shared" si="5"/>
        <v>5</v>
      </c>
      <c r="B94" s="183" t="s">
        <v>152</v>
      </c>
      <c r="C94" s="183" t="s">
        <v>153</v>
      </c>
      <c r="D94" s="18" t="s">
        <v>21</v>
      </c>
      <c r="E94" s="28">
        <v>0</v>
      </c>
      <c r="F94" s="273">
        <v>3</v>
      </c>
      <c r="G94" s="153">
        <f t="shared" si="4"/>
        <v>0</v>
      </c>
      <c r="H94" s="401"/>
      <c r="I94" s="154" t="s">
        <v>40</v>
      </c>
      <c r="J94" s="181"/>
    </row>
    <row r="95" spans="1:10" x14ac:dyDescent="0.35">
      <c r="A95" s="38"/>
      <c r="B95" s="42"/>
      <c r="C95" s="40" t="s">
        <v>63</v>
      </c>
      <c r="D95" s="18"/>
      <c r="E95" s="45"/>
      <c r="F95" s="271">
        <f>SUM(F90:F94)</f>
        <v>12</v>
      </c>
      <c r="G95" s="70">
        <f>SUM(G90:G94)</f>
        <v>0</v>
      </c>
      <c r="H95" s="399"/>
      <c r="I95" s="191"/>
      <c r="J95" s="181"/>
    </row>
    <row r="96" spans="1:10" ht="24" x14ac:dyDescent="0.35">
      <c r="A96" s="46"/>
      <c r="B96" s="56" t="s">
        <v>41</v>
      </c>
      <c r="C96" s="50"/>
      <c r="D96" s="48"/>
      <c r="E96" s="48"/>
      <c r="F96" s="48"/>
      <c r="G96" s="71"/>
      <c r="H96" s="400"/>
      <c r="I96" s="57"/>
      <c r="J96" s="182"/>
    </row>
    <row r="97" spans="1:10" x14ac:dyDescent="0.35">
      <c r="A97" s="272">
        <v>6</v>
      </c>
      <c r="B97" s="183" t="s">
        <v>45</v>
      </c>
      <c r="C97" s="183" t="s">
        <v>348</v>
      </c>
      <c r="D97" s="18" t="s">
        <v>21</v>
      </c>
      <c r="E97" s="28">
        <v>0</v>
      </c>
      <c r="F97" s="273">
        <v>1</v>
      </c>
      <c r="G97" s="153">
        <f>PRODUCT(E97,F97)</f>
        <v>0</v>
      </c>
      <c r="H97" s="401"/>
      <c r="I97" s="154" t="s">
        <v>349</v>
      </c>
      <c r="J97" s="182"/>
    </row>
    <row r="98" spans="1:10" ht="19" x14ac:dyDescent="0.35">
      <c r="A98" s="272">
        <v>7</v>
      </c>
      <c r="B98" s="183" t="s">
        <v>216</v>
      </c>
      <c r="C98" s="183" t="s">
        <v>217</v>
      </c>
      <c r="D98" s="18" t="s">
        <v>21</v>
      </c>
      <c r="E98" s="28">
        <v>0</v>
      </c>
      <c r="F98" s="273">
        <v>2</v>
      </c>
      <c r="G98" s="153">
        <f t="shared" ref="G98:G100" si="6">PRODUCT(E98,F98)</f>
        <v>0</v>
      </c>
      <c r="H98" s="401"/>
      <c r="I98" s="177" t="s">
        <v>73</v>
      </c>
      <c r="J98" s="182"/>
    </row>
    <row r="99" spans="1:10" ht="19" x14ac:dyDescent="0.35">
      <c r="A99" s="272">
        <v>8</v>
      </c>
      <c r="B99" s="183" t="s">
        <v>131</v>
      </c>
      <c r="C99" s="183" t="s">
        <v>219</v>
      </c>
      <c r="D99" s="18" t="s">
        <v>21</v>
      </c>
      <c r="E99" s="28">
        <v>0</v>
      </c>
      <c r="F99" s="273">
        <v>1</v>
      </c>
      <c r="G99" s="153">
        <f t="shared" si="6"/>
        <v>0</v>
      </c>
      <c r="H99" s="401"/>
      <c r="I99" s="177" t="s">
        <v>73</v>
      </c>
      <c r="J99" s="182"/>
    </row>
    <row r="100" spans="1:10" ht="24" x14ac:dyDescent="0.35">
      <c r="A100" s="272">
        <v>9</v>
      </c>
      <c r="B100" s="183" t="s">
        <v>220</v>
      </c>
      <c r="C100" s="183" t="s">
        <v>221</v>
      </c>
      <c r="D100" s="18" t="s">
        <v>21</v>
      </c>
      <c r="E100" s="28">
        <v>0</v>
      </c>
      <c r="F100" s="273">
        <v>1</v>
      </c>
      <c r="G100" s="153">
        <f t="shared" si="6"/>
        <v>0</v>
      </c>
      <c r="H100" s="401"/>
      <c r="I100" s="177" t="s">
        <v>73</v>
      </c>
      <c r="J100" s="181"/>
    </row>
    <row r="101" spans="1:10" x14ac:dyDescent="0.35">
      <c r="A101" s="38"/>
      <c r="B101" s="42"/>
      <c r="C101" s="40" t="s">
        <v>64</v>
      </c>
      <c r="D101" s="18" t="s">
        <v>21</v>
      </c>
      <c r="E101" s="28"/>
      <c r="F101" s="271">
        <f>SUM(F97:F100)</f>
        <v>5</v>
      </c>
      <c r="G101" s="70">
        <f>SUM(G97:G100)</f>
        <v>0</v>
      </c>
      <c r="H101" s="399"/>
      <c r="I101" s="191"/>
      <c r="J101" s="181"/>
    </row>
    <row r="102" spans="1:10" x14ac:dyDescent="0.35">
      <c r="A102" s="107"/>
      <c r="B102" s="118"/>
      <c r="C102" s="119" t="s">
        <v>65</v>
      </c>
      <c r="D102" s="145" t="s">
        <v>21</v>
      </c>
      <c r="E102" s="30"/>
      <c r="F102" s="275">
        <f>SUM(F88,F101)</f>
        <v>5</v>
      </c>
      <c r="G102" s="120">
        <f>SUM(G88,G101)</f>
        <v>0</v>
      </c>
      <c r="H102" s="402"/>
      <c r="I102" s="121"/>
      <c r="J102" s="181"/>
    </row>
    <row r="103" spans="1:10" ht="15" thickBot="1" x14ac:dyDescent="0.4">
      <c r="A103" s="276"/>
      <c r="B103" s="277"/>
      <c r="C103" s="278"/>
      <c r="D103" s="279"/>
      <c r="E103" s="279"/>
      <c r="F103" s="280"/>
      <c r="G103" s="117"/>
      <c r="H103" s="392"/>
      <c r="I103" s="189"/>
      <c r="J103" s="181"/>
    </row>
    <row r="104" spans="1:10" ht="24" x14ac:dyDescent="0.35">
      <c r="A104" s="281"/>
      <c r="B104" s="282" t="s">
        <v>94</v>
      </c>
      <c r="C104" s="283"/>
      <c r="D104" s="284"/>
      <c r="E104" s="284"/>
      <c r="F104" s="284"/>
      <c r="G104" s="285"/>
      <c r="H104" s="422"/>
      <c r="I104" s="286"/>
      <c r="J104" s="182"/>
    </row>
    <row r="105" spans="1:10" ht="36" x14ac:dyDescent="0.35">
      <c r="A105" s="272">
        <v>10</v>
      </c>
      <c r="B105" s="183" t="s">
        <v>350</v>
      </c>
      <c r="C105" s="183" t="s">
        <v>351</v>
      </c>
      <c r="D105" s="145" t="s">
        <v>21</v>
      </c>
      <c r="E105" s="28">
        <v>0</v>
      </c>
      <c r="F105" s="273">
        <v>1</v>
      </c>
      <c r="G105" s="153">
        <f>PRODUCT(E105,F105)</f>
        <v>0</v>
      </c>
      <c r="H105" s="401"/>
      <c r="I105" s="154" t="s">
        <v>173</v>
      </c>
      <c r="J105" s="182"/>
    </row>
    <row r="106" spans="1:10" ht="36" x14ac:dyDescent="0.35">
      <c r="A106" s="272">
        <v>11</v>
      </c>
      <c r="B106" s="183" t="s">
        <v>352</v>
      </c>
      <c r="C106" s="183" t="s">
        <v>353</v>
      </c>
      <c r="D106" s="145" t="s">
        <v>21</v>
      </c>
      <c r="E106" s="28">
        <v>0</v>
      </c>
      <c r="F106" s="273">
        <v>1</v>
      </c>
      <c r="G106" s="153">
        <f t="shared" ref="G106:G125" si="7">PRODUCT(E106,F106)</f>
        <v>0</v>
      </c>
      <c r="H106" s="404"/>
      <c r="I106" s="170" t="s">
        <v>44</v>
      </c>
      <c r="J106" s="182"/>
    </row>
    <row r="107" spans="1:10" ht="24" x14ac:dyDescent="0.35">
      <c r="A107" s="272">
        <v>12</v>
      </c>
      <c r="B107" s="183" t="s">
        <v>354</v>
      </c>
      <c r="C107" s="183" t="s">
        <v>355</v>
      </c>
      <c r="D107" s="145" t="s">
        <v>21</v>
      </c>
      <c r="E107" s="28">
        <v>0</v>
      </c>
      <c r="F107" s="273">
        <v>3</v>
      </c>
      <c r="G107" s="153">
        <f t="shared" si="7"/>
        <v>0</v>
      </c>
      <c r="H107" s="404"/>
      <c r="I107" s="170" t="s">
        <v>44</v>
      </c>
      <c r="J107" s="182"/>
    </row>
    <row r="108" spans="1:10" ht="24" x14ac:dyDescent="0.35">
      <c r="A108" s="272">
        <v>13</v>
      </c>
      <c r="B108" s="183" t="s">
        <v>156</v>
      </c>
      <c r="C108" s="183" t="s">
        <v>356</v>
      </c>
      <c r="D108" s="145" t="s">
        <v>21</v>
      </c>
      <c r="E108" s="28">
        <v>0</v>
      </c>
      <c r="F108" s="273">
        <v>1</v>
      </c>
      <c r="G108" s="153">
        <f t="shared" si="7"/>
        <v>0</v>
      </c>
      <c r="H108" s="401"/>
      <c r="I108" s="154" t="s">
        <v>173</v>
      </c>
      <c r="J108" s="182"/>
    </row>
    <row r="109" spans="1:10" ht="36" x14ac:dyDescent="0.35">
      <c r="A109" s="272">
        <v>14</v>
      </c>
      <c r="B109" s="183" t="s">
        <v>49</v>
      </c>
      <c r="C109" s="183" t="s">
        <v>50</v>
      </c>
      <c r="D109" s="145" t="s">
        <v>21</v>
      </c>
      <c r="E109" s="28">
        <v>0</v>
      </c>
      <c r="F109" s="273">
        <v>9</v>
      </c>
      <c r="G109" s="153">
        <f t="shared" si="7"/>
        <v>0</v>
      </c>
      <c r="H109" s="401"/>
      <c r="I109" s="154" t="s">
        <v>42</v>
      </c>
      <c r="J109" s="182"/>
    </row>
    <row r="110" spans="1:10" ht="48" x14ac:dyDescent="0.35">
      <c r="A110" s="272">
        <v>15</v>
      </c>
      <c r="B110" s="183" t="s">
        <v>157</v>
      </c>
      <c r="C110" s="183" t="s">
        <v>158</v>
      </c>
      <c r="D110" s="145" t="s">
        <v>21</v>
      </c>
      <c r="E110" s="28">
        <v>0</v>
      </c>
      <c r="F110" s="273">
        <v>1</v>
      </c>
      <c r="G110" s="153">
        <f t="shared" si="7"/>
        <v>0</v>
      </c>
      <c r="H110" s="401"/>
      <c r="I110" s="154" t="s">
        <v>44</v>
      </c>
      <c r="J110" s="182"/>
    </row>
    <row r="111" spans="1:10" ht="24" x14ac:dyDescent="0.35">
      <c r="A111" s="272">
        <v>16</v>
      </c>
      <c r="B111" s="183" t="s">
        <v>161</v>
      </c>
      <c r="C111" s="183" t="s">
        <v>89</v>
      </c>
      <c r="D111" s="145" t="s">
        <v>21</v>
      </c>
      <c r="E111" s="28">
        <v>0</v>
      </c>
      <c r="F111" s="273">
        <v>3</v>
      </c>
      <c r="G111" s="153">
        <f t="shared" si="7"/>
        <v>0</v>
      </c>
      <c r="H111" s="401"/>
      <c r="I111" s="154" t="s">
        <v>44</v>
      </c>
      <c r="J111" s="182"/>
    </row>
    <row r="112" spans="1:10" ht="36" x14ac:dyDescent="0.35">
      <c r="A112" s="272">
        <v>17</v>
      </c>
      <c r="B112" s="183" t="s">
        <v>357</v>
      </c>
      <c r="C112" s="183" t="s">
        <v>358</v>
      </c>
      <c r="D112" s="18" t="s">
        <v>21</v>
      </c>
      <c r="E112" s="28">
        <v>0</v>
      </c>
      <c r="F112" s="273">
        <v>5</v>
      </c>
      <c r="G112" s="153">
        <f t="shared" si="7"/>
        <v>0</v>
      </c>
      <c r="H112" s="401"/>
      <c r="I112" s="154" t="s">
        <v>44</v>
      </c>
      <c r="J112" s="182"/>
    </row>
    <row r="113" spans="1:10" ht="48" x14ac:dyDescent="0.35">
      <c r="A113" s="287">
        <v>18</v>
      </c>
      <c r="B113" s="168" t="s">
        <v>133</v>
      </c>
      <c r="C113" s="168" t="s">
        <v>111</v>
      </c>
      <c r="D113" s="288" t="s">
        <v>21</v>
      </c>
      <c r="E113" s="28">
        <v>0</v>
      </c>
      <c r="F113" s="289">
        <v>11</v>
      </c>
      <c r="G113" s="169">
        <f t="shared" si="7"/>
        <v>0</v>
      </c>
      <c r="H113" s="404"/>
      <c r="I113" s="170" t="s">
        <v>44</v>
      </c>
      <c r="J113" s="182"/>
    </row>
    <row r="114" spans="1:10" ht="36" x14ac:dyDescent="0.35">
      <c r="A114" s="272">
        <v>19</v>
      </c>
      <c r="B114" s="183" t="s">
        <v>359</v>
      </c>
      <c r="C114" s="183" t="s">
        <v>360</v>
      </c>
      <c r="D114" s="145" t="s">
        <v>21</v>
      </c>
      <c r="E114" s="28">
        <v>0</v>
      </c>
      <c r="F114" s="273">
        <v>9</v>
      </c>
      <c r="G114" s="153">
        <f t="shared" si="7"/>
        <v>0</v>
      </c>
      <c r="H114" s="404"/>
      <c r="I114" s="170" t="s">
        <v>44</v>
      </c>
      <c r="J114" s="182"/>
    </row>
    <row r="115" spans="1:10" ht="48" x14ac:dyDescent="0.35">
      <c r="A115" s="272">
        <v>20</v>
      </c>
      <c r="B115" s="183" t="s">
        <v>243</v>
      </c>
      <c r="C115" s="183" t="s">
        <v>244</v>
      </c>
      <c r="D115" s="145" t="s">
        <v>21</v>
      </c>
      <c r="E115" s="28">
        <v>0</v>
      </c>
      <c r="F115" s="273">
        <v>3</v>
      </c>
      <c r="G115" s="153">
        <f t="shared" si="7"/>
        <v>0</v>
      </c>
      <c r="H115" s="401"/>
      <c r="I115" s="154" t="s">
        <v>40</v>
      </c>
      <c r="J115" s="182"/>
    </row>
    <row r="116" spans="1:10" ht="19" x14ac:dyDescent="0.35">
      <c r="A116" s="272">
        <v>21</v>
      </c>
      <c r="B116" s="183" t="s">
        <v>90</v>
      </c>
      <c r="C116" s="183" t="s">
        <v>91</v>
      </c>
      <c r="D116" s="145" t="s">
        <v>21</v>
      </c>
      <c r="E116" s="28">
        <v>0</v>
      </c>
      <c r="F116" s="273">
        <v>2</v>
      </c>
      <c r="G116" s="153">
        <f t="shared" si="7"/>
        <v>0</v>
      </c>
      <c r="H116" s="401"/>
      <c r="I116" s="177" t="s">
        <v>361</v>
      </c>
      <c r="J116" s="182"/>
    </row>
    <row r="117" spans="1:10" ht="19" x14ac:dyDescent="0.35">
      <c r="A117" s="272">
        <v>22</v>
      </c>
      <c r="B117" s="183" t="s">
        <v>362</v>
      </c>
      <c r="C117" s="183" t="s">
        <v>363</v>
      </c>
      <c r="D117" s="145" t="s">
        <v>21</v>
      </c>
      <c r="E117" s="28">
        <v>0</v>
      </c>
      <c r="F117" s="273">
        <v>1</v>
      </c>
      <c r="G117" s="153">
        <f t="shared" si="7"/>
        <v>0</v>
      </c>
      <c r="H117" s="401"/>
      <c r="I117" s="177" t="s">
        <v>361</v>
      </c>
      <c r="J117" s="182"/>
    </row>
    <row r="118" spans="1:10" ht="19" x14ac:dyDescent="0.35">
      <c r="A118" s="272">
        <v>23</v>
      </c>
      <c r="B118" s="183" t="s">
        <v>92</v>
      </c>
      <c r="C118" s="183" t="s">
        <v>93</v>
      </c>
      <c r="D118" s="145" t="s">
        <v>21</v>
      </c>
      <c r="E118" s="28">
        <v>0</v>
      </c>
      <c r="F118" s="273">
        <v>1</v>
      </c>
      <c r="G118" s="153">
        <f t="shared" si="7"/>
        <v>0</v>
      </c>
      <c r="H118" s="401"/>
      <c r="I118" s="177" t="s">
        <v>361</v>
      </c>
      <c r="J118" s="182"/>
    </row>
    <row r="119" spans="1:10" x14ac:dyDescent="0.35">
      <c r="A119" s="272">
        <v>24</v>
      </c>
      <c r="B119" s="183" t="s">
        <v>364</v>
      </c>
      <c r="C119" s="183" t="s">
        <v>365</v>
      </c>
      <c r="D119" s="145" t="s">
        <v>21</v>
      </c>
      <c r="E119" s="28">
        <v>0</v>
      </c>
      <c r="F119" s="273">
        <v>11</v>
      </c>
      <c r="G119" s="153">
        <f t="shared" si="7"/>
        <v>0</v>
      </c>
      <c r="H119" s="401"/>
      <c r="I119" s="154" t="s">
        <v>44</v>
      </c>
      <c r="J119" s="182"/>
    </row>
    <row r="120" spans="1:10" ht="24" x14ac:dyDescent="0.35">
      <c r="A120" s="272">
        <v>25</v>
      </c>
      <c r="B120" s="183" t="s">
        <v>46</v>
      </c>
      <c r="C120" s="183" t="s">
        <v>47</v>
      </c>
      <c r="D120" s="145" t="s">
        <v>21</v>
      </c>
      <c r="E120" s="28">
        <v>0</v>
      </c>
      <c r="F120" s="273">
        <v>3</v>
      </c>
      <c r="G120" s="153">
        <f t="shared" si="7"/>
        <v>0</v>
      </c>
      <c r="H120" s="401"/>
      <c r="I120" s="154" t="s">
        <v>44</v>
      </c>
      <c r="J120" s="182"/>
    </row>
    <row r="121" spans="1:10" ht="36" x14ac:dyDescent="0.35">
      <c r="A121" s="272">
        <v>26</v>
      </c>
      <c r="B121" s="183" t="s">
        <v>66</v>
      </c>
      <c r="C121" s="183" t="s">
        <v>67</v>
      </c>
      <c r="D121" s="145" t="s">
        <v>21</v>
      </c>
      <c r="E121" s="28">
        <v>0</v>
      </c>
      <c r="F121" s="273">
        <v>8</v>
      </c>
      <c r="G121" s="153">
        <f t="shared" si="7"/>
        <v>0</v>
      </c>
      <c r="H121" s="401"/>
      <c r="I121" s="154" t="s">
        <v>42</v>
      </c>
      <c r="J121" s="182"/>
    </row>
    <row r="122" spans="1:10" ht="24" x14ac:dyDescent="0.35">
      <c r="A122" s="272">
        <v>27</v>
      </c>
      <c r="B122" s="183" t="s">
        <v>366</v>
      </c>
      <c r="C122" s="183" t="s">
        <v>367</v>
      </c>
      <c r="D122" s="145" t="s">
        <v>21</v>
      </c>
      <c r="E122" s="28">
        <v>0</v>
      </c>
      <c r="F122" s="273">
        <v>4</v>
      </c>
      <c r="G122" s="153">
        <f t="shared" si="7"/>
        <v>0</v>
      </c>
      <c r="H122" s="401"/>
      <c r="I122" s="154" t="s">
        <v>40</v>
      </c>
      <c r="J122" s="182"/>
    </row>
    <row r="123" spans="1:10" ht="24" x14ac:dyDescent="0.35">
      <c r="A123" s="272">
        <v>28</v>
      </c>
      <c r="B123" s="183" t="s">
        <v>251</v>
      </c>
      <c r="C123" s="183" t="s">
        <v>172</v>
      </c>
      <c r="D123" s="145" t="s">
        <v>21</v>
      </c>
      <c r="E123" s="28">
        <v>0</v>
      </c>
      <c r="F123" s="273">
        <v>2</v>
      </c>
      <c r="G123" s="153">
        <f t="shared" si="7"/>
        <v>0</v>
      </c>
      <c r="H123" s="404"/>
      <c r="I123" s="170" t="s">
        <v>44</v>
      </c>
      <c r="J123" s="182"/>
    </row>
    <row r="124" spans="1:10" x14ac:dyDescent="0.35">
      <c r="A124" s="272">
        <v>29</v>
      </c>
      <c r="B124" s="183" t="s">
        <v>174</v>
      </c>
      <c r="C124" s="183" t="s">
        <v>175</v>
      </c>
      <c r="D124" s="145" t="s">
        <v>21</v>
      </c>
      <c r="E124" s="28">
        <v>0</v>
      </c>
      <c r="F124" s="273">
        <v>4</v>
      </c>
      <c r="G124" s="153">
        <f t="shared" si="7"/>
        <v>0</v>
      </c>
      <c r="H124" s="404"/>
      <c r="I124" s="170" t="s">
        <v>44</v>
      </c>
      <c r="J124" s="182"/>
    </row>
    <row r="125" spans="1:10" ht="24" x14ac:dyDescent="0.35">
      <c r="A125" s="272">
        <v>30</v>
      </c>
      <c r="B125" s="183" t="s">
        <v>114</v>
      </c>
      <c r="C125" s="183" t="s">
        <v>113</v>
      </c>
      <c r="D125" s="145" t="s">
        <v>21</v>
      </c>
      <c r="E125" s="28">
        <v>0</v>
      </c>
      <c r="F125" s="273">
        <v>7</v>
      </c>
      <c r="G125" s="153">
        <f t="shared" si="7"/>
        <v>0</v>
      </c>
      <c r="H125" s="404"/>
      <c r="I125" s="170" t="s">
        <v>44</v>
      </c>
      <c r="J125" s="181"/>
    </row>
    <row r="126" spans="1:10" x14ac:dyDescent="0.35">
      <c r="A126" s="38"/>
      <c r="B126" s="42"/>
      <c r="C126" s="40" t="s">
        <v>68</v>
      </c>
      <c r="D126" s="18" t="s">
        <v>21</v>
      </c>
      <c r="E126" s="28"/>
      <c r="F126" s="290">
        <f>SUM(F105:F125)</f>
        <v>90</v>
      </c>
      <c r="G126" s="70">
        <f>SUM(G105:G125)</f>
        <v>0</v>
      </c>
      <c r="H126" s="399"/>
      <c r="I126" s="191"/>
      <c r="J126" s="181"/>
    </row>
    <row r="127" spans="1:10" x14ac:dyDescent="0.35">
      <c r="A127" s="38"/>
      <c r="B127" s="42"/>
      <c r="C127" s="43" t="s">
        <v>69</v>
      </c>
      <c r="D127" s="18" t="s">
        <v>21</v>
      </c>
      <c r="E127" s="45"/>
      <c r="F127" s="291">
        <f>SUM(F95,F126)</f>
        <v>102</v>
      </c>
      <c r="G127" s="72">
        <f>SUM(G95,G126)</f>
        <v>0</v>
      </c>
      <c r="H127" s="405"/>
      <c r="I127" s="191"/>
      <c r="J127" s="181"/>
    </row>
    <row r="128" spans="1:10" ht="29" x14ac:dyDescent="0.35">
      <c r="A128" s="46"/>
      <c r="B128" s="47" t="s">
        <v>70</v>
      </c>
      <c r="C128" s="50"/>
      <c r="D128" s="48"/>
      <c r="E128" s="48"/>
      <c r="F128" s="48"/>
      <c r="G128" s="71"/>
      <c r="H128" s="400"/>
      <c r="I128" s="57"/>
      <c r="J128" s="182"/>
    </row>
    <row r="129" spans="1:10" ht="48" x14ac:dyDescent="0.35">
      <c r="A129" s="272">
        <v>31</v>
      </c>
      <c r="B129" s="183" t="s">
        <v>368</v>
      </c>
      <c r="C129" s="183" t="s">
        <v>369</v>
      </c>
      <c r="D129" s="18" t="s">
        <v>21</v>
      </c>
      <c r="E129" s="28">
        <v>0</v>
      </c>
      <c r="F129" s="273">
        <v>9</v>
      </c>
      <c r="G129" s="153">
        <f t="shared" ref="G129:G148" si="8">PRODUCT(E129,F129)</f>
        <v>0</v>
      </c>
      <c r="H129" s="401"/>
      <c r="I129" s="191" t="s">
        <v>71</v>
      </c>
      <c r="J129" s="182"/>
    </row>
    <row r="130" spans="1:10" x14ac:dyDescent="0.35">
      <c r="A130" s="272">
        <v>32</v>
      </c>
      <c r="B130" s="183" t="s">
        <v>95</v>
      </c>
      <c r="C130" s="183" t="s">
        <v>96</v>
      </c>
      <c r="D130" s="18" t="s">
        <v>21</v>
      </c>
      <c r="E130" s="28">
        <v>0</v>
      </c>
      <c r="F130" s="273">
        <v>72</v>
      </c>
      <c r="G130" s="153">
        <f t="shared" si="8"/>
        <v>0</v>
      </c>
      <c r="H130" s="401"/>
      <c r="I130" s="191" t="s">
        <v>71</v>
      </c>
      <c r="J130" s="182"/>
    </row>
    <row r="131" spans="1:10" ht="24" x14ac:dyDescent="0.35">
      <c r="A131" s="272">
        <v>33</v>
      </c>
      <c r="B131" s="183" t="s">
        <v>270</v>
      </c>
      <c r="C131" s="183" t="s">
        <v>271</v>
      </c>
      <c r="D131" s="18" t="s">
        <v>21</v>
      </c>
      <c r="E131" s="28">
        <v>0</v>
      </c>
      <c r="F131" s="273">
        <v>1</v>
      </c>
      <c r="G131" s="153">
        <f t="shared" si="8"/>
        <v>0</v>
      </c>
      <c r="H131" s="401"/>
      <c r="I131" s="191" t="s">
        <v>71</v>
      </c>
      <c r="J131" s="182"/>
    </row>
    <row r="132" spans="1:10" ht="24" x14ac:dyDescent="0.35">
      <c r="A132" s="272">
        <v>34</v>
      </c>
      <c r="B132" s="183" t="s">
        <v>274</v>
      </c>
      <c r="C132" s="183" t="s">
        <v>275</v>
      </c>
      <c r="D132" s="18" t="s">
        <v>21</v>
      </c>
      <c r="E132" s="28">
        <v>0</v>
      </c>
      <c r="F132" s="273">
        <v>5</v>
      </c>
      <c r="G132" s="153">
        <f t="shared" si="8"/>
        <v>0</v>
      </c>
      <c r="H132" s="401"/>
      <c r="I132" s="191" t="s">
        <v>71</v>
      </c>
      <c r="J132" s="182"/>
    </row>
    <row r="133" spans="1:10" ht="36.5" thickBot="1" x14ac:dyDescent="0.4">
      <c r="A133" s="292">
        <v>35</v>
      </c>
      <c r="B133" s="186" t="s">
        <v>370</v>
      </c>
      <c r="C133" s="186" t="s">
        <v>371</v>
      </c>
      <c r="D133" s="23" t="s">
        <v>21</v>
      </c>
      <c r="E133" s="31">
        <v>0</v>
      </c>
      <c r="F133" s="293">
        <v>23</v>
      </c>
      <c r="G133" s="171">
        <f t="shared" si="8"/>
        <v>0</v>
      </c>
      <c r="H133" s="403"/>
      <c r="I133" s="189" t="s">
        <v>71</v>
      </c>
      <c r="J133" s="182"/>
    </row>
    <row r="134" spans="1:10" ht="36" x14ac:dyDescent="0.35">
      <c r="A134" s="287">
        <v>36</v>
      </c>
      <c r="B134" s="168" t="s">
        <v>278</v>
      </c>
      <c r="C134" s="168" t="s">
        <v>279</v>
      </c>
      <c r="D134" s="112" t="s">
        <v>21</v>
      </c>
      <c r="E134" s="113">
        <v>0</v>
      </c>
      <c r="F134" s="289">
        <v>3</v>
      </c>
      <c r="G134" s="169">
        <f t="shared" si="8"/>
        <v>0</v>
      </c>
      <c r="H134" s="404"/>
      <c r="I134" s="190" t="s">
        <v>71</v>
      </c>
      <c r="J134" s="182"/>
    </row>
    <row r="135" spans="1:10" x14ac:dyDescent="0.35">
      <c r="A135" s="272">
        <v>37</v>
      </c>
      <c r="B135" s="183" t="s">
        <v>282</v>
      </c>
      <c r="C135" s="183" t="s">
        <v>283</v>
      </c>
      <c r="D135" s="18" t="s">
        <v>21</v>
      </c>
      <c r="E135" s="113">
        <v>0</v>
      </c>
      <c r="F135" s="273">
        <v>12</v>
      </c>
      <c r="G135" s="153">
        <f t="shared" si="8"/>
        <v>0</v>
      </c>
      <c r="H135" s="401"/>
      <c r="I135" s="191" t="s">
        <v>71</v>
      </c>
      <c r="J135" s="182"/>
    </row>
    <row r="136" spans="1:10" ht="24" x14ac:dyDescent="0.35">
      <c r="A136" s="272">
        <v>38</v>
      </c>
      <c r="B136" s="183" t="s">
        <v>372</v>
      </c>
      <c r="C136" s="183" t="s">
        <v>373</v>
      </c>
      <c r="D136" s="18" t="s">
        <v>21</v>
      </c>
      <c r="E136" s="113">
        <v>0</v>
      </c>
      <c r="F136" s="273">
        <v>8</v>
      </c>
      <c r="G136" s="153">
        <f t="shared" si="8"/>
        <v>0</v>
      </c>
      <c r="H136" s="401"/>
      <c r="I136" s="191" t="s">
        <v>71</v>
      </c>
      <c r="J136" s="182"/>
    </row>
    <row r="137" spans="1:10" x14ac:dyDescent="0.35">
      <c r="A137" s="272">
        <v>39</v>
      </c>
      <c r="B137" s="183" t="s">
        <v>286</v>
      </c>
      <c r="C137" s="183" t="s">
        <v>287</v>
      </c>
      <c r="D137" s="18" t="s">
        <v>21</v>
      </c>
      <c r="E137" s="113">
        <v>0</v>
      </c>
      <c r="F137" s="273">
        <v>7</v>
      </c>
      <c r="G137" s="153">
        <f t="shared" si="8"/>
        <v>0</v>
      </c>
      <c r="H137" s="401"/>
      <c r="I137" s="191" t="s">
        <v>71</v>
      </c>
      <c r="J137" s="182"/>
    </row>
    <row r="138" spans="1:10" x14ac:dyDescent="0.35">
      <c r="A138" s="272">
        <v>40</v>
      </c>
      <c r="B138" s="183" t="s">
        <v>374</v>
      </c>
      <c r="C138" s="183" t="s">
        <v>375</v>
      </c>
      <c r="D138" s="18" t="s">
        <v>21</v>
      </c>
      <c r="E138" s="113">
        <v>0</v>
      </c>
      <c r="F138" s="273">
        <v>4</v>
      </c>
      <c r="G138" s="153">
        <f t="shared" si="8"/>
        <v>0</v>
      </c>
      <c r="H138" s="401"/>
      <c r="I138" s="191" t="s">
        <v>71</v>
      </c>
      <c r="J138" s="182"/>
    </row>
    <row r="139" spans="1:10" x14ac:dyDescent="0.35">
      <c r="A139" s="272">
        <v>41</v>
      </c>
      <c r="B139" s="183" t="s">
        <v>376</v>
      </c>
      <c r="C139" s="183" t="s">
        <v>377</v>
      </c>
      <c r="D139" s="18" t="s">
        <v>21</v>
      </c>
      <c r="E139" s="113">
        <v>0</v>
      </c>
      <c r="F139" s="273">
        <v>1</v>
      </c>
      <c r="G139" s="153">
        <f t="shared" si="8"/>
        <v>0</v>
      </c>
      <c r="H139" s="401"/>
      <c r="I139" s="191" t="s">
        <v>71</v>
      </c>
      <c r="J139" s="182"/>
    </row>
    <row r="140" spans="1:10" x14ac:dyDescent="0.35">
      <c r="A140" s="272">
        <v>42</v>
      </c>
      <c r="B140" s="183" t="s">
        <v>378</v>
      </c>
      <c r="C140" s="183" t="s">
        <v>379</v>
      </c>
      <c r="D140" s="18" t="s">
        <v>21</v>
      </c>
      <c r="E140" s="113">
        <v>0</v>
      </c>
      <c r="F140" s="273">
        <v>5</v>
      </c>
      <c r="G140" s="153">
        <f t="shared" si="8"/>
        <v>0</v>
      </c>
      <c r="H140" s="401"/>
      <c r="I140" s="191" t="s">
        <v>71</v>
      </c>
      <c r="J140" s="182"/>
    </row>
    <row r="141" spans="1:10" x14ac:dyDescent="0.35">
      <c r="A141" s="272">
        <v>43</v>
      </c>
      <c r="B141" s="183" t="s">
        <v>380</v>
      </c>
      <c r="C141" s="183" t="s">
        <v>381</v>
      </c>
      <c r="D141" s="18" t="s">
        <v>21</v>
      </c>
      <c r="E141" s="113">
        <v>0</v>
      </c>
      <c r="F141" s="273">
        <v>7</v>
      </c>
      <c r="G141" s="153">
        <f t="shared" si="8"/>
        <v>0</v>
      </c>
      <c r="H141" s="401"/>
      <c r="I141" s="191" t="s">
        <v>71</v>
      </c>
      <c r="J141" s="182"/>
    </row>
    <row r="142" spans="1:10" x14ac:dyDescent="0.35">
      <c r="A142" s="272">
        <v>44</v>
      </c>
      <c r="B142" s="183" t="s">
        <v>382</v>
      </c>
      <c r="C142" s="183" t="s">
        <v>383</v>
      </c>
      <c r="D142" s="18" t="s">
        <v>21</v>
      </c>
      <c r="E142" s="113">
        <v>0</v>
      </c>
      <c r="F142" s="273">
        <v>3</v>
      </c>
      <c r="G142" s="153">
        <f t="shared" si="8"/>
        <v>0</v>
      </c>
      <c r="H142" s="401"/>
      <c r="I142" s="191" t="s">
        <v>71</v>
      </c>
      <c r="J142" s="182"/>
    </row>
    <row r="143" spans="1:10" x14ac:dyDescent="0.35">
      <c r="A143" s="287">
        <v>45</v>
      </c>
      <c r="B143" s="168" t="s">
        <v>384</v>
      </c>
      <c r="C143" s="168" t="s">
        <v>385</v>
      </c>
      <c r="D143" s="112" t="s">
        <v>21</v>
      </c>
      <c r="E143" s="113">
        <v>0</v>
      </c>
      <c r="F143" s="289">
        <v>1</v>
      </c>
      <c r="G143" s="169">
        <v>0</v>
      </c>
      <c r="H143" s="404"/>
      <c r="I143" s="190" t="s">
        <v>71</v>
      </c>
      <c r="J143" s="182"/>
    </row>
    <row r="144" spans="1:10" ht="24" x14ac:dyDescent="0.35">
      <c r="A144" s="272">
        <v>46</v>
      </c>
      <c r="B144" s="183" t="s">
        <v>386</v>
      </c>
      <c r="C144" s="183" t="s">
        <v>385</v>
      </c>
      <c r="D144" s="18" t="s">
        <v>21</v>
      </c>
      <c r="E144" s="113">
        <v>0</v>
      </c>
      <c r="F144" s="273">
        <v>3</v>
      </c>
      <c r="G144" s="153">
        <f t="shared" si="8"/>
        <v>0</v>
      </c>
      <c r="H144" s="401"/>
      <c r="I144" s="191" t="s">
        <v>71</v>
      </c>
      <c r="J144" s="182"/>
    </row>
    <row r="145" spans="1:10" ht="36" x14ac:dyDescent="0.35">
      <c r="A145" s="272">
        <v>47</v>
      </c>
      <c r="B145" s="183" t="s">
        <v>387</v>
      </c>
      <c r="C145" s="183" t="s">
        <v>388</v>
      </c>
      <c r="D145" s="18" t="s">
        <v>21</v>
      </c>
      <c r="E145" s="113">
        <v>0</v>
      </c>
      <c r="F145" s="273">
        <v>3</v>
      </c>
      <c r="G145" s="153">
        <f t="shared" si="8"/>
        <v>0</v>
      </c>
      <c r="H145" s="401"/>
      <c r="I145" s="191" t="s">
        <v>71</v>
      </c>
      <c r="J145" s="182"/>
    </row>
    <row r="146" spans="1:10" ht="24" x14ac:dyDescent="0.35">
      <c r="A146" s="272">
        <v>48</v>
      </c>
      <c r="B146" s="183" t="s">
        <v>184</v>
      </c>
      <c r="C146" s="183" t="s">
        <v>185</v>
      </c>
      <c r="D146" s="18" t="s">
        <v>21</v>
      </c>
      <c r="E146" s="113">
        <v>0</v>
      </c>
      <c r="F146" s="273">
        <v>4</v>
      </c>
      <c r="G146" s="153">
        <f t="shared" si="8"/>
        <v>0</v>
      </c>
      <c r="H146" s="401"/>
      <c r="I146" s="191" t="s">
        <v>71</v>
      </c>
      <c r="J146" s="182"/>
    </row>
    <row r="147" spans="1:10" x14ac:dyDescent="0.35">
      <c r="A147" s="272">
        <v>49</v>
      </c>
      <c r="B147" s="183" t="s">
        <v>292</v>
      </c>
      <c r="C147" s="183" t="s">
        <v>293</v>
      </c>
      <c r="D147" s="18" t="s">
        <v>21</v>
      </c>
      <c r="E147" s="113">
        <v>0</v>
      </c>
      <c r="F147" s="273">
        <v>7</v>
      </c>
      <c r="G147" s="153">
        <f t="shared" si="8"/>
        <v>0</v>
      </c>
      <c r="H147" s="401"/>
      <c r="I147" s="191" t="s">
        <v>71</v>
      </c>
      <c r="J147" s="182"/>
    </row>
    <row r="148" spans="1:10" ht="24" x14ac:dyDescent="0.35">
      <c r="A148" s="272">
        <v>50</v>
      </c>
      <c r="B148" s="183" t="s">
        <v>298</v>
      </c>
      <c r="C148" s="183" t="s">
        <v>297</v>
      </c>
      <c r="D148" s="18" t="s">
        <v>21</v>
      </c>
      <c r="E148" s="113">
        <v>0</v>
      </c>
      <c r="F148" s="273">
        <v>4</v>
      </c>
      <c r="G148" s="153">
        <f t="shared" si="8"/>
        <v>0</v>
      </c>
      <c r="H148" s="401"/>
      <c r="I148" s="191" t="s">
        <v>71</v>
      </c>
      <c r="J148" s="181"/>
    </row>
    <row r="149" spans="1:10" x14ac:dyDescent="0.35">
      <c r="A149" s="38"/>
      <c r="B149" s="183"/>
      <c r="C149" s="40" t="s">
        <v>97</v>
      </c>
      <c r="D149" s="45"/>
      <c r="E149" s="45"/>
      <c r="F149" s="271">
        <f>SUM(F129:F148)</f>
        <v>182</v>
      </c>
      <c r="G149" s="70">
        <f>SUM(G129:G148)</f>
        <v>0</v>
      </c>
      <c r="H149" s="399"/>
      <c r="I149" s="191"/>
      <c r="J149" s="181"/>
    </row>
    <row r="150" spans="1:10" ht="29" x14ac:dyDescent="0.35">
      <c r="A150" s="46"/>
      <c r="B150" s="47" t="s">
        <v>48</v>
      </c>
      <c r="C150" s="50"/>
      <c r="D150" s="48"/>
      <c r="E150" s="48"/>
      <c r="F150" s="49"/>
      <c r="G150" s="71"/>
      <c r="H150" s="400"/>
      <c r="I150" s="57"/>
      <c r="J150" s="181"/>
    </row>
    <row r="151" spans="1:10" x14ac:dyDescent="0.35">
      <c r="A151" s="38"/>
      <c r="B151" s="183"/>
      <c r="C151" s="40" t="s">
        <v>72</v>
      </c>
      <c r="D151" s="45"/>
      <c r="E151" s="45"/>
      <c r="F151" s="41">
        <v>0</v>
      </c>
      <c r="G151" s="70"/>
      <c r="H151" s="399"/>
      <c r="I151" s="191"/>
      <c r="J151" s="181"/>
    </row>
    <row r="152" spans="1:10" ht="15" thickBot="1" x14ac:dyDescent="0.4">
      <c r="A152" s="96"/>
      <c r="B152" s="279"/>
      <c r="C152" s="97" t="s">
        <v>74</v>
      </c>
      <c r="D152" s="98"/>
      <c r="E152" s="99"/>
      <c r="F152" s="99"/>
      <c r="G152" s="67">
        <f>SUM(G82,G102,G127,G149)</f>
        <v>0</v>
      </c>
      <c r="H152" s="386"/>
      <c r="I152" s="109"/>
      <c r="J152" s="181"/>
    </row>
    <row r="153" spans="1:10" x14ac:dyDescent="0.35">
      <c r="A153" s="210"/>
      <c r="B153" s="501"/>
      <c r="C153" s="502"/>
      <c r="D153" s="211"/>
      <c r="E153" s="212"/>
      <c r="F153" s="212"/>
      <c r="G153" s="213"/>
      <c r="H153" s="407"/>
      <c r="I153" s="214"/>
      <c r="J153" s="181"/>
    </row>
    <row r="154" spans="1:10" x14ac:dyDescent="0.35">
      <c r="A154" s="1"/>
      <c r="B154" s="444" t="s">
        <v>75</v>
      </c>
      <c r="C154" s="445"/>
      <c r="D154" s="6" t="s">
        <v>76</v>
      </c>
      <c r="E154" s="14"/>
      <c r="F154" s="7"/>
      <c r="G154" s="73">
        <f>SUM(G43)</f>
        <v>0</v>
      </c>
      <c r="H154" s="408"/>
      <c r="I154" s="8"/>
      <c r="J154" s="181"/>
    </row>
    <row r="155" spans="1:10" x14ac:dyDescent="0.35">
      <c r="A155" s="1"/>
      <c r="B155" s="444" t="s">
        <v>77</v>
      </c>
      <c r="C155" s="445"/>
      <c r="D155" s="6" t="s">
        <v>76</v>
      </c>
      <c r="E155" s="14"/>
      <c r="F155" s="7"/>
      <c r="G155" s="73">
        <f>SUM(G152)</f>
        <v>0</v>
      </c>
      <c r="H155" s="408"/>
      <c r="I155" s="8"/>
      <c r="J155" s="181"/>
    </row>
    <row r="156" spans="1:10" x14ac:dyDescent="0.35">
      <c r="A156" s="1"/>
      <c r="B156" s="440"/>
      <c r="C156" s="441"/>
      <c r="D156" s="6"/>
      <c r="E156" s="14"/>
      <c r="F156" s="7"/>
      <c r="G156" s="74"/>
      <c r="H156" s="409"/>
      <c r="I156" s="8"/>
      <c r="J156" s="181"/>
    </row>
    <row r="157" spans="1:10" x14ac:dyDescent="0.35">
      <c r="A157" s="1"/>
      <c r="B157" s="440" t="s">
        <v>78</v>
      </c>
      <c r="C157" s="441"/>
      <c r="D157" s="6" t="s">
        <v>76</v>
      </c>
      <c r="E157" s="14"/>
      <c r="F157" s="7"/>
      <c r="G157" s="74">
        <f>SUM(G154,G155)</f>
        <v>0</v>
      </c>
      <c r="H157" s="409"/>
      <c r="I157" s="8"/>
      <c r="J157" s="181"/>
    </row>
    <row r="158" spans="1:10" x14ac:dyDescent="0.35">
      <c r="A158" s="1"/>
      <c r="B158" s="440" t="s">
        <v>79</v>
      </c>
      <c r="C158" s="441"/>
      <c r="D158" s="6" t="s">
        <v>76</v>
      </c>
      <c r="E158" s="14"/>
      <c r="F158" s="7"/>
      <c r="G158" s="74">
        <f>PRODUCT(G157,0.21)</f>
        <v>0</v>
      </c>
      <c r="H158" s="409"/>
      <c r="I158" s="8"/>
      <c r="J158" s="181"/>
    </row>
    <row r="159" spans="1:10" x14ac:dyDescent="0.35">
      <c r="A159" s="1"/>
      <c r="B159" s="440"/>
      <c r="C159" s="441"/>
      <c r="D159" s="6"/>
      <c r="E159" s="14"/>
      <c r="F159" s="7"/>
      <c r="G159" s="74"/>
      <c r="H159" s="409"/>
      <c r="I159" s="8"/>
      <c r="J159" s="181"/>
    </row>
    <row r="160" spans="1:10" x14ac:dyDescent="0.35">
      <c r="A160" s="1"/>
      <c r="B160" s="440"/>
      <c r="C160" s="441"/>
      <c r="D160" s="6" t="s">
        <v>76</v>
      </c>
      <c r="E160" s="14"/>
      <c r="F160" s="7"/>
      <c r="G160" s="74">
        <f>SUM(G157:G159)</f>
        <v>0</v>
      </c>
      <c r="H160" s="409"/>
      <c r="I160" s="8"/>
      <c r="J160" s="181"/>
    </row>
    <row r="161" spans="1:10" x14ac:dyDescent="0.35">
      <c r="A161" s="1"/>
      <c r="B161" s="440"/>
      <c r="C161" s="441"/>
      <c r="D161" s="6"/>
      <c r="E161" s="14"/>
      <c r="F161" s="7"/>
      <c r="G161" s="74"/>
      <c r="H161" s="409"/>
      <c r="I161" s="16"/>
      <c r="J161" s="181"/>
    </row>
    <row r="162" spans="1:10" ht="18.5" x14ac:dyDescent="0.45">
      <c r="A162" s="61"/>
      <c r="B162" s="493" t="s">
        <v>80</v>
      </c>
      <c r="C162" s="494"/>
      <c r="D162" s="6" t="s">
        <v>76</v>
      </c>
      <c r="E162" s="14"/>
      <c r="F162" s="7"/>
      <c r="G162" s="87">
        <f>SUM(G160)</f>
        <v>0</v>
      </c>
      <c r="H162" s="410"/>
      <c r="I162" s="16"/>
      <c r="J162" s="181"/>
    </row>
    <row r="163" spans="1:10" ht="15.5" x14ac:dyDescent="0.35">
      <c r="A163" s="61"/>
      <c r="B163" s="440"/>
      <c r="C163" s="441"/>
      <c r="D163" s="62"/>
      <c r="E163" s="14"/>
      <c r="F163" s="7"/>
      <c r="G163" s="75"/>
      <c r="H163" s="411"/>
      <c r="I163" s="16"/>
      <c r="J163" s="181"/>
    </row>
    <row r="164" spans="1:10" ht="30.5" customHeight="1" x14ac:dyDescent="0.35">
      <c r="A164" s="294"/>
      <c r="B164" s="495" t="s">
        <v>389</v>
      </c>
      <c r="C164" s="496"/>
      <c r="D164" s="295"/>
      <c r="E164" s="296"/>
      <c r="F164" s="297"/>
      <c r="G164" s="298"/>
      <c r="H164" s="423"/>
      <c r="I164" s="299"/>
      <c r="J164" s="181"/>
    </row>
    <row r="165" spans="1:10" ht="15" thickBot="1" x14ac:dyDescent="0.4">
      <c r="A165" s="96"/>
      <c r="B165" s="438"/>
      <c r="C165" s="439"/>
      <c r="D165" s="279"/>
      <c r="E165" s="279"/>
      <c r="F165" s="279"/>
      <c r="G165" s="300"/>
      <c r="H165" s="424"/>
      <c r="I165" s="301"/>
      <c r="J165" s="181"/>
    </row>
    <row r="166" spans="1:10" x14ac:dyDescent="0.35">
      <c r="A166" s="181"/>
      <c r="B166" s="181"/>
      <c r="C166" s="181"/>
      <c r="D166" s="181"/>
      <c r="E166" s="181"/>
      <c r="F166" s="181"/>
      <c r="G166" s="77"/>
      <c r="H166" s="77"/>
      <c r="I166" s="55"/>
      <c r="J166" s="181"/>
    </row>
  </sheetData>
  <mergeCells count="98">
    <mergeCell ref="J6:J10"/>
    <mergeCell ref="B7:C7"/>
    <mergeCell ref="B8:C8"/>
    <mergeCell ref="B9:C9"/>
    <mergeCell ref="B10:C10"/>
    <mergeCell ref="B2:C2"/>
    <mergeCell ref="B3:C3"/>
    <mergeCell ref="B4:C4"/>
    <mergeCell ref="B5:C5"/>
    <mergeCell ref="B6:C6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7:C47"/>
    <mergeCell ref="J47:J51"/>
    <mergeCell ref="B48:C48"/>
    <mergeCell ref="B49:C49"/>
    <mergeCell ref="B50:C50"/>
    <mergeCell ref="B51:C51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75:C75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155:C155"/>
    <mergeCell ref="B76:C76"/>
    <mergeCell ref="B77:C77"/>
    <mergeCell ref="B78:C78"/>
    <mergeCell ref="B79:C79"/>
    <mergeCell ref="B80:C80"/>
    <mergeCell ref="B81:C81"/>
    <mergeCell ref="B82:C82"/>
    <mergeCell ref="B84:C84"/>
    <mergeCell ref="B85:C85"/>
    <mergeCell ref="B153:C153"/>
    <mergeCell ref="B154:C154"/>
    <mergeCell ref="B162:C162"/>
    <mergeCell ref="B163:C163"/>
    <mergeCell ref="B164:C164"/>
    <mergeCell ref="B165:C165"/>
    <mergeCell ref="B156:C156"/>
    <mergeCell ref="B157:C157"/>
    <mergeCell ref="B158:C158"/>
    <mergeCell ref="B159:C159"/>
    <mergeCell ref="B160:C160"/>
    <mergeCell ref="B161:C16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workbookViewId="0">
      <selection activeCell="L160" sqref="L160"/>
    </sheetView>
  </sheetViews>
  <sheetFormatPr defaultRowHeight="14.5" x14ac:dyDescent="0.35"/>
  <cols>
    <col min="2" max="2" width="11.7265625" customWidth="1"/>
    <col min="3" max="3" width="36.453125" customWidth="1"/>
    <col min="5" max="5" width="11.81640625" customWidth="1"/>
    <col min="7" max="7" width="12.36328125" customWidth="1"/>
    <col min="8" max="8" width="16" style="181" customWidth="1"/>
  </cols>
  <sheetData>
    <row r="1" spans="1:10" ht="19" thickBot="1" x14ac:dyDescent="0.5">
      <c r="A1" s="585" t="s">
        <v>541</v>
      </c>
      <c r="B1" s="585"/>
      <c r="C1" s="585"/>
      <c r="D1" s="585"/>
    </row>
    <row r="2" spans="1:10" ht="27" x14ac:dyDescent="0.6">
      <c r="A2" s="33" t="s">
        <v>0</v>
      </c>
      <c r="B2" s="487" t="s">
        <v>390</v>
      </c>
      <c r="C2" s="488"/>
      <c r="D2" s="34" t="s">
        <v>1</v>
      </c>
      <c r="E2" s="35" t="s">
        <v>2</v>
      </c>
      <c r="F2" s="36" t="s">
        <v>3</v>
      </c>
      <c r="G2" s="88" t="s">
        <v>4</v>
      </c>
      <c r="H2" s="413" t="s">
        <v>507</v>
      </c>
      <c r="I2" s="37" t="s">
        <v>5</v>
      </c>
      <c r="J2" s="131"/>
    </row>
    <row r="3" spans="1:10" x14ac:dyDescent="0.35">
      <c r="A3" s="1"/>
      <c r="B3" s="464"/>
      <c r="C3" s="478"/>
      <c r="D3" s="2"/>
      <c r="E3" s="3"/>
      <c r="F3" s="4"/>
      <c r="G3" s="63"/>
      <c r="H3" s="377"/>
      <c r="I3" s="5"/>
      <c r="J3" s="181"/>
    </row>
    <row r="4" spans="1:10" ht="21.5" thickBot="1" x14ac:dyDescent="0.4">
      <c r="A4" s="100" t="s">
        <v>6</v>
      </c>
      <c r="B4" s="489" t="s">
        <v>7</v>
      </c>
      <c r="C4" s="490"/>
      <c r="D4" s="101"/>
      <c r="E4" s="102"/>
      <c r="F4" s="103"/>
      <c r="G4" s="104"/>
      <c r="H4" s="378"/>
      <c r="I4" s="105"/>
      <c r="J4" s="181"/>
    </row>
    <row r="5" spans="1:10" x14ac:dyDescent="0.35">
      <c r="A5" s="80"/>
      <c r="B5" s="491"/>
      <c r="C5" s="492"/>
      <c r="D5" s="81"/>
      <c r="E5" s="82"/>
      <c r="F5" s="94"/>
      <c r="G5" s="83"/>
      <c r="H5" s="379"/>
      <c r="I5" s="84"/>
      <c r="J5" s="181"/>
    </row>
    <row r="6" spans="1:10" ht="48" x14ac:dyDescent="0.35">
      <c r="A6" s="26">
        <v>181111111</v>
      </c>
      <c r="B6" s="464" t="s">
        <v>8</v>
      </c>
      <c r="C6" s="478"/>
      <c r="D6" s="27" t="s">
        <v>9</v>
      </c>
      <c r="E6" s="28">
        <v>0</v>
      </c>
      <c r="F6" s="20">
        <v>749</v>
      </c>
      <c r="G6" s="64">
        <f t="shared" ref="G6:G43" si="0">PRODUCT(E6,F6)</f>
        <v>0</v>
      </c>
      <c r="H6" s="380"/>
      <c r="I6" s="150" t="s">
        <v>143</v>
      </c>
      <c r="J6" s="181"/>
    </row>
    <row r="7" spans="1:10" ht="40" x14ac:dyDescent="0.35">
      <c r="A7" s="26">
        <v>184802111</v>
      </c>
      <c r="B7" s="464" t="s">
        <v>10</v>
      </c>
      <c r="C7" s="478"/>
      <c r="D7" s="27" t="s">
        <v>9</v>
      </c>
      <c r="E7" s="28">
        <v>0</v>
      </c>
      <c r="F7" s="20">
        <f>PRODUCT(F6,2)</f>
        <v>1498</v>
      </c>
      <c r="G7" s="64">
        <f t="shared" si="0"/>
        <v>0</v>
      </c>
      <c r="H7" s="380"/>
      <c r="I7" s="21" t="s">
        <v>130</v>
      </c>
      <c r="J7" s="130"/>
    </row>
    <row r="8" spans="1:10" ht="18" x14ac:dyDescent="0.35">
      <c r="A8" s="129">
        <v>121112004</v>
      </c>
      <c r="B8" s="467" t="s">
        <v>195</v>
      </c>
      <c r="C8" s="483"/>
      <c r="D8" s="126" t="s">
        <v>125</v>
      </c>
      <c r="E8" s="124">
        <v>0</v>
      </c>
      <c r="F8" s="126">
        <v>20</v>
      </c>
      <c r="G8" s="127">
        <f t="shared" si="0"/>
        <v>0</v>
      </c>
      <c r="H8" s="381"/>
      <c r="I8" s="128" t="s">
        <v>124</v>
      </c>
      <c r="J8" s="484" t="s">
        <v>140</v>
      </c>
    </row>
    <row r="9" spans="1:10" ht="27" x14ac:dyDescent="0.35">
      <c r="A9" s="129">
        <v>64730111</v>
      </c>
      <c r="B9" s="467" t="s">
        <v>302</v>
      </c>
      <c r="C9" s="483"/>
      <c r="D9" s="126" t="s">
        <v>9</v>
      </c>
      <c r="E9" s="124">
        <v>0</v>
      </c>
      <c r="F9" s="126">
        <v>20</v>
      </c>
      <c r="G9" s="127">
        <f t="shared" si="0"/>
        <v>0</v>
      </c>
      <c r="H9" s="381"/>
      <c r="I9" s="128" t="s">
        <v>126</v>
      </c>
      <c r="J9" s="484"/>
    </row>
    <row r="10" spans="1:10" ht="36" x14ac:dyDescent="0.35">
      <c r="A10" s="129">
        <v>564932111</v>
      </c>
      <c r="B10" s="467" t="s">
        <v>303</v>
      </c>
      <c r="C10" s="483"/>
      <c r="D10" s="126" t="s">
        <v>9</v>
      </c>
      <c r="E10" s="124">
        <v>0</v>
      </c>
      <c r="F10" s="126">
        <v>20</v>
      </c>
      <c r="G10" s="127">
        <f t="shared" si="0"/>
        <v>0</v>
      </c>
      <c r="H10" s="381"/>
      <c r="I10" s="128" t="s">
        <v>127</v>
      </c>
      <c r="J10" s="484"/>
    </row>
    <row r="11" spans="1:10" ht="72" x14ac:dyDescent="0.35">
      <c r="A11" s="129">
        <v>916371211</v>
      </c>
      <c r="B11" s="467" t="s">
        <v>205</v>
      </c>
      <c r="C11" s="483"/>
      <c r="D11" s="126" t="s">
        <v>33</v>
      </c>
      <c r="E11" s="124">
        <v>0</v>
      </c>
      <c r="F11" s="126">
        <v>19</v>
      </c>
      <c r="G11" s="127">
        <f>PRODUCT(E11,F11)</f>
        <v>0</v>
      </c>
      <c r="H11" s="381"/>
      <c r="I11" s="128" t="s">
        <v>146</v>
      </c>
      <c r="J11" s="484"/>
    </row>
    <row r="12" spans="1:10" ht="30.5" customHeight="1" x14ac:dyDescent="0.35">
      <c r="A12" s="129"/>
      <c r="B12" s="485" t="s">
        <v>188</v>
      </c>
      <c r="C12" s="486"/>
      <c r="D12" s="126" t="s">
        <v>125</v>
      </c>
      <c r="E12" s="124">
        <v>0</v>
      </c>
      <c r="F12" s="126">
        <v>20</v>
      </c>
      <c r="G12" s="127">
        <f>PRODUCT(E12,F12)</f>
        <v>0</v>
      </c>
      <c r="H12" s="381"/>
      <c r="I12" s="128" t="s">
        <v>122</v>
      </c>
      <c r="J12" s="484"/>
    </row>
    <row r="13" spans="1:10" ht="18" x14ac:dyDescent="0.35">
      <c r="A13" s="129">
        <v>434312241</v>
      </c>
      <c r="B13" s="485" t="s">
        <v>391</v>
      </c>
      <c r="C13" s="486"/>
      <c r="D13" s="126" t="s">
        <v>33</v>
      </c>
      <c r="E13" s="124">
        <v>0</v>
      </c>
      <c r="F13" s="126">
        <v>7</v>
      </c>
      <c r="G13" s="127">
        <f>PRODUCT(E13,F13)</f>
        <v>0</v>
      </c>
      <c r="H13" s="381"/>
      <c r="I13" s="128" t="s">
        <v>311</v>
      </c>
      <c r="J13" s="219"/>
    </row>
    <row r="14" spans="1:10" ht="27" x14ac:dyDescent="0.35">
      <c r="A14" s="220">
        <v>121112005</v>
      </c>
      <c r="B14" s="509" t="s">
        <v>195</v>
      </c>
      <c r="C14" s="520"/>
      <c r="D14" s="221" t="s">
        <v>312</v>
      </c>
      <c r="E14" s="302">
        <v>0</v>
      </c>
      <c r="F14" s="222">
        <v>3</v>
      </c>
      <c r="G14" s="223">
        <f t="shared" ref="G14:G17" si="1">PRODUCT(E14,F14)</f>
        <v>0</v>
      </c>
      <c r="H14" s="415"/>
      <c r="I14" s="224" t="s">
        <v>313</v>
      </c>
      <c r="J14" s="219"/>
    </row>
    <row r="15" spans="1:10" ht="36" x14ac:dyDescent="0.35">
      <c r="A15" s="220"/>
      <c r="B15" s="521" t="s">
        <v>314</v>
      </c>
      <c r="C15" s="522"/>
      <c r="D15" s="221" t="s">
        <v>315</v>
      </c>
      <c r="E15" s="302">
        <v>0</v>
      </c>
      <c r="F15" s="222">
        <v>6.5</v>
      </c>
      <c r="G15" s="223">
        <f t="shared" si="1"/>
        <v>0</v>
      </c>
      <c r="H15" s="415"/>
      <c r="I15" s="224" t="s">
        <v>316</v>
      </c>
      <c r="J15" s="219"/>
    </row>
    <row r="16" spans="1:10" ht="36" x14ac:dyDescent="0.35">
      <c r="A16" s="220"/>
      <c r="B16" s="521" t="s">
        <v>317</v>
      </c>
      <c r="C16" s="522"/>
      <c r="D16" s="221" t="s">
        <v>33</v>
      </c>
      <c r="E16" s="302">
        <v>0</v>
      </c>
      <c r="F16" s="225">
        <v>10.75</v>
      </c>
      <c r="G16" s="223">
        <f t="shared" si="1"/>
        <v>0</v>
      </c>
      <c r="H16" s="415"/>
      <c r="I16" s="224" t="s">
        <v>318</v>
      </c>
      <c r="J16" s="219"/>
    </row>
    <row r="17" spans="1:10" ht="27" x14ac:dyDescent="0.35">
      <c r="A17" s="220"/>
      <c r="B17" s="521" t="s">
        <v>319</v>
      </c>
      <c r="C17" s="522"/>
      <c r="D17" s="221" t="s">
        <v>125</v>
      </c>
      <c r="E17" s="302">
        <v>0</v>
      </c>
      <c r="F17" s="225">
        <v>3.5</v>
      </c>
      <c r="G17" s="223">
        <f t="shared" si="1"/>
        <v>0</v>
      </c>
      <c r="H17" s="415"/>
      <c r="I17" s="224" t="s">
        <v>320</v>
      </c>
      <c r="J17" s="219"/>
    </row>
    <row r="18" spans="1:10" ht="27" x14ac:dyDescent="0.35">
      <c r="A18" s="26">
        <v>181411131</v>
      </c>
      <c r="B18" s="464" t="s">
        <v>11</v>
      </c>
      <c r="C18" s="478"/>
      <c r="D18" s="27" t="s">
        <v>9</v>
      </c>
      <c r="E18" s="28">
        <v>0</v>
      </c>
      <c r="F18" s="20">
        <f>SUM(487,-F8)</f>
        <v>467</v>
      </c>
      <c r="G18" s="64">
        <f t="shared" si="0"/>
        <v>0</v>
      </c>
      <c r="H18" s="380"/>
      <c r="I18" s="21" t="s">
        <v>129</v>
      </c>
      <c r="J18" s="181"/>
    </row>
    <row r="19" spans="1:10" x14ac:dyDescent="0.35">
      <c r="A19" s="151">
        <v>185803211</v>
      </c>
      <c r="B19" s="436" t="s">
        <v>144</v>
      </c>
      <c r="C19" s="437"/>
      <c r="D19" s="152" t="s">
        <v>9</v>
      </c>
      <c r="E19" s="28">
        <v>0</v>
      </c>
      <c r="F19" s="20">
        <f>SUM(F18)</f>
        <v>467</v>
      </c>
      <c r="G19" s="64">
        <f t="shared" si="0"/>
        <v>0</v>
      </c>
      <c r="H19" s="380"/>
      <c r="I19" s="21"/>
      <c r="J19" s="181"/>
    </row>
    <row r="20" spans="1:10" ht="26" customHeight="1" x14ac:dyDescent="0.35">
      <c r="A20" s="26">
        <v>183205111</v>
      </c>
      <c r="B20" s="464" t="s">
        <v>12</v>
      </c>
      <c r="C20" s="478"/>
      <c r="D20" s="27" t="s">
        <v>9</v>
      </c>
      <c r="E20" s="28">
        <v>0</v>
      </c>
      <c r="F20" s="20">
        <f>SUM(F6,-F18,-F8)</f>
        <v>262</v>
      </c>
      <c r="G20" s="64">
        <f t="shared" si="0"/>
        <v>0</v>
      </c>
      <c r="H20" s="380"/>
      <c r="I20" s="21"/>
      <c r="J20" s="133"/>
    </row>
    <row r="21" spans="1:10" ht="30" customHeight="1" x14ac:dyDescent="0.35">
      <c r="A21" s="26">
        <v>183111212</v>
      </c>
      <c r="B21" s="464" t="s">
        <v>84</v>
      </c>
      <c r="C21" s="478"/>
      <c r="D21" s="27" t="s">
        <v>13</v>
      </c>
      <c r="E21" s="28">
        <v>0</v>
      </c>
      <c r="F21" s="20">
        <f>SUM(F163)</f>
        <v>120</v>
      </c>
      <c r="G21" s="64">
        <f t="shared" si="0"/>
        <v>0</v>
      </c>
      <c r="H21" s="380"/>
      <c r="I21" s="21" t="s">
        <v>14</v>
      </c>
      <c r="J21" s="182"/>
    </row>
    <row r="22" spans="1:10" ht="33.5" customHeight="1" x14ac:dyDescent="0.35">
      <c r="A22" s="89">
        <v>183101315</v>
      </c>
      <c r="B22" s="480" t="s">
        <v>82</v>
      </c>
      <c r="C22" s="481"/>
      <c r="D22" s="90" t="s">
        <v>13</v>
      </c>
      <c r="E22" s="28">
        <v>0</v>
      </c>
      <c r="F22" s="91">
        <f>SUM(F145)</f>
        <v>4</v>
      </c>
      <c r="G22" s="92">
        <f t="shared" si="0"/>
        <v>0</v>
      </c>
      <c r="H22" s="382"/>
      <c r="I22" s="157" t="s">
        <v>139</v>
      </c>
      <c r="J22" s="182"/>
    </row>
    <row r="23" spans="1:10" ht="30" customHeight="1" thickBot="1" x14ac:dyDescent="0.4">
      <c r="A23" s="303">
        <v>183101314</v>
      </c>
      <c r="B23" s="527" t="s">
        <v>137</v>
      </c>
      <c r="C23" s="528"/>
      <c r="D23" s="304" t="s">
        <v>13</v>
      </c>
      <c r="E23" s="305">
        <v>0</v>
      </c>
      <c r="F23" s="24">
        <f>SUM(F121,F122)</f>
        <v>15</v>
      </c>
      <c r="G23" s="65">
        <f t="shared" si="0"/>
        <v>0</v>
      </c>
      <c r="H23" s="383"/>
      <c r="I23" s="306" t="s">
        <v>138</v>
      </c>
      <c r="J23" s="182"/>
    </row>
    <row r="24" spans="1:10" ht="36" x14ac:dyDescent="0.35">
      <c r="A24" s="155">
        <v>183111213</v>
      </c>
      <c r="B24" s="454" t="s">
        <v>85</v>
      </c>
      <c r="C24" s="482"/>
      <c r="D24" s="156" t="s">
        <v>13</v>
      </c>
      <c r="E24" s="113">
        <v>0</v>
      </c>
      <c r="F24" s="114">
        <f>SUM(F154,-F22,-F23)</f>
        <v>571</v>
      </c>
      <c r="G24" s="122">
        <f t="shared" si="0"/>
        <v>0</v>
      </c>
      <c r="H24" s="384"/>
      <c r="I24" s="116" t="s">
        <v>186</v>
      </c>
      <c r="J24" s="182"/>
    </row>
    <row r="25" spans="1:10" ht="29.5" customHeight="1" x14ac:dyDescent="0.35">
      <c r="A25" s="26">
        <v>183101214</v>
      </c>
      <c r="B25" s="464" t="s">
        <v>86</v>
      </c>
      <c r="C25" s="478"/>
      <c r="D25" s="27" t="s">
        <v>13</v>
      </c>
      <c r="E25" s="113">
        <v>0</v>
      </c>
      <c r="F25" s="20">
        <f>SUM(F103,F105)</f>
        <v>2</v>
      </c>
      <c r="G25" s="64">
        <f t="shared" si="0"/>
        <v>0</v>
      </c>
      <c r="H25" s="380"/>
      <c r="I25" s="21" t="s">
        <v>58</v>
      </c>
      <c r="J25" s="182"/>
    </row>
    <row r="26" spans="1:10" ht="29.5" customHeight="1" x14ac:dyDescent="0.35">
      <c r="A26" s="26">
        <v>183101215</v>
      </c>
      <c r="B26" s="464" t="s">
        <v>87</v>
      </c>
      <c r="C26" s="478"/>
      <c r="D26" s="27" t="s">
        <v>13</v>
      </c>
      <c r="E26" s="113">
        <v>0</v>
      </c>
      <c r="F26" s="20">
        <f>SUM(F107,-F25)</f>
        <v>3</v>
      </c>
      <c r="G26" s="64">
        <f t="shared" si="0"/>
        <v>0</v>
      </c>
      <c r="H26" s="380"/>
      <c r="I26" s="21" t="s">
        <v>59</v>
      </c>
      <c r="J26" s="182"/>
    </row>
    <row r="27" spans="1:10" x14ac:dyDescent="0.35">
      <c r="A27" s="89">
        <v>183211322</v>
      </c>
      <c r="B27" s="480" t="s">
        <v>15</v>
      </c>
      <c r="C27" s="480"/>
      <c r="D27" s="90" t="s">
        <v>13</v>
      </c>
      <c r="E27" s="113">
        <v>0</v>
      </c>
      <c r="F27" s="91">
        <f>SUM(F21)</f>
        <v>120</v>
      </c>
      <c r="G27" s="92">
        <f t="shared" si="0"/>
        <v>0</v>
      </c>
      <c r="H27" s="382"/>
      <c r="I27" s="93" t="s">
        <v>14</v>
      </c>
      <c r="J27" s="182"/>
    </row>
    <row r="28" spans="1:10" ht="32.5" customHeight="1" x14ac:dyDescent="0.35">
      <c r="A28" s="26">
        <v>184102110</v>
      </c>
      <c r="B28" s="464" t="s">
        <v>16</v>
      </c>
      <c r="C28" s="464"/>
      <c r="D28" s="27" t="s">
        <v>13</v>
      </c>
      <c r="E28" s="113">
        <v>0</v>
      </c>
      <c r="F28" s="20">
        <f>SUM(F154)</f>
        <v>590</v>
      </c>
      <c r="G28" s="64">
        <f t="shared" si="0"/>
        <v>0</v>
      </c>
      <c r="H28" s="380"/>
      <c r="I28" s="21" t="s">
        <v>83</v>
      </c>
      <c r="J28" s="182"/>
    </row>
    <row r="29" spans="1:10" ht="32.5" customHeight="1" x14ac:dyDescent="0.35">
      <c r="A29" s="155">
        <v>184201111</v>
      </c>
      <c r="B29" s="454" t="s">
        <v>60</v>
      </c>
      <c r="C29" s="482"/>
      <c r="D29" s="156" t="s">
        <v>13</v>
      </c>
      <c r="E29" s="113">
        <v>0</v>
      </c>
      <c r="F29" s="114">
        <f>SUM(F25)</f>
        <v>2</v>
      </c>
      <c r="G29" s="122">
        <f t="shared" si="0"/>
        <v>0</v>
      </c>
      <c r="H29" s="384"/>
      <c r="I29" s="116" t="s">
        <v>58</v>
      </c>
      <c r="J29" s="182"/>
    </row>
    <row r="30" spans="1:10" ht="31.5" customHeight="1" x14ac:dyDescent="0.35">
      <c r="A30" s="26">
        <v>184102115</v>
      </c>
      <c r="B30" s="464" t="s">
        <v>17</v>
      </c>
      <c r="C30" s="478"/>
      <c r="D30" s="27" t="s">
        <v>13</v>
      </c>
      <c r="E30" s="113">
        <v>0</v>
      </c>
      <c r="F30" s="20">
        <f>SUM(F26)</f>
        <v>3</v>
      </c>
      <c r="G30" s="64">
        <f t="shared" si="0"/>
        <v>0</v>
      </c>
      <c r="H30" s="380"/>
      <c r="I30" s="21" t="s">
        <v>59</v>
      </c>
      <c r="J30" s="182"/>
    </row>
    <row r="31" spans="1:10" ht="35.5" customHeight="1" x14ac:dyDescent="0.35">
      <c r="A31" s="26">
        <v>185802114</v>
      </c>
      <c r="B31" s="464" t="s">
        <v>81</v>
      </c>
      <c r="C31" s="478"/>
      <c r="D31" s="27" t="s">
        <v>18</v>
      </c>
      <c r="E31" s="113">
        <v>0</v>
      </c>
      <c r="F31" s="106">
        <f>PRODUCT(F69,0.00001)</f>
        <v>1.1470000000000001E-2</v>
      </c>
      <c r="G31" s="64">
        <f t="shared" si="0"/>
        <v>0</v>
      </c>
      <c r="H31" s="380"/>
      <c r="I31" s="21" t="s">
        <v>19</v>
      </c>
      <c r="J31" s="182"/>
    </row>
    <row r="32" spans="1:10" ht="28.5" customHeight="1" x14ac:dyDescent="0.35">
      <c r="A32" s="26"/>
      <c r="B32" s="464" t="s">
        <v>20</v>
      </c>
      <c r="C32" s="478"/>
      <c r="D32" s="27" t="s">
        <v>21</v>
      </c>
      <c r="E32" s="113">
        <v>0</v>
      </c>
      <c r="F32" s="20">
        <f>SUM(F106)</f>
        <v>4</v>
      </c>
      <c r="G32" s="64">
        <f t="shared" si="0"/>
        <v>0</v>
      </c>
      <c r="H32" s="380"/>
      <c r="I32" s="21" t="s">
        <v>53</v>
      </c>
      <c r="J32" s="182"/>
    </row>
    <row r="33" spans="1:10" ht="30" customHeight="1" x14ac:dyDescent="0.35">
      <c r="A33" s="26">
        <v>184215132</v>
      </c>
      <c r="B33" s="464" t="s">
        <v>119</v>
      </c>
      <c r="C33" s="478"/>
      <c r="D33" s="27" t="s">
        <v>13</v>
      </c>
      <c r="E33" s="113">
        <v>0</v>
      </c>
      <c r="F33" s="20">
        <f>SUM(F32,-F34)</f>
        <v>2</v>
      </c>
      <c r="G33" s="64">
        <f t="shared" si="0"/>
        <v>0</v>
      </c>
      <c r="H33" s="380"/>
      <c r="I33" s="21" t="s">
        <v>22</v>
      </c>
      <c r="J33" s="182"/>
    </row>
    <row r="34" spans="1:10" ht="31" customHeight="1" x14ac:dyDescent="0.35">
      <c r="A34" s="89">
        <v>184215112</v>
      </c>
      <c r="B34" s="480" t="s">
        <v>61</v>
      </c>
      <c r="C34" s="481"/>
      <c r="D34" s="90" t="s">
        <v>13</v>
      </c>
      <c r="E34" s="113">
        <v>0</v>
      </c>
      <c r="F34" s="91">
        <f>SUM(F25)</f>
        <v>2</v>
      </c>
      <c r="G34" s="92">
        <f t="shared" si="0"/>
        <v>0</v>
      </c>
      <c r="H34" s="382"/>
      <c r="I34" s="93" t="s">
        <v>58</v>
      </c>
      <c r="J34" s="182"/>
    </row>
    <row r="35" spans="1:10" ht="27" customHeight="1" x14ac:dyDescent="0.35">
      <c r="A35" s="26">
        <v>184215111</v>
      </c>
      <c r="B35" s="464" t="s">
        <v>23</v>
      </c>
      <c r="C35" s="478"/>
      <c r="D35" s="27" t="s">
        <v>13</v>
      </c>
      <c r="E35" s="113">
        <v>0</v>
      </c>
      <c r="F35" s="20">
        <f>SUM(F92)</f>
        <v>1</v>
      </c>
      <c r="G35" s="64">
        <f t="shared" si="0"/>
        <v>0</v>
      </c>
      <c r="H35" s="380"/>
      <c r="I35" s="21" t="s">
        <v>24</v>
      </c>
      <c r="J35" s="182"/>
    </row>
    <row r="36" spans="1:10" ht="27" x14ac:dyDescent="0.35">
      <c r="A36" s="26">
        <v>183117111</v>
      </c>
      <c r="B36" s="464" t="s">
        <v>323</v>
      </c>
      <c r="C36" s="478"/>
      <c r="D36" s="27" t="s">
        <v>33</v>
      </c>
      <c r="E36" s="113">
        <v>0</v>
      </c>
      <c r="F36" s="78">
        <v>11.5</v>
      </c>
      <c r="G36" s="64">
        <f t="shared" si="0"/>
        <v>0</v>
      </c>
      <c r="H36" s="380"/>
      <c r="I36" s="21" t="s">
        <v>324</v>
      </c>
      <c r="J36" s="182"/>
    </row>
    <row r="37" spans="1:10" ht="36" x14ac:dyDescent="0.35">
      <c r="A37" s="89">
        <v>183106611</v>
      </c>
      <c r="B37" s="480" t="s">
        <v>325</v>
      </c>
      <c r="C37" s="481"/>
      <c r="D37" s="90" t="s">
        <v>33</v>
      </c>
      <c r="E37" s="113">
        <v>0</v>
      </c>
      <c r="F37" s="226">
        <f>SUM(F36)</f>
        <v>11.5</v>
      </c>
      <c r="G37" s="92">
        <f t="shared" si="0"/>
        <v>0</v>
      </c>
      <c r="H37" s="382"/>
      <c r="I37" s="93" t="s">
        <v>326</v>
      </c>
      <c r="J37" s="182"/>
    </row>
    <row r="38" spans="1:10" ht="28" customHeight="1" x14ac:dyDescent="0.35">
      <c r="A38" s="26">
        <v>184911431</v>
      </c>
      <c r="B38" s="464" t="s">
        <v>25</v>
      </c>
      <c r="C38" s="478"/>
      <c r="D38" s="27" t="s">
        <v>9</v>
      </c>
      <c r="E38" s="113">
        <v>0</v>
      </c>
      <c r="F38" s="20">
        <f>SUM(F20,-F39)</f>
        <v>247</v>
      </c>
      <c r="G38" s="64">
        <f t="shared" si="0"/>
        <v>0</v>
      </c>
      <c r="H38" s="380"/>
      <c r="I38" s="21" t="s">
        <v>54</v>
      </c>
      <c r="J38" s="182"/>
    </row>
    <row r="39" spans="1:10" ht="29.5" customHeight="1" x14ac:dyDescent="0.35">
      <c r="A39" s="26">
        <v>184911151</v>
      </c>
      <c r="B39" s="464" t="s">
        <v>26</v>
      </c>
      <c r="C39" s="478"/>
      <c r="D39" s="27" t="s">
        <v>9</v>
      </c>
      <c r="E39" s="113">
        <v>0</v>
      </c>
      <c r="F39" s="20">
        <v>15</v>
      </c>
      <c r="G39" s="64">
        <f t="shared" si="0"/>
        <v>0</v>
      </c>
      <c r="H39" s="380"/>
      <c r="I39" s="21" t="s">
        <v>88</v>
      </c>
      <c r="J39" s="134"/>
    </row>
    <row r="40" spans="1:10" ht="26" customHeight="1" x14ac:dyDescent="0.35">
      <c r="A40" s="26"/>
      <c r="B40" s="479" t="s">
        <v>304</v>
      </c>
      <c r="C40" s="471"/>
      <c r="D40" s="18" t="s">
        <v>21</v>
      </c>
      <c r="E40" s="113">
        <v>0</v>
      </c>
      <c r="F40" s="20">
        <v>3</v>
      </c>
      <c r="G40" s="64">
        <f t="shared" si="0"/>
        <v>0</v>
      </c>
      <c r="H40" s="380"/>
      <c r="I40" s="110"/>
      <c r="J40" s="181"/>
    </row>
    <row r="41" spans="1:10" x14ac:dyDescent="0.35">
      <c r="A41" s="26">
        <v>185851111</v>
      </c>
      <c r="B41" s="464" t="s">
        <v>51</v>
      </c>
      <c r="C41" s="471"/>
      <c r="D41" s="18" t="s">
        <v>27</v>
      </c>
      <c r="E41" s="113">
        <v>0</v>
      </c>
      <c r="F41" s="20">
        <v>3</v>
      </c>
      <c r="G41" s="64">
        <f t="shared" si="0"/>
        <v>0</v>
      </c>
      <c r="H41" s="380"/>
      <c r="I41" s="21"/>
      <c r="J41" s="181"/>
    </row>
    <row r="42" spans="1:10" ht="21.5" customHeight="1" x14ac:dyDescent="0.35">
      <c r="A42" s="26">
        <v>185804312</v>
      </c>
      <c r="B42" s="464" t="s">
        <v>52</v>
      </c>
      <c r="C42" s="471"/>
      <c r="D42" s="18" t="s">
        <v>27</v>
      </c>
      <c r="E42" s="113">
        <v>0</v>
      </c>
      <c r="F42" s="20">
        <v>5</v>
      </c>
      <c r="G42" s="64">
        <f t="shared" si="0"/>
        <v>0</v>
      </c>
      <c r="H42" s="380"/>
      <c r="I42" s="32"/>
      <c r="J42" s="181"/>
    </row>
    <row r="43" spans="1:10" ht="27.5" customHeight="1" x14ac:dyDescent="0.35">
      <c r="A43" s="26">
        <v>998231311</v>
      </c>
      <c r="B43" s="479" t="s">
        <v>196</v>
      </c>
      <c r="C43" s="471"/>
      <c r="D43" s="18" t="s">
        <v>18</v>
      </c>
      <c r="E43" s="113">
        <v>0</v>
      </c>
      <c r="F43" s="20">
        <v>4</v>
      </c>
      <c r="G43" s="64">
        <f t="shared" si="0"/>
        <v>0</v>
      </c>
      <c r="H43" s="380"/>
      <c r="I43" s="32"/>
      <c r="J43" s="181"/>
    </row>
    <row r="44" spans="1:10" x14ac:dyDescent="0.35">
      <c r="A44" s="9"/>
      <c r="B44" s="464"/>
      <c r="C44" s="471"/>
      <c r="D44" s="6"/>
      <c r="E44" s="10"/>
      <c r="F44" s="11"/>
      <c r="G44" s="66"/>
      <c r="H44" s="385"/>
      <c r="I44" s="8"/>
      <c r="J44" s="181"/>
    </row>
    <row r="45" spans="1:10" x14ac:dyDescent="0.35">
      <c r="A45" s="227"/>
      <c r="B45" s="515" t="s">
        <v>28</v>
      </c>
      <c r="C45" s="516"/>
      <c r="D45" s="228"/>
      <c r="E45" s="229"/>
      <c r="F45" s="307"/>
      <c r="G45" s="213">
        <f>SUM(G6:G44)</f>
        <v>0</v>
      </c>
      <c r="H45" s="407"/>
      <c r="I45" s="231"/>
      <c r="J45" s="181"/>
    </row>
    <row r="46" spans="1:10" x14ac:dyDescent="0.35">
      <c r="A46" s="9"/>
      <c r="B46" s="464"/>
      <c r="C46" s="471"/>
      <c r="D46" s="6"/>
      <c r="E46" s="10"/>
      <c r="F46" s="11"/>
      <c r="G46" s="308"/>
      <c r="H46" s="425"/>
      <c r="I46" s="8"/>
      <c r="J46" s="181"/>
    </row>
    <row r="47" spans="1:10" x14ac:dyDescent="0.35">
      <c r="A47" s="9"/>
      <c r="B47" s="464"/>
      <c r="C47" s="471"/>
      <c r="D47" s="6"/>
      <c r="E47" s="10"/>
      <c r="F47" s="11"/>
      <c r="G47" s="308"/>
      <c r="H47" s="425"/>
      <c r="I47" s="8"/>
      <c r="J47" s="181"/>
    </row>
    <row r="48" spans="1:10" ht="15" thickBot="1" x14ac:dyDescent="0.4">
      <c r="A48" s="141"/>
      <c r="B48" s="462"/>
      <c r="C48" s="518"/>
      <c r="D48" s="12"/>
      <c r="E48" s="142"/>
      <c r="F48" s="143"/>
      <c r="G48" s="67"/>
      <c r="H48" s="386"/>
      <c r="I48" s="13"/>
      <c r="J48" s="181"/>
    </row>
    <row r="49" spans="1:10" x14ac:dyDescent="0.35">
      <c r="A49" s="135"/>
      <c r="B49" s="474" t="s">
        <v>29</v>
      </c>
      <c r="C49" s="475"/>
      <c r="D49" s="136"/>
      <c r="E49" s="137"/>
      <c r="F49" s="138"/>
      <c r="G49" s="139"/>
      <c r="H49" s="387"/>
      <c r="I49" s="140"/>
      <c r="J49" s="181"/>
    </row>
    <row r="50" spans="1:10" x14ac:dyDescent="0.35">
      <c r="A50" s="51"/>
      <c r="B50" s="476" t="s">
        <v>30</v>
      </c>
      <c r="C50" s="477"/>
      <c r="D50" s="52"/>
      <c r="E50" s="53"/>
      <c r="F50" s="15"/>
      <c r="G50" s="69"/>
      <c r="H50" s="389"/>
      <c r="I50" s="54"/>
      <c r="J50" s="181"/>
    </row>
    <row r="51" spans="1:10" ht="25.5" customHeight="1" x14ac:dyDescent="0.35">
      <c r="A51" s="125"/>
      <c r="B51" s="467" t="s">
        <v>510</v>
      </c>
      <c r="C51" s="468"/>
      <c r="D51" s="173" t="s">
        <v>21</v>
      </c>
      <c r="E51" s="124">
        <v>0</v>
      </c>
      <c r="F51" s="126">
        <v>1</v>
      </c>
      <c r="G51" s="174">
        <f>PRODUCT(E51,F51)</f>
        <v>0</v>
      </c>
      <c r="H51" s="390"/>
      <c r="I51" s="175" t="s">
        <v>128</v>
      </c>
      <c r="J51" s="466" t="s">
        <v>140</v>
      </c>
    </row>
    <row r="52" spans="1:10" ht="36.5" customHeight="1" x14ac:dyDescent="0.35">
      <c r="A52" s="125"/>
      <c r="B52" s="467" t="s">
        <v>511</v>
      </c>
      <c r="C52" s="468"/>
      <c r="D52" s="173" t="s">
        <v>200</v>
      </c>
      <c r="E52" s="124">
        <v>0</v>
      </c>
      <c r="F52" s="126">
        <v>12</v>
      </c>
      <c r="G52" s="174">
        <f>PRODUCT(E52,F52)</f>
        <v>0</v>
      </c>
      <c r="H52" s="390"/>
      <c r="I52" s="175" t="s">
        <v>203</v>
      </c>
      <c r="J52" s="466"/>
    </row>
    <row r="53" spans="1:10" ht="27" x14ac:dyDescent="0.35">
      <c r="A53" s="125"/>
      <c r="B53" s="467" t="s">
        <v>204</v>
      </c>
      <c r="C53" s="468"/>
      <c r="D53" s="173" t="s">
        <v>21</v>
      </c>
      <c r="E53" s="124">
        <v>0</v>
      </c>
      <c r="F53" s="126">
        <v>6</v>
      </c>
      <c r="G53" s="174">
        <f t="shared" ref="G53:G85" si="2">PRODUCT(E53,F53)</f>
        <v>0</v>
      </c>
      <c r="H53" s="390"/>
      <c r="I53" s="175" t="s">
        <v>198</v>
      </c>
      <c r="J53" s="466"/>
    </row>
    <row r="54" spans="1:10" ht="46.5" customHeight="1" x14ac:dyDescent="0.35">
      <c r="A54" s="180"/>
      <c r="B54" s="469" t="s">
        <v>201</v>
      </c>
      <c r="C54" s="470"/>
      <c r="D54" s="192" t="s">
        <v>21</v>
      </c>
      <c r="E54" s="124">
        <v>0</v>
      </c>
      <c r="F54" s="193">
        <v>2</v>
      </c>
      <c r="G54" s="194">
        <f t="shared" si="2"/>
        <v>0</v>
      </c>
      <c r="H54" s="391"/>
      <c r="I54" s="195" t="s">
        <v>199</v>
      </c>
      <c r="J54" s="466"/>
    </row>
    <row r="55" spans="1:10" ht="27" x14ac:dyDescent="0.35">
      <c r="A55" s="125"/>
      <c r="B55" s="467" t="s">
        <v>197</v>
      </c>
      <c r="C55" s="468"/>
      <c r="D55" s="173" t="s">
        <v>202</v>
      </c>
      <c r="E55" s="124">
        <v>0</v>
      </c>
      <c r="F55" s="196">
        <v>2.5</v>
      </c>
      <c r="G55" s="174">
        <f t="shared" si="2"/>
        <v>0</v>
      </c>
      <c r="H55" s="390"/>
      <c r="I55" s="175" t="s">
        <v>192</v>
      </c>
      <c r="J55" s="466"/>
    </row>
    <row r="56" spans="1:10" ht="18" x14ac:dyDescent="0.35">
      <c r="A56" s="239"/>
      <c r="B56" s="513" t="s">
        <v>123</v>
      </c>
      <c r="C56" s="514"/>
      <c r="D56" s="240" t="s">
        <v>202</v>
      </c>
      <c r="E56" s="124">
        <v>0</v>
      </c>
      <c r="F56" s="309">
        <v>0.95</v>
      </c>
      <c r="G56" s="243">
        <f t="shared" si="2"/>
        <v>0</v>
      </c>
      <c r="H56" s="417"/>
      <c r="I56" s="244" t="s">
        <v>128</v>
      </c>
      <c r="J56" s="466"/>
    </row>
    <row r="57" spans="1:10" x14ac:dyDescent="0.35">
      <c r="A57" s="125"/>
      <c r="B57" s="467" t="s">
        <v>189</v>
      </c>
      <c r="C57" s="468"/>
      <c r="D57" s="173" t="s">
        <v>34</v>
      </c>
      <c r="E57" s="124">
        <v>0</v>
      </c>
      <c r="F57" s="126">
        <v>160</v>
      </c>
      <c r="G57" s="174">
        <f t="shared" si="2"/>
        <v>0</v>
      </c>
      <c r="H57" s="390"/>
      <c r="I57" s="175" t="s">
        <v>187</v>
      </c>
      <c r="J57" s="466"/>
    </row>
    <row r="58" spans="1:10" x14ac:dyDescent="0.35">
      <c r="A58" s="125"/>
      <c r="B58" s="467" t="s">
        <v>509</v>
      </c>
      <c r="C58" s="468"/>
      <c r="D58" s="173" t="s">
        <v>21</v>
      </c>
      <c r="E58" s="124">
        <v>0</v>
      </c>
      <c r="F58" s="126">
        <v>7</v>
      </c>
      <c r="G58" s="174">
        <f t="shared" si="2"/>
        <v>0</v>
      </c>
      <c r="H58" s="390"/>
      <c r="I58" s="175"/>
      <c r="J58" s="245"/>
    </row>
    <row r="59" spans="1:10" ht="44" customHeight="1" x14ac:dyDescent="0.35">
      <c r="A59" s="246"/>
      <c r="B59" s="507" t="s">
        <v>331</v>
      </c>
      <c r="C59" s="508"/>
      <c r="D59" s="247" t="s">
        <v>21</v>
      </c>
      <c r="E59" s="310">
        <v>0</v>
      </c>
      <c r="F59" s="249">
        <v>1</v>
      </c>
      <c r="G59" s="263">
        <f t="shared" si="2"/>
        <v>0</v>
      </c>
      <c r="H59" s="418"/>
      <c r="I59" s="251"/>
      <c r="J59" s="245"/>
    </row>
    <row r="60" spans="1:10" ht="27" x14ac:dyDescent="0.35">
      <c r="A60" s="252"/>
      <c r="B60" s="507" t="s">
        <v>332</v>
      </c>
      <c r="C60" s="508"/>
      <c r="D60" s="253" t="s">
        <v>27</v>
      </c>
      <c r="E60" s="310">
        <v>0</v>
      </c>
      <c r="F60" s="254"/>
      <c r="G60" s="263">
        <f t="shared" si="2"/>
        <v>0</v>
      </c>
      <c r="H60" s="426"/>
      <c r="I60" s="255" t="s">
        <v>333</v>
      </c>
      <c r="J60" s="245"/>
    </row>
    <row r="61" spans="1:10" x14ac:dyDescent="0.35">
      <c r="A61" s="252"/>
      <c r="B61" s="507" t="s">
        <v>334</v>
      </c>
      <c r="C61" s="508"/>
      <c r="D61" s="256" t="s">
        <v>21</v>
      </c>
      <c r="E61" s="310">
        <v>0</v>
      </c>
      <c r="F61" s="221">
        <v>22</v>
      </c>
      <c r="G61" s="263">
        <f t="shared" si="2"/>
        <v>0</v>
      </c>
      <c r="H61" s="426"/>
      <c r="I61" s="257"/>
      <c r="J61" s="245"/>
    </row>
    <row r="62" spans="1:10" ht="18" x14ac:dyDescent="0.35">
      <c r="A62" s="252"/>
      <c r="B62" s="507" t="s">
        <v>335</v>
      </c>
      <c r="C62" s="508"/>
      <c r="D62" s="256" t="s">
        <v>21</v>
      </c>
      <c r="E62" s="310">
        <v>0</v>
      </c>
      <c r="F62" s="221">
        <v>12</v>
      </c>
      <c r="G62" s="263">
        <f t="shared" si="2"/>
        <v>0</v>
      </c>
      <c r="H62" s="426"/>
      <c r="I62" s="257" t="s">
        <v>311</v>
      </c>
      <c r="J62" s="245"/>
    </row>
    <row r="63" spans="1:10" ht="30" customHeight="1" x14ac:dyDescent="0.35">
      <c r="A63" s="252"/>
      <c r="B63" s="507" t="s">
        <v>336</v>
      </c>
      <c r="C63" s="508"/>
      <c r="D63" s="253" t="s">
        <v>27</v>
      </c>
      <c r="E63" s="310">
        <v>0</v>
      </c>
      <c r="F63" s="221">
        <v>3.5</v>
      </c>
      <c r="G63" s="263">
        <f t="shared" si="2"/>
        <v>0</v>
      </c>
      <c r="H63" s="426"/>
      <c r="I63" s="257"/>
      <c r="J63" s="245"/>
    </row>
    <row r="64" spans="1:10" ht="36" customHeight="1" x14ac:dyDescent="0.35">
      <c r="A64" s="258"/>
      <c r="B64" s="509" t="s">
        <v>329</v>
      </c>
      <c r="C64" s="510"/>
      <c r="D64" s="256" t="s">
        <v>202</v>
      </c>
      <c r="E64" s="310">
        <v>0</v>
      </c>
      <c r="F64" s="259">
        <v>0.5</v>
      </c>
      <c r="G64" s="263">
        <f t="shared" si="2"/>
        <v>0</v>
      </c>
      <c r="H64" s="420"/>
      <c r="I64" s="260" t="s">
        <v>337</v>
      </c>
      <c r="J64" s="245"/>
    </row>
    <row r="65" spans="1:10" x14ac:dyDescent="0.35">
      <c r="A65" s="258"/>
      <c r="B65" s="509" t="s">
        <v>338</v>
      </c>
      <c r="C65" s="510"/>
      <c r="D65" s="261" t="s">
        <v>21</v>
      </c>
      <c r="E65" s="302">
        <v>0</v>
      </c>
      <c r="F65" s="262">
        <v>5</v>
      </c>
      <c r="G65" s="263">
        <f t="shared" si="2"/>
        <v>0</v>
      </c>
      <c r="H65" s="420"/>
      <c r="I65" s="260"/>
      <c r="J65" s="245"/>
    </row>
    <row r="66" spans="1:10" x14ac:dyDescent="0.35">
      <c r="A66" s="111"/>
      <c r="B66" s="454" t="s">
        <v>55</v>
      </c>
      <c r="C66" s="455"/>
      <c r="D66" s="112" t="s">
        <v>27</v>
      </c>
      <c r="E66" s="113">
        <v>0</v>
      </c>
      <c r="F66" s="147">
        <v>4</v>
      </c>
      <c r="G66" s="115">
        <f t="shared" si="2"/>
        <v>0</v>
      </c>
      <c r="H66" s="394"/>
      <c r="I66" s="158" t="s">
        <v>190</v>
      </c>
      <c r="J66" s="181"/>
    </row>
    <row r="67" spans="1:10" ht="31" customHeight="1" x14ac:dyDescent="0.35">
      <c r="A67" s="17"/>
      <c r="B67" s="464" t="s">
        <v>542</v>
      </c>
      <c r="C67" s="465"/>
      <c r="D67" s="18" t="s">
        <v>27</v>
      </c>
      <c r="E67" s="113">
        <v>0</v>
      </c>
      <c r="F67" s="78">
        <v>3</v>
      </c>
      <c r="G67" s="68">
        <f>PRODUCT(E67,F67)</f>
        <v>0</v>
      </c>
      <c r="H67" s="388"/>
      <c r="I67" s="21" t="s">
        <v>191</v>
      </c>
      <c r="J67" s="181"/>
    </row>
    <row r="68" spans="1:10" ht="45" x14ac:dyDescent="0.35">
      <c r="A68" s="17"/>
      <c r="B68" s="446" t="s">
        <v>116</v>
      </c>
      <c r="C68" s="447"/>
      <c r="D68" s="18" t="s">
        <v>27</v>
      </c>
      <c r="E68" s="113">
        <v>0</v>
      </c>
      <c r="F68" s="78">
        <v>3.5</v>
      </c>
      <c r="G68" s="68">
        <f t="shared" si="2"/>
        <v>0</v>
      </c>
      <c r="H68" s="388"/>
      <c r="I68" s="21" t="s">
        <v>115</v>
      </c>
      <c r="J68" s="181"/>
    </row>
    <row r="69" spans="1:10" ht="31.5" customHeight="1" x14ac:dyDescent="0.35">
      <c r="A69" s="17"/>
      <c r="B69" s="446" t="s">
        <v>512</v>
      </c>
      <c r="C69" s="447"/>
      <c r="D69" s="18" t="s">
        <v>21</v>
      </c>
      <c r="E69" s="113">
        <v>0</v>
      </c>
      <c r="F69" s="20">
        <v>1147</v>
      </c>
      <c r="G69" s="68">
        <f t="shared" si="2"/>
        <v>0</v>
      </c>
      <c r="H69" s="388"/>
      <c r="I69" s="21" t="s">
        <v>118</v>
      </c>
      <c r="J69" s="181"/>
    </row>
    <row r="70" spans="1:10" x14ac:dyDescent="0.35">
      <c r="A70" s="17"/>
      <c r="B70" s="446" t="s">
        <v>31</v>
      </c>
      <c r="C70" s="447"/>
      <c r="D70" s="18" t="s">
        <v>32</v>
      </c>
      <c r="E70" s="113">
        <v>0</v>
      </c>
      <c r="F70" s="20">
        <v>4</v>
      </c>
      <c r="G70" s="68">
        <f t="shared" si="2"/>
        <v>0</v>
      </c>
      <c r="H70" s="388"/>
      <c r="I70" s="22"/>
      <c r="J70" s="181"/>
    </row>
    <row r="71" spans="1:10" ht="29.5" customHeight="1" x14ac:dyDescent="0.35">
      <c r="A71" s="17"/>
      <c r="B71" s="446" t="s">
        <v>98</v>
      </c>
      <c r="C71" s="447"/>
      <c r="D71" s="18" t="s">
        <v>21</v>
      </c>
      <c r="E71" s="113">
        <v>0</v>
      </c>
      <c r="F71" s="20">
        <f>PRODUCT(F33,3)</f>
        <v>6</v>
      </c>
      <c r="G71" s="68">
        <f t="shared" si="2"/>
        <v>0</v>
      </c>
      <c r="H71" s="388"/>
      <c r="I71" s="21" t="s">
        <v>120</v>
      </c>
      <c r="J71" s="181"/>
    </row>
    <row r="72" spans="1:10" ht="27.5" thickBot="1" x14ac:dyDescent="0.4">
      <c r="A72" s="95"/>
      <c r="B72" s="450" t="s">
        <v>99</v>
      </c>
      <c r="C72" s="451"/>
      <c r="D72" s="23" t="s">
        <v>21</v>
      </c>
      <c r="E72" s="31">
        <v>0</v>
      </c>
      <c r="F72" s="24">
        <f>SUM(F71)</f>
        <v>6</v>
      </c>
      <c r="G72" s="117">
        <f t="shared" si="2"/>
        <v>0</v>
      </c>
      <c r="H72" s="392"/>
      <c r="I72" s="25" t="s">
        <v>105</v>
      </c>
      <c r="J72" s="181"/>
    </row>
    <row r="73" spans="1:10" ht="44" customHeight="1" x14ac:dyDescent="0.35">
      <c r="A73" s="111"/>
      <c r="B73" s="505" t="s">
        <v>100</v>
      </c>
      <c r="C73" s="506"/>
      <c r="D73" s="112" t="s">
        <v>21</v>
      </c>
      <c r="E73" s="113">
        <v>0</v>
      </c>
      <c r="F73" s="114">
        <f>SUM(F34,F35)</f>
        <v>3</v>
      </c>
      <c r="G73" s="115">
        <f t="shared" si="2"/>
        <v>0</v>
      </c>
      <c r="H73" s="394"/>
      <c r="I73" s="116" t="s">
        <v>104</v>
      </c>
      <c r="J73" s="181"/>
    </row>
    <row r="74" spans="1:10" ht="33.5" customHeight="1" x14ac:dyDescent="0.35">
      <c r="A74" s="17"/>
      <c r="B74" s="446" t="s">
        <v>101</v>
      </c>
      <c r="C74" s="447"/>
      <c r="D74" s="18" t="s">
        <v>33</v>
      </c>
      <c r="E74" s="113">
        <v>0</v>
      </c>
      <c r="F74" s="20">
        <v>7</v>
      </c>
      <c r="G74" s="68">
        <f t="shared" si="2"/>
        <v>0</v>
      </c>
      <c r="H74" s="388"/>
      <c r="I74" s="21"/>
      <c r="J74" s="181"/>
    </row>
    <row r="75" spans="1:10" ht="18" x14ac:dyDescent="0.35">
      <c r="A75" s="144"/>
      <c r="B75" s="459" t="s">
        <v>102</v>
      </c>
      <c r="C75" s="460"/>
      <c r="D75" s="145" t="s">
        <v>34</v>
      </c>
      <c r="E75" s="113">
        <v>0</v>
      </c>
      <c r="F75" s="91">
        <v>2</v>
      </c>
      <c r="G75" s="146">
        <f t="shared" si="2"/>
        <v>0</v>
      </c>
      <c r="H75" s="393"/>
      <c r="I75" s="93" t="s">
        <v>106</v>
      </c>
      <c r="J75" s="181"/>
    </row>
    <row r="76" spans="1:10" x14ac:dyDescent="0.35">
      <c r="A76" s="17"/>
      <c r="B76" s="458" t="s">
        <v>499</v>
      </c>
      <c r="C76" s="447"/>
      <c r="D76" s="18" t="s">
        <v>35</v>
      </c>
      <c r="E76" s="113">
        <v>0</v>
      </c>
      <c r="F76" s="20">
        <v>0</v>
      </c>
      <c r="G76" s="68">
        <f t="shared" si="2"/>
        <v>0</v>
      </c>
      <c r="H76" s="388"/>
      <c r="I76" s="21" t="s">
        <v>56</v>
      </c>
      <c r="J76" s="181"/>
    </row>
    <row r="77" spans="1:10" ht="27" x14ac:dyDescent="0.35">
      <c r="A77" s="17"/>
      <c r="B77" s="446" t="s">
        <v>392</v>
      </c>
      <c r="C77" s="447"/>
      <c r="D77" s="311" t="s">
        <v>21</v>
      </c>
      <c r="E77" s="113">
        <v>0</v>
      </c>
      <c r="F77" s="78">
        <v>2.5</v>
      </c>
      <c r="G77" s="68">
        <f t="shared" si="2"/>
        <v>0</v>
      </c>
      <c r="H77" s="388"/>
      <c r="I77" s="21" t="s">
        <v>393</v>
      </c>
      <c r="J77" s="181"/>
    </row>
    <row r="78" spans="1:10" x14ac:dyDescent="0.35">
      <c r="A78" s="144"/>
      <c r="B78" s="461" t="s">
        <v>394</v>
      </c>
      <c r="C78" s="460"/>
      <c r="D78" s="145" t="s">
        <v>36</v>
      </c>
      <c r="E78" s="113">
        <v>0</v>
      </c>
      <c r="F78" s="91">
        <f>PRODUCT(F38,0.165)</f>
        <v>40.755000000000003</v>
      </c>
      <c r="G78" s="146">
        <f t="shared" si="2"/>
        <v>0</v>
      </c>
      <c r="H78" s="393"/>
      <c r="I78" s="93"/>
      <c r="J78" s="181"/>
    </row>
    <row r="79" spans="1:10" x14ac:dyDescent="0.35">
      <c r="A79" s="17"/>
      <c r="B79" s="446" t="s">
        <v>103</v>
      </c>
      <c r="C79" s="447"/>
      <c r="D79" s="18" t="s">
        <v>27</v>
      </c>
      <c r="E79" s="113">
        <v>0</v>
      </c>
      <c r="F79" s="78">
        <f>PRODUCT(F39,0.05)</f>
        <v>0.75</v>
      </c>
      <c r="G79" s="68">
        <f>PRODUCT(E79,F79)</f>
        <v>0</v>
      </c>
      <c r="H79" s="388"/>
      <c r="I79" s="21"/>
      <c r="J79" s="181"/>
    </row>
    <row r="80" spans="1:10" ht="29.5" customHeight="1" x14ac:dyDescent="0.35">
      <c r="A80" s="17"/>
      <c r="B80" s="464" t="s">
        <v>521</v>
      </c>
      <c r="C80" s="465"/>
      <c r="D80" s="18" t="s">
        <v>21</v>
      </c>
      <c r="E80" s="113">
        <v>0</v>
      </c>
      <c r="F80" s="78">
        <v>2</v>
      </c>
      <c r="G80" s="68">
        <f>PRODUCT(E80,F80)</f>
        <v>0</v>
      </c>
      <c r="H80" s="388"/>
      <c r="I80" s="132"/>
      <c r="J80" s="181"/>
    </row>
    <row r="81" spans="1:10" ht="29" customHeight="1" x14ac:dyDescent="0.35">
      <c r="A81" s="17"/>
      <c r="B81" s="503" t="s">
        <v>300</v>
      </c>
      <c r="C81" s="457"/>
      <c r="D81" s="6" t="s">
        <v>299</v>
      </c>
      <c r="E81" s="113">
        <v>0</v>
      </c>
      <c r="F81" s="312">
        <v>5</v>
      </c>
      <c r="G81" s="68">
        <f>PRODUCT(E81,F81)</f>
        <v>0</v>
      </c>
      <c r="H81" s="388"/>
      <c r="I81" s="132"/>
      <c r="J81" s="181"/>
    </row>
    <row r="82" spans="1:10" ht="25.5" customHeight="1" x14ac:dyDescent="0.35">
      <c r="A82" s="17"/>
      <c r="B82" s="456" t="s">
        <v>522</v>
      </c>
      <c r="C82" s="457"/>
      <c r="D82" s="6" t="s">
        <v>21</v>
      </c>
      <c r="E82" s="113">
        <v>0</v>
      </c>
      <c r="F82" s="7">
        <v>2</v>
      </c>
      <c r="G82" s="68">
        <f t="shared" si="2"/>
        <v>0</v>
      </c>
      <c r="H82" s="388"/>
      <c r="I82" s="132"/>
      <c r="J82" s="182"/>
    </row>
    <row r="83" spans="1:10" ht="18" x14ac:dyDescent="0.35">
      <c r="A83" s="17"/>
      <c r="B83" s="458" t="s">
        <v>502</v>
      </c>
      <c r="C83" s="447"/>
      <c r="D83" s="18" t="s">
        <v>21</v>
      </c>
      <c r="E83" s="113">
        <v>0</v>
      </c>
      <c r="F83" s="20">
        <v>1</v>
      </c>
      <c r="G83" s="68">
        <f t="shared" si="2"/>
        <v>0</v>
      </c>
      <c r="H83" s="388"/>
      <c r="I83" s="21" t="s">
        <v>145</v>
      </c>
      <c r="J83" s="182"/>
    </row>
    <row r="84" spans="1:10" x14ac:dyDescent="0.35">
      <c r="A84" s="1"/>
      <c r="B84" s="525" t="s">
        <v>525</v>
      </c>
      <c r="C84" s="526"/>
      <c r="D84" s="6" t="s">
        <v>21</v>
      </c>
      <c r="E84" s="113">
        <v>0</v>
      </c>
      <c r="F84" s="7">
        <v>1</v>
      </c>
      <c r="G84" s="74">
        <f t="shared" si="2"/>
        <v>0</v>
      </c>
      <c r="H84" s="409"/>
      <c r="I84" s="132"/>
      <c r="J84" s="182"/>
    </row>
    <row r="85" spans="1:10" x14ac:dyDescent="0.35">
      <c r="A85" s="17"/>
      <c r="B85" s="446" t="s">
        <v>121</v>
      </c>
      <c r="C85" s="447"/>
      <c r="D85" s="18" t="s">
        <v>34</v>
      </c>
      <c r="E85" s="113">
        <v>0</v>
      </c>
      <c r="F85" s="20">
        <f>PRODUCT(F18,0.025)</f>
        <v>11.675000000000001</v>
      </c>
      <c r="G85" s="68">
        <f t="shared" si="2"/>
        <v>0</v>
      </c>
      <c r="H85" s="388"/>
      <c r="I85" s="21"/>
      <c r="J85" s="181"/>
    </row>
    <row r="86" spans="1:10" x14ac:dyDescent="0.35">
      <c r="A86" s="144"/>
      <c r="B86" s="497" t="s">
        <v>37</v>
      </c>
      <c r="C86" s="498"/>
      <c r="D86" s="145"/>
      <c r="E86" s="264"/>
      <c r="F86" s="91"/>
      <c r="G86" s="265">
        <f>SUM(G51:G85)</f>
        <v>0</v>
      </c>
      <c r="H86" s="421"/>
      <c r="I86" s="266"/>
      <c r="J86" s="181"/>
    </row>
    <row r="87" spans="1:10" x14ac:dyDescent="0.35">
      <c r="A87" s="144"/>
      <c r="B87" s="497"/>
      <c r="C87" s="498"/>
      <c r="D87" s="145"/>
      <c r="E87" s="264"/>
      <c r="F87" s="91"/>
      <c r="G87" s="265"/>
      <c r="H87" s="421"/>
      <c r="I87" s="266"/>
      <c r="J87" s="181"/>
    </row>
    <row r="88" spans="1:10" ht="15" thickBot="1" x14ac:dyDescent="0.4">
      <c r="A88" s="95"/>
      <c r="B88" s="504"/>
      <c r="C88" s="451"/>
      <c r="D88" s="23"/>
      <c r="E88" s="165"/>
      <c r="F88" s="24"/>
      <c r="G88" s="166"/>
      <c r="H88" s="396"/>
      <c r="I88" s="167"/>
      <c r="J88" s="181"/>
    </row>
    <row r="89" spans="1:10" x14ac:dyDescent="0.35">
      <c r="A89" s="159"/>
      <c r="B89" s="452" t="s">
        <v>57</v>
      </c>
      <c r="C89" s="453"/>
      <c r="D89" s="160"/>
      <c r="E89" s="161"/>
      <c r="F89" s="162"/>
      <c r="G89" s="163"/>
      <c r="H89" s="397"/>
      <c r="I89" s="164"/>
      <c r="J89" s="181"/>
    </row>
    <row r="90" spans="1:10" ht="24" x14ac:dyDescent="0.35">
      <c r="A90" s="46"/>
      <c r="B90" s="56" t="s">
        <v>38</v>
      </c>
      <c r="C90" s="50"/>
      <c r="D90" s="48"/>
      <c r="E90" s="49"/>
      <c r="F90" s="49"/>
      <c r="G90" s="85"/>
      <c r="H90" s="398"/>
      <c r="I90" s="86"/>
      <c r="J90" s="181"/>
    </row>
    <row r="91" spans="1:10" ht="36" x14ac:dyDescent="0.35">
      <c r="A91" s="38">
        <v>1</v>
      </c>
      <c r="B91" s="183" t="s">
        <v>395</v>
      </c>
      <c r="C91" s="183" t="s">
        <v>396</v>
      </c>
      <c r="D91" s="18" t="s">
        <v>21</v>
      </c>
      <c r="E91" s="28">
        <v>0</v>
      </c>
      <c r="F91" s="39">
        <v>1</v>
      </c>
      <c r="G91" s="68">
        <f t="shared" ref="G91" si="3">PRODUCT(F91,E91)</f>
        <v>0</v>
      </c>
      <c r="H91" s="388"/>
      <c r="I91" s="313" t="s">
        <v>397</v>
      </c>
      <c r="J91" s="181"/>
    </row>
    <row r="92" spans="1:10" x14ac:dyDescent="0.35">
      <c r="A92" s="38"/>
      <c r="B92" s="183"/>
      <c r="C92" s="40" t="s">
        <v>62</v>
      </c>
      <c r="D92" s="45"/>
      <c r="E92" s="28"/>
      <c r="F92" s="41">
        <f>SUM(F91:F91)</f>
        <v>1</v>
      </c>
      <c r="G92" s="70">
        <f>SUM(G91:G91)</f>
        <v>0</v>
      </c>
      <c r="H92" s="399"/>
      <c r="I92" s="191"/>
      <c r="J92" s="181"/>
    </row>
    <row r="93" spans="1:10" ht="24" x14ac:dyDescent="0.35">
      <c r="A93" s="46"/>
      <c r="B93" s="56" t="s">
        <v>39</v>
      </c>
      <c r="C93" s="50"/>
      <c r="D93" s="48"/>
      <c r="E93" s="48"/>
      <c r="F93" s="49"/>
      <c r="G93" s="71"/>
      <c r="H93" s="400"/>
      <c r="I93" s="57"/>
      <c r="J93" s="181"/>
    </row>
    <row r="94" spans="1:10" ht="36" x14ac:dyDescent="0.35">
      <c r="A94" s="188">
        <v>2</v>
      </c>
      <c r="B94" s="183" t="s">
        <v>398</v>
      </c>
      <c r="C94" s="183" t="s">
        <v>399</v>
      </c>
      <c r="D94" s="18" t="s">
        <v>21</v>
      </c>
      <c r="E94" s="28">
        <v>0</v>
      </c>
      <c r="F94" s="184">
        <v>4</v>
      </c>
      <c r="G94" s="68">
        <f t="shared" ref="G94:G99" si="4">PRODUCT(F94,E94)</f>
        <v>0</v>
      </c>
      <c r="H94" s="388"/>
      <c r="I94" s="313" t="s">
        <v>42</v>
      </c>
      <c r="J94" s="181"/>
    </row>
    <row r="95" spans="1:10" ht="48" x14ac:dyDescent="0.35">
      <c r="A95" s="188">
        <f>SUM(A94,1)</f>
        <v>3</v>
      </c>
      <c r="B95" s="183" t="s">
        <v>148</v>
      </c>
      <c r="C95" s="183" t="s">
        <v>149</v>
      </c>
      <c r="D95" s="18" t="s">
        <v>21</v>
      </c>
      <c r="E95" s="28">
        <v>0</v>
      </c>
      <c r="F95" s="184">
        <v>12</v>
      </c>
      <c r="G95" s="68">
        <f t="shared" si="4"/>
        <v>0</v>
      </c>
      <c r="H95" s="388"/>
      <c r="I95" s="313" t="s">
        <v>40</v>
      </c>
      <c r="J95" s="181"/>
    </row>
    <row r="96" spans="1:10" ht="24" x14ac:dyDescent="0.35">
      <c r="A96" s="188">
        <f t="shared" ref="A96:A159" si="5">SUM(A95,1)</f>
        <v>4</v>
      </c>
      <c r="B96" s="183" t="s">
        <v>150</v>
      </c>
      <c r="C96" s="183" t="s">
        <v>151</v>
      </c>
      <c r="D96" s="18" t="s">
        <v>21</v>
      </c>
      <c r="E96" s="28">
        <v>0</v>
      </c>
      <c r="F96" s="184">
        <v>3</v>
      </c>
      <c r="G96" s="68">
        <f t="shared" si="4"/>
        <v>0</v>
      </c>
      <c r="H96" s="388"/>
      <c r="I96" s="313" t="s">
        <v>40</v>
      </c>
      <c r="J96" s="181"/>
    </row>
    <row r="97" spans="1:10" ht="24" x14ac:dyDescent="0.35">
      <c r="A97" s="188">
        <f t="shared" si="5"/>
        <v>5</v>
      </c>
      <c r="B97" s="183" t="s">
        <v>346</v>
      </c>
      <c r="C97" s="183" t="s">
        <v>347</v>
      </c>
      <c r="D97" s="18" t="s">
        <v>21</v>
      </c>
      <c r="E97" s="28">
        <v>0</v>
      </c>
      <c r="F97" s="184">
        <v>1</v>
      </c>
      <c r="G97" s="68">
        <f t="shared" si="4"/>
        <v>0</v>
      </c>
      <c r="H97" s="388"/>
      <c r="I97" s="313" t="s">
        <v>40</v>
      </c>
      <c r="J97" s="181"/>
    </row>
    <row r="98" spans="1:10" ht="24" x14ac:dyDescent="0.35">
      <c r="A98" s="188">
        <f t="shared" si="5"/>
        <v>6</v>
      </c>
      <c r="B98" s="183" t="s">
        <v>152</v>
      </c>
      <c r="C98" s="183" t="s">
        <v>153</v>
      </c>
      <c r="D98" s="18" t="s">
        <v>21</v>
      </c>
      <c r="E98" s="28">
        <v>0</v>
      </c>
      <c r="F98" s="184">
        <v>5</v>
      </c>
      <c r="G98" s="68">
        <f t="shared" si="4"/>
        <v>0</v>
      </c>
      <c r="H98" s="388"/>
      <c r="I98" s="313" t="s">
        <v>40</v>
      </c>
      <c r="J98" s="181"/>
    </row>
    <row r="99" spans="1:10" ht="24" x14ac:dyDescent="0.35">
      <c r="A99" s="188">
        <f t="shared" si="5"/>
        <v>7</v>
      </c>
      <c r="B99" s="183" t="s">
        <v>400</v>
      </c>
      <c r="C99" s="183" t="s">
        <v>401</v>
      </c>
      <c r="D99" s="18" t="s">
        <v>21</v>
      </c>
      <c r="E99" s="28">
        <v>0</v>
      </c>
      <c r="F99" s="184">
        <v>4</v>
      </c>
      <c r="G99" s="68">
        <f t="shared" si="4"/>
        <v>0</v>
      </c>
      <c r="H99" s="388"/>
      <c r="I99" s="313" t="s">
        <v>402</v>
      </c>
      <c r="J99" s="181"/>
    </row>
    <row r="100" spans="1:10" ht="15" thickBot="1" x14ac:dyDescent="0.4">
      <c r="A100" s="185"/>
      <c r="B100" s="277"/>
      <c r="C100" s="314" t="s">
        <v>63</v>
      </c>
      <c r="D100" s="23"/>
      <c r="E100" s="279"/>
      <c r="F100" s="315">
        <f>SUM(F94:F99)</f>
        <v>29</v>
      </c>
      <c r="G100" s="316">
        <f>SUM(G94:G99)</f>
        <v>0</v>
      </c>
      <c r="H100" s="427"/>
      <c r="I100" s="189"/>
      <c r="J100" s="181"/>
    </row>
    <row r="101" spans="1:10" ht="24" x14ac:dyDescent="0.35">
      <c r="A101" s="317"/>
      <c r="B101" s="282" t="s">
        <v>41</v>
      </c>
      <c r="C101" s="283"/>
      <c r="D101" s="284"/>
      <c r="E101" s="284"/>
      <c r="F101" s="318"/>
      <c r="G101" s="285"/>
      <c r="H101" s="422"/>
      <c r="I101" s="286"/>
      <c r="J101" s="181"/>
    </row>
    <row r="102" spans="1:10" ht="24" x14ac:dyDescent="0.35">
      <c r="A102" s="188">
        <v>8</v>
      </c>
      <c r="B102" s="183" t="s">
        <v>403</v>
      </c>
      <c r="C102" s="183" t="s">
        <v>404</v>
      </c>
      <c r="D102" s="18" t="s">
        <v>21</v>
      </c>
      <c r="E102" s="28">
        <v>0</v>
      </c>
      <c r="F102" s="184">
        <v>1</v>
      </c>
      <c r="G102" s="68">
        <f t="shared" ref="G102:G105" si="6">PRODUCT(F102,E102)</f>
        <v>0</v>
      </c>
      <c r="H102" s="388"/>
      <c r="I102" s="313" t="s">
        <v>405</v>
      </c>
      <c r="J102" s="181"/>
    </row>
    <row r="103" spans="1:10" ht="19" x14ac:dyDescent="0.35">
      <c r="A103" s="188">
        <f t="shared" si="5"/>
        <v>9</v>
      </c>
      <c r="B103" s="183" t="s">
        <v>154</v>
      </c>
      <c r="C103" s="183" t="s">
        <v>155</v>
      </c>
      <c r="D103" s="18" t="s">
        <v>21</v>
      </c>
      <c r="E103" s="28">
        <v>0</v>
      </c>
      <c r="F103" s="184">
        <v>1</v>
      </c>
      <c r="G103" s="68">
        <f t="shared" si="6"/>
        <v>0</v>
      </c>
      <c r="H103" s="388"/>
      <c r="I103" s="319" t="s">
        <v>73</v>
      </c>
      <c r="J103" s="181"/>
    </row>
    <row r="104" spans="1:10" ht="36" x14ac:dyDescent="0.35">
      <c r="A104" s="188">
        <f t="shared" si="5"/>
        <v>10</v>
      </c>
      <c r="B104" s="183" t="s">
        <v>406</v>
      </c>
      <c r="C104" s="183" t="s">
        <v>407</v>
      </c>
      <c r="D104" s="18" t="s">
        <v>21</v>
      </c>
      <c r="E104" s="28">
        <v>0</v>
      </c>
      <c r="F104" s="184">
        <v>1</v>
      </c>
      <c r="G104" s="68">
        <f t="shared" si="6"/>
        <v>0</v>
      </c>
      <c r="H104" s="388"/>
      <c r="I104" s="313" t="s">
        <v>408</v>
      </c>
      <c r="J104" s="181"/>
    </row>
    <row r="105" spans="1:10" ht="24" x14ac:dyDescent="0.35">
      <c r="A105" s="188">
        <f t="shared" si="5"/>
        <v>11</v>
      </c>
      <c r="B105" s="183" t="s">
        <v>131</v>
      </c>
      <c r="C105" s="183" t="s">
        <v>409</v>
      </c>
      <c r="D105" s="18" t="s">
        <v>21</v>
      </c>
      <c r="E105" s="28">
        <v>0</v>
      </c>
      <c r="F105" s="184">
        <v>1</v>
      </c>
      <c r="G105" s="68">
        <f t="shared" si="6"/>
        <v>0</v>
      </c>
      <c r="H105" s="388"/>
      <c r="I105" s="319" t="s">
        <v>73</v>
      </c>
      <c r="J105" s="181"/>
    </row>
    <row r="106" spans="1:10" x14ac:dyDescent="0.35">
      <c r="A106" s="188"/>
      <c r="B106" s="42"/>
      <c r="C106" s="40" t="s">
        <v>64</v>
      </c>
      <c r="D106" s="18" t="s">
        <v>21</v>
      </c>
      <c r="E106" s="28"/>
      <c r="F106" s="41">
        <f>SUM(F102:F105)</f>
        <v>4</v>
      </c>
      <c r="G106" s="70">
        <f>SUM(G102:G105)</f>
        <v>0</v>
      </c>
      <c r="H106" s="399"/>
      <c r="I106" s="191"/>
      <c r="J106" s="181"/>
    </row>
    <row r="107" spans="1:10" x14ac:dyDescent="0.35">
      <c r="A107" s="188"/>
      <c r="B107" s="118"/>
      <c r="C107" s="119" t="s">
        <v>65</v>
      </c>
      <c r="D107" s="145" t="s">
        <v>21</v>
      </c>
      <c r="E107" s="30"/>
      <c r="F107" s="148">
        <f>SUM(F92,F106)</f>
        <v>5</v>
      </c>
      <c r="G107" s="120">
        <f>SUM(G92,G106)</f>
        <v>0</v>
      </c>
      <c r="H107" s="402"/>
      <c r="I107" s="121"/>
      <c r="J107" s="181"/>
    </row>
    <row r="108" spans="1:10" ht="36" x14ac:dyDescent="0.35">
      <c r="A108" s="320"/>
      <c r="B108" s="56" t="s">
        <v>94</v>
      </c>
      <c r="C108" s="50"/>
      <c r="D108" s="48"/>
      <c r="E108" s="48"/>
      <c r="F108" s="49"/>
      <c r="G108" s="71"/>
      <c r="H108" s="400"/>
      <c r="I108" s="57"/>
      <c r="J108" s="181"/>
    </row>
    <row r="109" spans="1:10" ht="24" x14ac:dyDescent="0.35">
      <c r="A109" s="188">
        <v>12</v>
      </c>
      <c r="B109" s="183" t="s">
        <v>410</v>
      </c>
      <c r="C109" s="183" t="s">
        <v>411</v>
      </c>
      <c r="D109" s="18" t="s">
        <v>21</v>
      </c>
      <c r="E109" s="28">
        <v>0</v>
      </c>
      <c r="F109" s="39">
        <v>3</v>
      </c>
      <c r="G109" s="153">
        <f>PRODUCT(E109,F109)</f>
        <v>0</v>
      </c>
      <c r="H109" s="401"/>
      <c r="I109" s="154" t="s">
        <v>412</v>
      </c>
      <c r="J109" s="182"/>
    </row>
    <row r="110" spans="1:10" ht="24" x14ac:dyDescent="0.35">
      <c r="A110" s="188">
        <f t="shared" si="5"/>
        <v>13</v>
      </c>
      <c r="B110" s="183" t="s">
        <v>413</v>
      </c>
      <c r="C110" s="183" t="s">
        <v>414</v>
      </c>
      <c r="D110" s="18" t="s">
        <v>21</v>
      </c>
      <c r="E110" s="28">
        <v>0</v>
      </c>
      <c r="F110" s="39">
        <v>1</v>
      </c>
      <c r="G110" s="153">
        <f t="shared" ref="G110:G152" si="7">PRODUCT(E110,F110)</f>
        <v>0</v>
      </c>
      <c r="H110" s="401"/>
      <c r="I110" s="154" t="s">
        <v>173</v>
      </c>
      <c r="J110" s="182"/>
    </row>
    <row r="111" spans="1:10" x14ac:dyDescent="0.35">
      <c r="A111" s="188">
        <f t="shared" si="5"/>
        <v>14</v>
      </c>
      <c r="B111" s="183" t="s">
        <v>43</v>
      </c>
      <c r="C111" s="183" t="s">
        <v>415</v>
      </c>
      <c r="D111" s="18" t="s">
        <v>21</v>
      </c>
      <c r="E111" s="28">
        <v>0</v>
      </c>
      <c r="F111" s="39">
        <v>1</v>
      </c>
      <c r="G111" s="153">
        <f t="shared" si="7"/>
        <v>0</v>
      </c>
      <c r="H111" s="401"/>
      <c r="I111" s="154" t="s">
        <v>44</v>
      </c>
      <c r="J111" s="182"/>
    </row>
    <row r="112" spans="1:10" ht="36" x14ac:dyDescent="0.35">
      <c r="A112" s="188">
        <f t="shared" si="5"/>
        <v>15</v>
      </c>
      <c r="B112" s="183" t="s">
        <v>416</v>
      </c>
      <c r="C112" s="183" t="s">
        <v>417</v>
      </c>
      <c r="D112" s="18" t="s">
        <v>21</v>
      </c>
      <c r="E112" s="28">
        <v>0</v>
      </c>
      <c r="F112" s="39">
        <v>5</v>
      </c>
      <c r="G112" s="153">
        <f t="shared" si="7"/>
        <v>0</v>
      </c>
      <c r="H112" s="401"/>
      <c r="I112" s="154" t="s">
        <v>44</v>
      </c>
      <c r="J112" s="182"/>
    </row>
    <row r="113" spans="1:10" x14ac:dyDescent="0.35">
      <c r="A113" s="188">
        <f t="shared" si="5"/>
        <v>16</v>
      </c>
      <c r="B113" s="183" t="s">
        <v>418</v>
      </c>
      <c r="C113" s="183" t="s">
        <v>419</v>
      </c>
      <c r="D113" s="18" t="s">
        <v>21</v>
      </c>
      <c r="E113" s="28">
        <v>0</v>
      </c>
      <c r="F113" s="39">
        <v>2</v>
      </c>
      <c r="G113" s="153">
        <f t="shared" si="7"/>
        <v>0</v>
      </c>
      <c r="H113" s="401"/>
      <c r="I113" s="154" t="s">
        <v>412</v>
      </c>
      <c r="J113" s="182"/>
    </row>
    <row r="114" spans="1:10" ht="24" x14ac:dyDescent="0.35">
      <c r="A114" s="188">
        <f t="shared" si="5"/>
        <v>17</v>
      </c>
      <c r="B114" s="183" t="s">
        <v>156</v>
      </c>
      <c r="C114" s="183" t="s">
        <v>356</v>
      </c>
      <c r="D114" s="18" t="s">
        <v>21</v>
      </c>
      <c r="E114" s="28">
        <v>0</v>
      </c>
      <c r="F114" s="39">
        <v>1</v>
      </c>
      <c r="G114" s="153">
        <f t="shared" si="7"/>
        <v>0</v>
      </c>
      <c r="H114" s="401"/>
      <c r="I114" s="154" t="s">
        <v>412</v>
      </c>
      <c r="J114" s="182"/>
    </row>
    <row r="115" spans="1:10" ht="36" x14ac:dyDescent="0.35">
      <c r="A115" s="188">
        <f t="shared" si="5"/>
        <v>18</v>
      </c>
      <c r="B115" s="183" t="s">
        <v>420</v>
      </c>
      <c r="C115" s="183" t="s">
        <v>421</v>
      </c>
      <c r="D115" s="18" t="s">
        <v>21</v>
      </c>
      <c r="E115" s="28">
        <v>0</v>
      </c>
      <c r="F115" s="39">
        <v>47</v>
      </c>
      <c r="G115" s="153">
        <f t="shared" si="7"/>
        <v>0</v>
      </c>
      <c r="H115" s="401"/>
      <c r="I115" s="154" t="s">
        <v>44</v>
      </c>
      <c r="J115" s="182"/>
    </row>
    <row r="116" spans="1:10" ht="36" x14ac:dyDescent="0.35">
      <c r="A116" s="188">
        <f t="shared" si="5"/>
        <v>19</v>
      </c>
      <c r="B116" s="183" t="s">
        <v>49</v>
      </c>
      <c r="C116" s="183" t="s">
        <v>50</v>
      </c>
      <c r="D116" s="18" t="s">
        <v>21</v>
      </c>
      <c r="E116" s="28">
        <v>0</v>
      </c>
      <c r="F116" s="39">
        <v>66</v>
      </c>
      <c r="G116" s="153">
        <f t="shared" si="7"/>
        <v>0</v>
      </c>
      <c r="H116" s="401"/>
      <c r="I116" s="154" t="s">
        <v>42</v>
      </c>
      <c r="J116" s="182"/>
    </row>
    <row r="117" spans="1:10" ht="36" x14ac:dyDescent="0.35">
      <c r="A117" s="188">
        <f t="shared" si="5"/>
        <v>20</v>
      </c>
      <c r="B117" s="183" t="s">
        <v>422</v>
      </c>
      <c r="C117" s="183" t="s">
        <v>423</v>
      </c>
      <c r="D117" s="18" t="s">
        <v>21</v>
      </c>
      <c r="E117" s="28">
        <v>0</v>
      </c>
      <c r="F117" s="39">
        <v>15</v>
      </c>
      <c r="G117" s="153">
        <f t="shared" si="7"/>
        <v>0</v>
      </c>
      <c r="H117" s="401"/>
      <c r="I117" s="154" t="s">
        <v>44</v>
      </c>
      <c r="J117" s="182"/>
    </row>
    <row r="118" spans="1:10" ht="24" x14ac:dyDescent="0.35">
      <c r="A118" s="188">
        <f t="shared" si="5"/>
        <v>21</v>
      </c>
      <c r="B118" s="183" t="s">
        <v>107</v>
      </c>
      <c r="C118" s="183" t="s">
        <v>108</v>
      </c>
      <c r="D118" s="18" t="s">
        <v>21</v>
      </c>
      <c r="E118" s="28">
        <v>0</v>
      </c>
      <c r="F118" s="39">
        <v>10</v>
      </c>
      <c r="G118" s="153">
        <f t="shared" si="7"/>
        <v>0</v>
      </c>
      <c r="H118" s="401"/>
      <c r="I118" s="154" t="s">
        <v>44</v>
      </c>
      <c r="J118" s="182"/>
    </row>
    <row r="119" spans="1:10" ht="24" x14ac:dyDescent="0.35">
      <c r="A119" s="178">
        <f t="shared" si="5"/>
        <v>22</v>
      </c>
      <c r="B119" s="168" t="s">
        <v>45</v>
      </c>
      <c r="C119" s="168" t="s">
        <v>132</v>
      </c>
      <c r="D119" s="112" t="s">
        <v>21</v>
      </c>
      <c r="E119" s="28">
        <v>0</v>
      </c>
      <c r="F119" s="321">
        <v>1</v>
      </c>
      <c r="G119" s="169">
        <f t="shared" si="7"/>
        <v>0</v>
      </c>
      <c r="H119" s="404"/>
      <c r="I119" s="170" t="s">
        <v>44</v>
      </c>
      <c r="J119" s="182"/>
    </row>
    <row r="120" spans="1:10" ht="24" x14ac:dyDescent="0.35">
      <c r="A120" s="188">
        <f t="shared" si="5"/>
        <v>23</v>
      </c>
      <c r="B120" s="183" t="s">
        <v>45</v>
      </c>
      <c r="C120" s="183" t="s">
        <v>424</v>
      </c>
      <c r="D120" s="18" t="s">
        <v>21</v>
      </c>
      <c r="E120" s="28">
        <v>0</v>
      </c>
      <c r="F120" s="39">
        <v>1</v>
      </c>
      <c r="G120" s="153">
        <f t="shared" si="7"/>
        <v>0</v>
      </c>
      <c r="H120" s="401"/>
      <c r="I120" s="154" t="s">
        <v>44</v>
      </c>
      <c r="J120" s="182"/>
    </row>
    <row r="121" spans="1:10" ht="24" x14ac:dyDescent="0.35">
      <c r="A121" s="188">
        <f t="shared" si="5"/>
        <v>24</v>
      </c>
      <c r="B121" s="183" t="s">
        <v>109</v>
      </c>
      <c r="C121" s="183" t="s">
        <v>110</v>
      </c>
      <c r="D121" s="18" t="s">
        <v>21</v>
      </c>
      <c r="E121" s="28">
        <v>0</v>
      </c>
      <c r="F121" s="39">
        <v>9</v>
      </c>
      <c r="G121" s="153">
        <f t="shared" si="7"/>
        <v>0</v>
      </c>
      <c r="H121" s="401"/>
      <c r="I121" s="154" t="s">
        <v>44</v>
      </c>
      <c r="J121" s="182"/>
    </row>
    <row r="122" spans="1:10" ht="48" x14ac:dyDescent="0.35">
      <c r="A122" s="188">
        <f t="shared" si="5"/>
        <v>25</v>
      </c>
      <c r="B122" s="183" t="s">
        <v>157</v>
      </c>
      <c r="C122" s="183" t="s">
        <v>158</v>
      </c>
      <c r="D122" s="18" t="s">
        <v>21</v>
      </c>
      <c r="E122" s="28">
        <v>0</v>
      </c>
      <c r="F122" s="39">
        <v>6</v>
      </c>
      <c r="G122" s="153">
        <f t="shared" si="7"/>
        <v>0</v>
      </c>
      <c r="H122" s="401"/>
      <c r="I122" s="154" t="s">
        <v>44</v>
      </c>
      <c r="J122" s="182"/>
    </row>
    <row r="123" spans="1:10" ht="24" x14ac:dyDescent="0.35">
      <c r="A123" s="188">
        <f t="shared" si="5"/>
        <v>26</v>
      </c>
      <c r="B123" s="183" t="s">
        <v>425</v>
      </c>
      <c r="C123" s="183" t="s">
        <v>426</v>
      </c>
      <c r="D123" s="18" t="s">
        <v>21</v>
      </c>
      <c r="E123" s="28">
        <v>0</v>
      </c>
      <c r="F123" s="39">
        <v>10</v>
      </c>
      <c r="G123" s="153">
        <f t="shared" si="7"/>
        <v>0</v>
      </c>
      <c r="H123" s="401"/>
      <c r="I123" s="154" t="s">
        <v>44</v>
      </c>
      <c r="J123" s="182"/>
    </row>
    <row r="124" spans="1:10" ht="24" x14ac:dyDescent="0.35">
      <c r="A124" s="188">
        <f t="shared" si="5"/>
        <v>27</v>
      </c>
      <c r="B124" s="183" t="s">
        <v>159</v>
      </c>
      <c r="C124" s="183" t="s">
        <v>160</v>
      </c>
      <c r="D124" s="18" t="s">
        <v>21</v>
      </c>
      <c r="E124" s="28">
        <v>0</v>
      </c>
      <c r="F124" s="39">
        <v>7</v>
      </c>
      <c r="G124" s="153">
        <f t="shared" si="7"/>
        <v>0</v>
      </c>
      <c r="H124" s="401"/>
      <c r="I124" s="154" t="s">
        <v>44</v>
      </c>
      <c r="J124" s="182"/>
    </row>
    <row r="125" spans="1:10" ht="36" x14ac:dyDescent="0.35">
      <c r="A125" s="188">
        <f t="shared" si="5"/>
        <v>28</v>
      </c>
      <c r="B125" s="183" t="s">
        <v>161</v>
      </c>
      <c r="C125" s="183" t="s">
        <v>89</v>
      </c>
      <c r="D125" s="18" t="s">
        <v>21</v>
      </c>
      <c r="E125" s="28">
        <v>0</v>
      </c>
      <c r="F125" s="39">
        <v>3</v>
      </c>
      <c r="G125" s="153">
        <f t="shared" si="7"/>
        <v>0</v>
      </c>
      <c r="H125" s="401"/>
      <c r="I125" s="154" t="s">
        <v>44</v>
      </c>
      <c r="J125" s="182"/>
    </row>
    <row r="126" spans="1:10" x14ac:dyDescent="0.35">
      <c r="A126" s="188">
        <f t="shared" si="5"/>
        <v>29</v>
      </c>
      <c r="B126" s="183" t="s">
        <v>427</v>
      </c>
      <c r="C126" s="183" t="s">
        <v>428</v>
      </c>
      <c r="D126" s="18" t="s">
        <v>21</v>
      </c>
      <c r="E126" s="28">
        <v>0</v>
      </c>
      <c r="F126" s="39">
        <v>13</v>
      </c>
      <c r="G126" s="153">
        <f t="shared" si="7"/>
        <v>0</v>
      </c>
      <c r="H126" s="401"/>
      <c r="I126" s="154" t="s">
        <v>40</v>
      </c>
      <c r="J126" s="182"/>
    </row>
    <row r="127" spans="1:10" x14ac:dyDescent="0.35">
      <c r="A127" s="188">
        <f t="shared" si="5"/>
        <v>30</v>
      </c>
      <c r="B127" s="183" t="s">
        <v>162</v>
      </c>
      <c r="C127" s="183" t="s">
        <v>163</v>
      </c>
      <c r="D127" s="18" t="s">
        <v>21</v>
      </c>
      <c r="E127" s="28">
        <v>0</v>
      </c>
      <c r="F127" s="39">
        <v>44</v>
      </c>
      <c r="G127" s="153">
        <f t="shared" si="7"/>
        <v>0</v>
      </c>
      <c r="H127" s="401"/>
      <c r="I127" s="154" t="s">
        <v>44</v>
      </c>
      <c r="J127" s="182"/>
    </row>
    <row r="128" spans="1:10" ht="24" x14ac:dyDescent="0.35">
      <c r="A128" s="188">
        <f t="shared" si="5"/>
        <v>31</v>
      </c>
      <c r="B128" s="183" t="s">
        <v>164</v>
      </c>
      <c r="C128" s="183" t="s">
        <v>165</v>
      </c>
      <c r="D128" s="18" t="s">
        <v>21</v>
      </c>
      <c r="E128" s="28">
        <v>0</v>
      </c>
      <c r="F128" s="39">
        <v>1</v>
      </c>
      <c r="G128" s="153">
        <f t="shared" si="7"/>
        <v>0</v>
      </c>
      <c r="H128" s="401"/>
      <c r="I128" s="154" t="s">
        <v>412</v>
      </c>
      <c r="J128" s="182"/>
    </row>
    <row r="129" spans="1:10" ht="36.5" thickBot="1" x14ac:dyDescent="0.4">
      <c r="A129" s="185">
        <f t="shared" si="5"/>
        <v>32</v>
      </c>
      <c r="B129" s="186" t="s">
        <v>429</v>
      </c>
      <c r="C129" s="186" t="s">
        <v>430</v>
      </c>
      <c r="D129" s="23" t="s">
        <v>21</v>
      </c>
      <c r="E129" s="31">
        <v>0</v>
      </c>
      <c r="F129" s="322">
        <v>1</v>
      </c>
      <c r="G129" s="171">
        <f t="shared" si="7"/>
        <v>0</v>
      </c>
      <c r="H129" s="403"/>
      <c r="I129" s="172" t="s">
        <v>44</v>
      </c>
      <c r="J129" s="182"/>
    </row>
    <row r="130" spans="1:10" ht="48" x14ac:dyDescent="0.35">
      <c r="A130" s="178">
        <f t="shared" si="5"/>
        <v>33</v>
      </c>
      <c r="B130" s="168" t="s">
        <v>133</v>
      </c>
      <c r="C130" s="168" t="s">
        <v>111</v>
      </c>
      <c r="D130" s="112" t="s">
        <v>21</v>
      </c>
      <c r="E130" s="113">
        <v>0</v>
      </c>
      <c r="F130" s="321">
        <v>88</v>
      </c>
      <c r="G130" s="169">
        <f t="shared" si="7"/>
        <v>0</v>
      </c>
      <c r="H130" s="404"/>
      <c r="I130" s="170" t="s">
        <v>44</v>
      </c>
      <c r="J130" s="182"/>
    </row>
    <row r="131" spans="1:10" ht="36" x14ac:dyDescent="0.35">
      <c r="A131" s="188">
        <f t="shared" si="5"/>
        <v>34</v>
      </c>
      <c r="B131" s="183" t="s">
        <v>359</v>
      </c>
      <c r="C131" s="183" t="s">
        <v>360</v>
      </c>
      <c r="D131" s="18" t="s">
        <v>21</v>
      </c>
      <c r="E131" s="113">
        <v>0</v>
      </c>
      <c r="F131" s="39">
        <v>15</v>
      </c>
      <c r="G131" s="153">
        <f t="shared" si="7"/>
        <v>0</v>
      </c>
      <c r="H131" s="401"/>
      <c r="I131" s="154" t="s">
        <v>44</v>
      </c>
      <c r="J131" s="182"/>
    </row>
    <row r="132" spans="1:10" ht="36" x14ac:dyDescent="0.35">
      <c r="A132" s="188">
        <f t="shared" si="5"/>
        <v>35</v>
      </c>
      <c r="B132" s="183" t="s">
        <v>431</v>
      </c>
      <c r="C132" s="183" t="s">
        <v>432</v>
      </c>
      <c r="D132" s="18" t="s">
        <v>21</v>
      </c>
      <c r="E132" s="113">
        <v>0</v>
      </c>
      <c r="F132" s="39">
        <v>5</v>
      </c>
      <c r="G132" s="153">
        <f t="shared" si="7"/>
        <v>0</v>
      </c>
      <c r="H132" s="401"/>
      <c r="I132" s="154" t="s">
        <v>44</v>
      </c>
      <c r="J132" s="182"/>
    </row>
    <row r="133" spans="1:10" x14ac:dyDescent="0.35">
      <c r="A133" s="188">
        <f t="shared" si="5"/>
        <v>36</v>
      </c>
      <c r="B133" s="183" t="s">
        <v>90</v>
      </c>
      <c r="C133" s="183" t="s">
        <v>91</v>
      </c>
      <c r="D133" s="18" t="s">
        <v>21</v>
      </c>
      <c r="E133" s="113">
        <v>0</v>
      </c>
      <c r="F133" s="39">
        <v>2</v>
      </c>
      <c r="G133" s="153">
        <f t="shared" si="7"/>
        <v>0</v>
      </c>
      <c r="H133" s="401"/>
      <c r="I133" s="154" t="s">
        <v>142</v>
      </c>
      <c r="J133" s="182"/>
    </row>
    <row r="134" spans="1:10" x14ac:dyDescent="0.35">
      <c r="A134" s="188">
        <f t="shared" si="5"/>
        <v>37</v>
      </c>
      <c r="B134" s="183" t="s">
        <v>433</v>
      </c>
      <c r="C134" s="183" t="s">
        <v>434</v>
      </c>
      <c r="D134" s="18" t="s">
        <v>21</v>
      </c>
      <c r="E134" s="113">
        <v>0</v>
      </c>
      <c r="F134" s="39">
        <v>1</v>
      </c>
      <c r="G134" s="153">
        <f t="shared" si="7"/>
        <v>0</v>
      </c>
      <c r="H134" s="401"/>
      <c r="I134" s="154" t="s">
        <v>142</v>
      </c>
      <c r="J134" s="182"/>
    </row>
    <row r="135" spans="1:10" x14ac:dyDescent="0.35">
      <c r="A135" s="188">
        <f t="shared" si="5"/>
        <v>38</v>
      </c>
      <c r="B135" s="183" t="s">
        <v>92</v>
      </c>
      <c r="C135" s="183" t="s">
        <v>93</v>
      </c>
      <c r="D135" s="18" t="s">
        <v>21</v>
      </c>
      <c r="E135" s="113">
        <v>0</v>
      </c>
      <c r="F135" s="39">
        <v>2</v>
      </c>
      <c r="G135" s="153">
        <f t="shared" si="7"/>
        <v>0</v>
      </c>
      <c r="H135" s="401"/>
      <c r="I135" s="154" t="s">
        <v>142</v>
      </c>
      <c r="J135" s="182"/>
    </row>
    <row r="136" spans="1:10" x14ac:dyDescent="0.35">
      <c r="A136" s="188">
        <f t="shared" si="5"/>
        <v>39</v>
      </c>
      <c r="B136" s="183" t="s">
        <v>364</v>
      </c>
      <c r="C136" s="183" t="s">
        <v>365</v>
      </c>
      <c r="D136" s="18" t="s">
        <v>21</v>
      </c>
      <c r="E136" s="113">
        <v>0</v>
      </c>
      <c r="F136" s="39">
        <v>6</v>
      </c>
      <c r="G136" s="153">
        <f t="shared" si="7"/>
        <v>0</v>
      </c>
      <c r="H136" s="401"/>
      <c r="I136" s="154" t="s">
        <v>142</v>
      </c>
      <c r="J136" s="182"/>
    </row>
    <row r="137" spans="1:10" x14ac:dyDescent="0.35">
      <c r="A137" s="188">
        <f t="shared" si="5"/>
        <v>40</v>
      </c>
      <c r="B137" s="183" t="s">
        <v>134</v>
      </c>
      <c r="C137" s="183" t="s">
        <v>135</v>
      </c>
      <c r="D137" s="18" t="s">
        <v>21</v>
      </c>
      <c r="E137" s="113">
        <v>0</v>
      </c>
      <c r="F137" s="39">
        <v>7</v>
      </c>
      <c r="G137" s="153">
        <f t="shared" si="7"/>
        <v>0</v>
      </c>
      <c r="H137" s="401"/>
      <c r="I137" s="154" t="s">
        <v>44</v>
      </c>
      <c r="J137" s="182"/>
    </row>
    <row r="138" spans="1:10" ht="48" x14ac:dyDescent="0.35">
      <c r="A138" s="188">
        <f t="shared" si="5"/>
        <v>41</v>
      </c>
      <c r="B138" s="183" t="s">
        <v>166</v>
      </c>
      <c r="C138" s="183" t="s">
        <v>167</v>
      </c>
      <c r="D138" s="18" t="s">
        <v>21</v>
      </c>
      <c r="E138" s="113">
        <v>0</v>
      </c>
      <c r="F138" s="39">
        <v>34</v>
      </c>
      <c r="G138" s="153">
        <f t="shared" si="7"/>
        <v>0</v>
      </c>
      <c r="H138" s="401"/>
      <c r="I138" s="154" t="s">
        <v>44</v>
      </c>
      <c r="J138" s="182"/>
    </row>
    <row r="139" spans="1:10" ht="36" x14ac:dyDescent="0.35">
      <c r="A139" s="188">
        <f t="shared" si="5"/>
        <v>42</v>
      </c>
      <c r="B139" s="183" t="s">
        <v>435</v>
      </c>
      <c r="C139" s="183" t="s">
        <v>436</v>
      </c>
      <c r="D139" s="18" t="s">
        <v>21</v>
      </c>
      <c r="E139" s="113">
        <v>0</v>
      </c>
      <c r="F139" s="39">
        <v>40</v>
      </c>
      <c r="G139" s="153">
        <f t="shared" si="7"/>
        <v>0</v>
      </c>
      <c r="H139" s="401"/>
      <c r="I139" s="154" t="s">
        <v>44</v>
      </c>
      <c r="J139" s="182"/>
    </row>
    <row r="140" spans="1:10" ht="36" x14ac:dyDescent="0.35">
      <c r="A140" s="188">
        <f t="shared" si="5"/>
        <v>43</v>
      </c>
      <c r="B140" s="183" t="s">
        <v>437</v>
      </c>
      <c r="C140" s="183" t="s">
        <v>438</v>
      </c>
      <c r="D140" s="18" t="s">
        <v>21</v>
      </c>
      <c r="E140" s="113">
        <v>0</v>
      </c>
      <c r="F140" s="39">
        <v>25</v>
      </c>
      <c r="G140" s="153">
        <f t="shared" si="7"/>
        <v>0</v>
      </c>
      <c r="H140" s="401"/>
      <c r="I140" s="154" t="s">
        <v>40</v>
      </c>
      <c r="J140" s="182"/>
    </row>
    <row r="141" spans="1:10" ht="24" x14ac:dyDescent="0.35">
      <c r="A141" s="188">
        <f t="shared" si="5"/>
        <v>44</v>
      </c>
      <c r="B141" s="183" t="s">
        <v>168</v>
      </c>
      <c r="C141" s="183" t="s">
        <v>136</v>
      </c>
      <c r="D141" s="18" t="s">
        <v>21</v>
      </c>
      <c r="E141" s="113">
        <v>0</v>
      </c>
      <c r="F141" s="39">
        <v>9</v>
      </c>
      <c r="G141" s="153">
        <f t="shared" si="7"/>
        <v>0</v>
      </c>
      <c r="H141" s="401"/>
      <c r="I141" s="154" t="s">
        <v>40</v>
      </c>
      <c r="J141" s="182"/>
    </row>
    <row r="142" spans="1:10" ht="24" x14ac:dyDescent="0.35">
      <c r="A142" s="188">
        <f t="shared" si="5"/>
        <v>45</v>
      </c>
      <c r="B142" s="183" t="s">
        <v>439</v>
      </c>
      <c r="C142" s="183" t="s">
        <v>440</v>
      </c>
      <c r="D142" s="18" t="s">
        <v>21</v>
      </c>
      <c r="E142" s="113">
        <v>0</v>
      </c>
      <c r="F142" s="39">
        <v>10</v>
      </c>
      <c r="G142" s="153">
        <f t="shared" si="7"/>
        <v>0</v>
      </c>
      <c r="H142" s="401"/>
      <c r="I142" s="154" t="s">
        <v>40</v>
      </c>
      <c r="J142" s="182"/>
    </row>
    <row r="143" spans="1:10" ht="36" x14ac:dyDescent="0.35">
      <c r="A143" s="188">
        <f t="shared" si="5"/>
        <v>46</v>
      </c>
      <c r="B143" s="183" t="s">
        <v>441</v>
      </c>
      <c r="C143" s="183" t="s">
        <v>442</v>
      </c>
      <c r="D143" s="18" t="s">
        <v>21</v>
      </c>
      <c r="E143" s="113">
        <v>0</v>
      </c>
      <c r="F143" s="39">
        <v>1</v>
      </c>
      <c r="G143" s="153">
        <f t="shared" si="7"/>
        <v>0</v>
      </c>
      <c r="H143" s="401"/>
      <c r="I143" s="154" t="s">
        <v>141</v>
      </c>
      <c r="J143" s="182"/>
    </row>
    <row r="144" spans="1:10" ht="24" x14ac:dyDescent="0.35">
      <c r="A144" s="188">
        <f t="shared" si="5"/>
        <v>47</v>
      </c>
      <c r="B144" s="183" t="s">
        <v>169</v>
      </c>
      <c r="C144" s="183" t="s">
        <v>170</v>
      </c>
      <c r="D144" s="18" t="s">
        <v>21</v>
      </c>
      <c r="E144" s="113">
        <v>0</v>
      </c>
      <c r="F144" s="39">
        <v>2</v>
      </c>
      <c r="G144" s="153">
        <f t="shared" si="7"/>
        <v>0</v>
      </c>
      <c r="H144" s="401"/>
      <c r="I144" s="154" t="s">
        <v>141</v>
      </c>
      <c r="J144" s="182"/>
    </row>
    <row r="145" spans="1:10" ht="24" x14ac:dyDescent="0.35">
      <c r="A145" s="188">
        <f t="shared" si="5"/>
        <v>48</v>
      </c>
      <c r="B145" s="183" t="s">
        <v>46</v>
      </c>
      <c r="C145" s="183" t="s">
        <v>47</v>
      </c>
      <c r="D145" s="18" t="s">
        <v>21</v>
      </c>
      <c r="E145" s="113">
        <v>0</v>
      </c>
      <c r="F145" s="39">
        <v>4</v>
      </c>
      <c r="G145" s="153">
        <f t="shared" si="7"/>
        <v>0</v>
      </c>
      <c r="H145" s="401"/>
      <c r="I145" s="154" t="s">
        <v>44</v>
      </c>
      <c r="J145" s="182"/>
    </row>
    <row r="146" spans="1:10" ht="36" x14ac:dyDescent="0.35">
      <c r="A146" s="188">
        <f t="shared" si="5"/>
        <v>49</v>
      </c>
      <c r="B146" s="183" t="s">
        <v>66</v>
      </c>
      <c r="C146" s="183" t="s">
        <v>67</v>
      </c>
      <c r="D146" s="18" t="s">
        <v>21</v>
      </c>
      <c r="E146" s="113">
        <v>0</v>
      </c>
      <c r="F146" s="39">
        <v>31</v>
      </c>
      <c r="G146" s="153">
        <f t="shared" si="7"/>
        <v>0</v>
      </c>
      <c r="H146" s="401"/>
      <c r="I146" s="154" t="s">
        <v>40</v>
      </c>
      <c r="J146" s="182"/>
    </row>
    <row r="147" spans="1:10" ht="24" x14ac:dyDescent="0.35">
      <c r="A147" s="188">
        <f t="shared" si="5"/>
        <v>50</v>
      </c>
      <c r="B147" s="183" t="s">
        <v>443</v>
      </c>
      <c r="C147" s="183" t="s">
        <v>444</v>
      </c>
      <c r="D147" s="18" t="s">
        <v>21</v>
      </c>
      <c r="E147" s="113">
        <v>0</v>
      </c>
      <c r="F147" s="39">
        <v>6</v>
      </c>
      <c r="G147" s="153">
        <f t="shared" si="7"/>
        <v>0</v>
      </c>
      <c r="H147" s="401"/>
      <c r="I147" s="154" t="s">
        <v>44</v>
      </c>
      <c r="J147" s="182"/>
    </row>
    <row r="148" spans="1:10" ht="24" x14ac:dyDescent="0.35">
      <c r="A148" s="178">
        <f t="shared" si="5"/>
        <v>51</v>
      </c>
      <c r="B148" s="168" t="s">
        <v>171</v>
      </c>
      <c r="C148" s="168" t="s">
        <v>172</v>
      </c>
      <c r="D148" s="112" t="s">
        <v>21</v>
      </c>
      <c r="E148" s="113">
        <v>0</v>
      </c>
      <c r="F148" s="321">
        <v>4</v>
      </c>
      <c r="G148" s="169">
        <f t="shared" si="7"/>
        <v>0</v>
      </c>
      <c r="H148" s="404"/>
      <c r="I148" s="170" t="s">
        <v>44</v>
      </c>
      <c r="J148" s="182"/>
    </row>
    <row r="149" spans="1:10" x14ac:dyDescent="0.35">
      <c r="A149" s="178">
        <f t="shared" si="5"/>
        <v>52</v>
      </c>
      <c r="B149" s="168" t="s">
        <v>174</v>
      </c>
      <c r="C149" s="168" t="s">
        <v>445</v>
      </c>
      <c r="D149" s="112" t="s">
        <v>21</v>
      </c>
      <c r="E149" s="113">
        <v>0</v>
      </c>
      <c r="F149" s="321">
        <v>5</v>
      </c>
      <c r="G149" s="169">
        <f t="shared" si="7"/>
        <v>0</v>
      </c>
      <c r="H149" s="404"/>
      <c r="I149" s="170" t="s">
        <v>44</v>
      </c>
      <c r="J149" s="182"/>
    </row>
    <row r="150" spans="1:10" x14ac:dyDescent="0.35">
      <c r="A150" s="188">
        <f t="shared" si="5"/>
        <v>53</v>
      </c>
      <c r="B150" s="183" t="s">
        <v>112</v>
      </c>
      <c r="C150" s="183" t="s">
        <v>113</v>
      </c>
      <c r="D150" s="18" t="s">
        <v>21</v>
      </c>
      <c r="E150" s="113">
        <v>0</v>
      </c>
      <c r="F150" s="39">
        <v>2</v>
      </c>
      <c r="G150" s="153">
        <f t="shared" si="7"/>
        <v>0</v>
      </c>
      <c r="H150" s="401"/>
      <c r="I150" s="154" t="s">
        <v>44</v>
      </c>
      <c r="J150" s="182"/>
    </row>
    <row r="151" spans="1:10" ht="24" x14ac:dyDescent="0.35">
      <c r="A151" s="188">
        <f t="shared" si="5"/>
        <v>54</v>
      </c>
      <c r="B151" s="183" t="s">
        <v>114</v>
      </c>
      <c r="C151" s="183" t="s">
        <v>113</v>
      </c>
      <c r="D151" s="18" t="s">
        <v>21</v>
      </c>
      <c r="E151" s="113">
        <v>0</v>
      </c>
      <c r="F151" s="39">
        <v>10</v>
      </c>
      <c r="G151" s="153">
        <f t="shared" si="7"/>
        <v>0</v>
      </c>
      <c r="H151" s="401"/>
      <c r="I151" s="154" t="s">
        <v>44</v>
      </c>
      <c r="J151" s="182"/>
    </row>
    <row r="152" spans="1:10" ht="36" x14ac:dyDescent="0.35">
      <c r="A152" s="188">
        <f t="shared" si="5"/>
        <v>55</v>
      </c>
      <c r="B152" s="183" t="s">
        <v>446</v>
      </c>
      <c r="C152" s="183" t="s">
        <v>447</v>
      </c>
      <c r="D152" s="18" t="s">
        <v>21</v>
      </c>
      <c r="E152" s="113">
        <v>0</v>
      </c>
      <c r="F152" s="39">
        <v>5</v>
      </c>
      <c r="G152" s="153">
        <f t="shared" si="7"/>
        <v>0</v>
      </c>
      <c r="H152" s="401"/>
      <c r="I152" s="154" t="s">
        <v>44</v>
      </c>
      <c r="J152" s="182"/>
    </row>
    <row r="153" spans="1:10" x14ac:dyDescent="0.35">
      <c r="A153" s="188"/>
      <c r="B153" s="42"/>
      <c r="C153" s="40" t="s">
        <v>68</v>
      </c>
      <c r="D153" s="18" t="s">
        <v>21</v>
      </c>
      <c r="E153" s="28"/>
      <c r="F153" s="108">
        <f>SUM(F109:F152)</f>
        <v>561</v>
      </c>
      <c r="G153" s="70">
        <f>SUM(G109:G152)</f>
        <v>0</v>
      </c>
      <c r="H153" s="399"/>
      <c r="I153" s="191"/>
      <c r="J153" s="181"/>
    </row>
    <row r="154" spans="1:10" x14ac:dyDescent="0.35">
      <c r="A154" s="188"/>
      <c r="B154" s="42"/>
      <c r="C154" s="43" t="s">
        <v>69</v>
      </c>
      <c r="D154" s="45"/>
      <c r="E154" s="45"/>
      <c r="F154" s="44">
        <f>SUM(F153,F100)</f>
        <v>590</v>
      </c>
      <c r="G154" s="72">
        <f>SUM(G100,G153)</f>
        <v>0</v>
      </c>
      <c r="H154" s="405"/>
      <c r="I154" s="191"/>
      <c r="J154" s="181"/>
    </row>
    <row r="155" spans="1:10" ht="29" x14ac:dyDescent="0.35">
      <c r="A155" s="320"/>
      <c r="B155" s="47" t="s">
        <v>70</v>
      </c>
      <c r="C155" s="50"/>
      <c r="D155" s="48"/>
      <c r="E155" s="48"/>
      <c r="F155" s="49"/>
      <c r="G155" s="71"/>
      <c r="H155" s="400"/>
      <c r="I155" s="57"/>
      <c r="J155" s="181"/>
    </row>
    <row r="156" spans="1:10" x14ac:dyDescent="0.35">
      <c r="A156" s="323">
        <v>56</v>
      </c>
      <c r="B156" s="324" t="s">
        <v>95</v>
      </c>
      <c r="C156" s="324" t="s">
        <v>96</v>
      </c>
      <c r="D156" s="145" t="s">
        <v>21</v>
      </c>
      <c r="E156" s="30">
        <v>0</v>
      </c>
      <c r="F156" s="148">
        <v>19</v>
      </c>
      <c r="G156" s="146">
        <f t="shared" ref="G156:G162" si="8">PRODUCT(F156,E156)</f>
        <v>0</v>
      </c>
      <c r="H156" s="393"/>
      <c r="I156" s="121" t="s">
        <v>71</v>
      </c>
      <c r="J156" s="181"/>
    </row>
    <row r="157" spans="1:10" ht="36" x14ac:dyDescent="0.35">
      <c r="A157" s="188">
        <f t="shared" si="5"/>
        <v>57</v>
      </c>
      <c r="B157" s="183" t="s">
        <v>176</v>
      </c>
      <c r="C157" s="183" t="s">
        <v>177</v>
      </c>
      <c r="D157" s="18" t="s">
        <v>21</v>
      </c>
      <c r="E157" s="28">
        <v>0</v>
      </c>
      <c r="F157" s="39">
        <v>2</v>
      </c>
      <c r="G157" s="68">
        <f t="shared" si="8"/>
        <v>0</v>
      </c>
      <c r="H157" s="388"/>
      <c r="I157" s="191" t="s">
        <v>71</v>
      </c>
      <c r="J157" s="181"/>
    </row>
    <row r="158" spans="1:10" ht="24.5" thickBot="1" x14ac:dyDescent="0.4">
      <c r="A158" s="185">
        <f t="shared" si="5"/>
        <v>58</v>
      </c>
      <c r="B158" s="186" t="s">
        <v>178</v>
      </c>
      <c r="C158" s="186" t="s">
        <v>179</v>
      </c>
      <c r="D158" s="23" t="s">
        <v>21</v>
      </c>
      <c r="E158" s="31">
        <v>0</v>
      </c>
      <c r="F158" s="322">
        <v>56</v>
      </c>
      <c r="G158" s="117">
        <f t="shared" si="8"/>
        <v>0</v>
      </c>
      <c r="H158" s="392"/>
      <c r="I158" s="189" t="s">
        <v>71</v>
      </c>
      <c r="J158" s="181"/>
    </row>
    <row r="159" spans="1:10" ht="36" x14ac:dyDescent="0.35">
      <c r="A159" s="178">
        <f t="shared" si="5"/>
        <v>59</v>
      </c>
      <c r="B159" s="168" t="s">
        <v>180</v>
      </c>
      <c r="C159" s="168" t="s">
        <v>181</v>
      </c>
      <c r="D159" s="112" t="s">
        <v>21</v>
      </c>
      <c r="E159" s="113">
        <v>0</v>
      </c>
      <c r="F159" s="321">
        <v>1</v>
      </c>
      <c r="G159" s="115">
        <f t="shared" si="8"/>
        <v>0</v>
      </c>
      <c r="H159" s="394"/>
      <c r="I159" s="190" t="s">
        <v>71</v>
      </c>
      <c r="J159" s="181"/>
    </row>
    <row r="160" spans="1:10" ht="36" x14ac:dyDescent="0.35">
      <c r="A160" s="188">
        <f t="shared" ref="A160:A162" si="9">SUM(A159,1)</f>
        <v>60</v>
      </c>
      <c r="B160" s="183" t="s">
        <v>182</v>
      </c>
      <c r="C160" s="183" t="s">
        <v>183</v>
      </c>
      <c r="D160" s="18" t="s">
        <v>21</v>
      </c>
      <c r="E160" s="113">
        <v>0</v>
      </c>
      <c r="F160" s="39">
        <v>4</v>
      </c>
      <c r="G160" s="68">
        <v>0</v>
      </c>
      <c r="H160" s="388"/>
      <c r="I160" s="191" t="s">
        <v>71</v>
      </c>
      <c r="J160" s="181"/>
    </row>
    <row r="161" spans="1:10" ht="36" x14ac:dyDescent="0.35">
      <c r="A161" s="188">
        <f t="shared" si="9"/>
        <v>61</v>
      </c>
      <c r="B161" s="183" t="s">
        <v>184</v>
      </c>
      <c r="C161" s="183" t="s">
        <v>185</v>
      </c>
      <c r="D161" s="18" t="s">
        <v>21</v>
      </c>
      <c r="E161" s="113">
        <v>0</v>
      </c>
      <c r="F161" s="39">
        <v>6</v>
      </c>
      <c r="G161" s="68">
        <f t="shared" si="8"/>
        <v>0</v>
      </c>
      <c r="H161" s="388"/>
      <c r="I161" s="191" t="s">
        <v>71</v>
      </c>
      <c r="J161" s="181"/>
    </row>
    <row r="162" spans="1:10" ht="24" x14ac:dyDescent="0.35">
      <c r="A162" s="188">
        <f t="shared" si="9"/>
        <v>62</v>
      </c>
      <c r="B162" s="183" t="s">
        <v>448</v>
      </c>
      <c r="C162" s="183" t="s">
        <v>449</v>
      </c>
      <c r="D162" s="18" t="s">
        <v>21</v>
      </c>
      <c r="E162" s="28">
        <v>0</v>
      </c>
      <c r="F162" s="39">
        <v>32</v>
      </c>
      <c r="G162" s="68">
        <f t="shared" si="8"/>
        <v>0</v>
      </c>
      <c r="H162" s="388"/>
      <c r="I162" s="191" t="s">
        <v>71</v>
      </c>
      <c r="J162" s="181"/>
    </row>
    <row r="163" spans="1:10" x14ac:dyDescent="0.35">
      <c r="A163" s="38"/>
      <c r="B163" s="183"/>
      <c r="C163" s="40" t="s">
        <v>97</v>
      </c>
      <c r="D163" s="45"/>
      <c r="E163" s="45"/>
      <c r="F163" s="41">
        <f>SUM(F156:F162)</f>
        <v>120</v>
      </c>
      <c r="G163" s="70">
        <f>SUM(G156:G162)</f>
        <v>0</v>
      </c>
      <c r="H163" s="399"/>
      <c r="I163" s="191"/>
      <c r="J163" s="181"/>
    </row>
    <row r="164" spans="1:10" ht="29" x14ac:dyDescent="0.35">
      <c r="A164" s="46"/>
      <c r="B164" s="47" t="s">
        <v>48</v>
      </c>
      <c r="C164" s="50"/>
      <c r="D164" s="48"/>
      <c r="E164" s="48"/>
      <c r="F164" s="49"/>
      <c r="G164" s="71"/>
      <c r="H164" s="400"/>
      <c r="I164" s="57"/>
      <c r="J164" s="181"/>
    </row>
    <row r="165" spans="1:10" x14ac:dyDescent="0.35">
      <c r="A165" s="38"/>
      <c r="B165" s="183"/>
      <c r="C165" s="40" t="s">
        <v>72</v>
      </c>
      <c r="D165" s="45"/>
      <c r="E165" s="45"/>
      <c r="F165" s="41">
        <v>0</v>
      </c>
      <c r="G165" s="70"/>
      <c r="H165" s="399"/>
      <c r="I165" s="191"/>
      <c r="J165" s="181"/>
    </row>
    <row r="166" spans="1:10" ht="15" thickBot="1" x14ac:dyDescent="0.4">
      <c r="A166" s="96"/>
      <c r="B166" s="279"/>
      <c r="C166" s="97" t="s">
        <v>74</v>
      </c>
      <c r="D166" s="98"/>
      <c r="E166" s="99"/>
      <c r="F166" s="99"/>
      <c r="G166" s="67">
        <f>SUM(G86,G107,G154,G163)</f>
        <v>0</v>
      </c>
      <c r="H166" s="386"/>
      <c r="I166" s="109"/>
      <c r="J166" s="181"/>
    </row>
    <row r="167" spans="1:10" x14ac:dyDescent="0.35">
      <c r="A167" s="210"/>
      <c r="B167" s="440"/>
      <c r="C167" s="441"/>
      <c r="D167" s="211"/>
      <c r="E167" s="212"/>
      <c r="F167" s="212"/>
      <c r="G167" s="213"/>
      <c r="H167" s="407"/>
      <c r="I167" s="214"/>
      <c r="J167" s="181"/>
    </row>
    <row r="168" spans="1:10" x14ac:dyDescent="0.35">
      <c r="A168" s="210"/>
      <c r="B168" s="440"/>
      <c r="C168" s="441"/>
      <c r="D168" s="211"/>
      <c r="E168" s="212"/>
      <c r="F168" s="212"/>
      <c r="G168" s="213"/>
      <c r="H168" s="407"/>
      <c r="I168" s="214"/>
      <c r="J168" s="181"/>
    </row>
    <row r="169" spans="1:10" x14ac:dyDescent="0.35">
      <c r="A169" s="1"/>
      <c r="B169" s="444" t="s">
        <v>75</v>
      </c>
      <c r="C169" s="445"/>
      <c r="D169" s="6" t="s">
        <v>76</v>
      </c>
      <c r="E169" s="14"/>
      <c r="F169" s="7"/>
      <c r="G169" s="73">
        <f>SUM(G45)</f>
        <v>0</v>
      </c>
      <c r="H169" s="408"/>
      <c r="I169" s="8"/>
      <c r="J169" s="181"/>
    </row>
    <row r="170" spans="1:10" x14ac:dyDescent="0.35">
      <c r="A170" s="1"/>
      <c r="B170" s="444" t="s">
        <v>77</v>
      </c>
      <c r="C170" s="445"/>
      <c r="D170" s="6" t="s">
        <v>76</v>
      </c>
      <c r="E170" s="14"/>
      <c r="F170" s="7"/>
      <c r="G170" s="73">
        <f>SUM(G166)</f>
        <v>0</v>
      </c>
      <c r="H170" s="408"/>
      <c r="I170" s="8"/>
      <c r="J170" s="181"/>
    </row>
    <row r="171" spans="1:10" x14ac:dyDescent="0.35">
      <c r="A171" s="1"/>
      <c r="B171" s="440"/>
      <c r="C171" s="441"/>
      <c r="D171" s="6"/>
      <c r="E171" s="14"/>
      <c r="F171" s="7"/>
      <c r="G171" s="74"/>
      <c r="H171" s="409"/>
      <c r="I171" s="8"/>
      <c r="J171" s="181"/>
    </row>
    <row r="172" spans="1:10" x14ac:dyDescent="0.35">
      <c r="A172" s="1"/>
      <c r="B172" s="440" t="s">
        <v>78</v>
      </c>
      <c r="C172" s="441"/>
      <c r="D172" s="6" t="s">
        <v>76</v>
      </c>
      <c r="E172" s="14"/>
      <c r="F172" s="7"/>
      <c r="G172" s="74">
        <f>SUM(G169,G170)</f>
        <v>0</v>
      </c>
      <c r="H172" s="409"/>
      <c r="I172" s="8"/>
      <c r="J172" s="181"/>
    </row>
    <row r="173" spans="1:10" x14ac:dyDescent="0.35">
      <c r="A173" s="1"/>
      <c r="B173" s="440" t="s">
        <v>79</v>
      </c>
      <c r="C173" s="441"/>
      <c r="D173" s="6" t="s">
        <v>76</v>
      </c>
      <c r="E173" s="14"/>
      <c r="F173" s="7"/>
      <c r="G173" s="74">
        <f>PRODUCT(G172,0.21)</f>
        <v>0</v>
      </c>
      <c r="H173" s="409"/>
      <c r="I173" s="8"/>
      <c r="J173" s="181"/>
    </row>
    <row r="174" spans="1:10" x14ac:dyDescent="0.35">
      <c r="A174" s="1"/>
      <c r="B174" s="215"/>
      <c r="C174" s="216"/>
      <c r="D174" s="6"/>
      <c r="E174" s="14"/>
      <c r="F174" s="7"/>
      <c r="G174" s="74"/>
      <c r="H174" s="409"/>
      <c r="I174" s="8"/>
      <c r="J174" s="181"/>
    </row>
    <row r="175" spans="1:10" x14ac:dyDescent="0.35">
      <c r="A175" s="1"/>
      <c r="B175" s="440"/>
      <c r="C175" s="441"/>
      <c r="D175" s="6" t="s">
        <v>76</v>
      </c>
      <c r="E175" s="14"/>
      <c r="F175" s="7"/>
      <c r="G175" s="74">
        <f>SUM(G172:G173)</f>
        <v>0</v>
      </c>
      <c r="H175" s="409"/>
      <c r="I175" s="8"/>
      <c r="J175" s="181"/>
    </row>
    <row r="176" spans="1:10" ht="18.5" x14ac:dyDescent="0.45">
      <c r="A176" s="61"/>
      <c r="B176" s="493" t="s">
        <v>80</v>
      </c>
      <c r="C176" s="494"/>
      <c r="D176" s="62" t="s">
        <v>76</v>
      </c>
      <c r="E176" s="14"/>
      <c r="F176" s="7"/>
      <c r="G176" s="87">
        <f>SUM(G175)</f>
        <v>0</v>
      </c>
      <c r="H176" s="410"/>
      <c r="I176" s="16"/>
      <c r="J176" s="181"/>
    </row>
    <row r="177" spans="1:10" ht="15.5" x14ac:dyDescent="0.35">
      <c r="A177" s="294"/>
      <c r="B177" s="440"/>
      <c r="C177" s="441"/>
      <c r="D177" s="295"/>
      <c r="E177" s="296"/>
      <c r="F177" s="297"/>
      <c r="G177" s="325"/>
      <c r="H177" s="428"/>
      <c r="I177" s="299"/>
      <c r="J177" s="181"/>
    </row>
    <row r="178" spans="1:10" ht="39.5" customHeight="1" x14ac:dyDescent="0.35">
      <c r="A178" s="294"/>
      <c r="B178" s="523" t="s">
        <v>389</v>
      </c>
      <c r="C178" s="524"/>
      <c r="D178" s="295"/>
      <c r="E178" s="296"/>
      <c r="F178" s="297"/>
      <c r="G178" s="298"/>
      <c r="H178" s="423"/>
      <c r="I178" s="299"/>
      <c r="J178" s="181"/>
    </row>
    <row r="179" spans="1:10" x14ac:dyDescent="0.35">
      <c r="A179" s="326"/>
      <c r="B179" s="440"/>
      <c r="C179" s="441"/>
      <c r="D179" s="45"/>
      <c r="E179" s="45"/>
      <c r="F179" s="45"/>
      <c r="G179" s="327"/>
      <c r="H179" s="429"/>
      <c r="I179" s="328"/>
      <c r="J179" s="181"/>
    </row>
    <row r="180" spans="1:10" x14ac:dyDescent="0.35">
      <c r="A180" s="326"/>
      <c r="B180" s="440"/>
      <c r="C180" s="441"/>
      <c r="D180" s="45"/>
      <c r="E180" s="45"/>
      <c r="F180" s="45"/>
      <c r="G180" s="327"/>
      <c r="H180" s="429"/>
      <c r="I180" s="328"/>
      <c r="J180" s="181"/>
    </row>
    <row r="181" spans="1:10" ht="15" thickBot="1" x14ac:dyDescent="0.4">
      <c r="A181" s="96"/>
      <c r="B181" s="438"/>
      <c r="C181" s="439"/>
      <c r="D181" s="279"/>
      <c r="E181" s="279"/>
      <c r="F181" s="279"/>
      <c r="G181" s="300"/>
      <c r="H181" s="424"/>
      <c r="I181" s="301"/>
      <c r="J181" s="181"/>
    </row>
    <row r="182" spans="1:10" x14ac:dyDescent="0.35">
      <c r="A182" s="181"/>
      <c r="B182" s="181"/>
      <c r="C182" s="181"/>
      <c r="D182" s="181"/>
      <c r="E182" s="181"/>
      <c r="F182" s="181"/>
      <c r="G182" s="77"/>
      <c r="H182" s="77"/>
      <c r="I182" s="55"/>
      <c r="J182" s="181"/>
    </row>
    <row r="183" spans="1:10" x14ac:dyDescent="0.35">
      <c r="A183" s="181"/>
      <c r="B183" s="181"/>
      <c r="C183" s="181"/>
      <c r="D183" s="181"/>
      <c r="E183" s="181"/>
      <c r="F183" s="181"/>
      <c r="G183" s="77"/>
      <c r="H183" s="77"/>
      <c r="I183" s="55"/>
      <c r="J183" s="181"/>
    </row>
    <row r="184" spans="1:10" x14ac:dyDescent="0.35">
      <c r="A184" s="181"/>
      <c r="B184" s="181"/>
      <c r="C184" s="181"/>
      <c r="D184" s="181"/>
      <c r="E184" s="181"/>
      <c r="F184" s="181"/>
      <c r="G184" s="77"/>
      <c r="H184" s="77"/>
      <c r="I184" s="55"/>
      <c r="J184" s="181"/>
    </row>
  </sheetData>
  <mergeCells count="105">
    <mergeCell ref="A1:D1"/>
    <mergeCell ref="B8:C8"/>
    <mergeCell ref="J8:J12"/>
    <mergeCell ref="B9:C9"/>
    <mergeCell ref="B10:C10"/>
    <mergeCell ref="B11:C11"/>
    <mergeCell ref="B12:C12"/>
    <mergeCell ref="B2:C2"/>
    <mergeCell ref="B3:C3"/>
    <mergeCell ref="B4:C4"/>
    <mergeCell ref="B5:C5"/>
    <mergeCell ref="B6:C6"/>
    <mergeCell ref="B7:C7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49:C49"/>
    <mergeCell ref="B50:C50"/>
    <mergeCell ref="B51:C51"/>
    <mergeCell ref="J51:J57"/>
    <mergeCell ref="B52:C52"/>
    <mergeCell ref="B53:C53"/>
    <mergeCell ref="B54:C54"/>
    <mergeCell ref="B55:C55"/>
    <mergeCell ref="B56:C56"/>
    <mergeCell ref="B57:C57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167:C167"/>
    <mergeCell ref="B168:C168"/>
    <mergeCell ref="B169:C169"/>
    <mergeCell ref="B170:C170"/>
    <mergeCell ref="B82:C82"/>
    <mergeCell ref="B83:C83"/>
    <mergeCell ref="B84:C84"/>
    <mergeCell ref="B85:C85"/>
    <mergeCell ref="B86:C86"/>
    <mergeCell ref="B87:C87"/>
    <mergeCell ref="B178:C178"/>
    <mergeCell ref="B179:C179"/>
    <mergeCell ref="B180:C180"/>
    <mergeCell ref="B181:C181"/>
    <mergeCell ref="B171:C171"/>
    <mergeCell ref="B172:C172"/>
    <mergeCell ref="B173:C173"/>
    <mergeCell ref="B175:C175"/>
    <mergeCell ref="B176:C176"/>
    <mergeCell ref="B177:C17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workbookViewId="0">
      <selection activeCell="K172" sqref="K172"/>
    </sheetView>
  </sheetViews>
  <sheetFormatPr defaultRowHeight="14.5" x14ac:dyDescent="0.35"/>
  <cols>
    <col min="2" max="2" width="14.6328125" customWidth="1"/>
    <col min="3" max="3" width="38" customWidth="1"/>
    <col min="5" max="5" width="10.1796875" customWidth="1"/>
    <col min="7" max="7" width="16.81640625" customWidth="1"/>
    <col min="8" max="8" width="14.26953125" style="181" customWidth="1"/>
  </cols>
  <sheetData>
    <row r="1" spans="1:10" ht="19" thickBot="1" x14ac:dyDescent="0.5">
      <c r="A1" s="585" t="s">
        <v>543</v>
      </c>
      <c r="B1" s="585"/>
      <c r="C1" s="585"/>
    </row>
    <row r="2" spans="1:10" ht="27" x14ac:dyDescent="0.6">
      <c r="A2" s="33" t="s">
        <v>0</v>
      </c>
      <c r="B2" s="487" t="s">
        <v>450</v>
      </c>
      <c r="C2" s="488"/>
      <c r="D2" s="34" t="s">
        <v>1</v>
      </c>
      <c r="E2" s="35" t="s">
        <v>2</v>
      </c>
      <c r="F2" s="36" t="s">
        <v>3</v>
      </c>
      <c r="G2" s="88" t="s">
        <v>4</v>
      </c>
      <c r="H2" s="413" t="s">
        <v>507</v>
      </c>
      <c r="I2" s="37" t="s">
        <v>5</v>
      </c>
      <c r="J2" s="131"/>
    </row>
    <row r="3" spans="1:10" x14ac:dyDescent="0.35">
      <c r="A3" s="1"/>
      <c r="B3" s="464"/>
      <c r="C3" s="478"/>
      <c r="D3" s="2"/>
      <c r="E3" s="3"/>
      <c r="F3" s="4"/>
      <c r="G3" s="63"/>
      <c r="H3" s="377"/>
      <c r="I3" s="5"/>
      <c r="J3" s="181"/>
    </row>
    <row r="4" spans="1:10" ht="21.5" thickBot="1" x14ac:dyDescent="0.4">
      <c r="A4" s="100" t="s">
        <v>6</v>
      </c>
      <c r="B4" s="489" t="s">
        <v>7</v>
      </c>
      <c r="C4" s="490"/>
      <c r="D4" s="101"/>
      <c r="E4" s="102"/>
      <c r="F4" s="103"/>
      <c r="G4" s="104"/>
      <c r="H4" s="378"/>
      <c r="I4" s="105"/>
      <c r="J4" s="181"/>
    </row>
    <row r="5" spans="1:10" x14ac:dyDescent="0.35">
      <c r="A5" s="80"/>
      <c r="B5" s="491"/>
      <c r="C5" s="492"/>
      <c r="D5" s="81"/>
      <c r="E5" s="82"/>
      <c r="F5" s="94"/>
      <c r="G5" s="83"/>
      <c r="H5" s="379"/>
      <c r="I5" s="84"/>
      <c r="J5" s="181"/>
    </row>
    <row r="6" spans="1:10" ht="48" x14ac:dyDescent="0.35">
      <c r="A6" s="26">
        <v>181111111</v>
      </c>
      <c r="B6" s="464" t="s">
        <v>8</v>
      </c>
      <c r="C6" s="478"/>
      <c r="D6" s="27" t="s">
        <v>9</v>
      </c>
      <c r="E6" s="28">
        <v>0</v>
      </c>
      <c r="F6" s="20">
        <v>561</v>
      </c>
      <c r="G6" s="64">
        <f t="shared" ref="G6:G43" si="0">PRODUCT(E6,F6)</f>
        <v>0</v>
      </c>
      <c r="H6" s="380"/>
      <c r="I6" s="150" t="s">
        <v>143</v>
      </c>
      <c r="J6" s="181"/>
    </row>
    <row r="7" spans="1:10" ht="40" x14ac:dyDescent="0.35">
      <c r="A7" s="26">
        <v>184802111</v>
      </c>
      <c r="B7" s="464" t="s">
        <v>10</v>
      </c>
      <c r="C7" s="478"/>
      <c r="D7" s="27" t="s">
        <v>9</v>
      </c>
      <c r="E7" s="28">
        <v>0</v>
      </c>
      <c r="F7" s="20">
        <f>PRODUCT(F6,2)</f>
        <v>1122</v>
      </c>
      <c r="G7" s="64">
        <f t="shared" si="0"/>
        <v>0</v>
      </c>
      <c r="H7" s="380"/>
      <c r="I7" s="21" t="s">
        <v>130</v>
      </c>
      <c r="J7" s="130"/>
    </row>
    <row r="8" spans="1:10" ht="18" x14ac:dyDescent="0.35">
      <c r="A8" s="129">
        <v>121112004</v>
      </c>
      <c r="B8" s="467" t="s">
        <v>195</v>
      </c>
      <c r="C8" s="483"/>
      <c r="D8" s="126" t="s">
        <v>125</v>
      </c>
      <c r="E8" s="124">
        <v>0</v>
      </c>
      <c r="F8" s="196">
        <v>8.5</v>
      </c>
      <c r="G8" s="127">
        <f t="shared" si="0"/>
        <v>0</v>
      </c>
      <c r="H8" s="381"/>
      <c r="I8" s="128" t="s">
        <v>124</v>
      </c>
      <c r="J8" s="484" t="s">
        <v>140</v>
      </c>
    </row>
    <row r="9" spans="1:10" ht="27" x14ac:dyDescent="0.35">
      <c r="A9" s="129">
        <v>64730111</v>
      </c>
      <c r="B9" s="485" t="s">
        <v>302</v>
      </c>
      <c r="C9" s="486"/>
      <c r="D9" s="126" t="s">
        <v>9</v>
      </c>
      <c r="E9" s="124">
        <v>0</v>
      </c>
      <c r="F9" s="196">
        <f>SUM(F8)</f>
        <v>8.5</v>
      </c>
      <c r="G9" s="127">
        <f t="shared" si="0"/>
        <v>0</v>
      </c>
      <c r="H9" s="381"/>
      <c r="I9" s="128" t="s">
        <v>126</v>
      </c>
      <c r="J9" s="484"/>
    </row>
    <row r="10" spans="1:10" ht="36" x14ac:dyDescent="0.35">
      <c r="A10" s="129">
        <v>564932111</v>
      </c>
      <c r="B10" s="485" t="s">
        <v>303</v>
      </c>
      <c r="C10" s="486"/>
      <c r="D10" s="126" t="s">
        <v>9</v>
      </c>
      <c r="E10" s="124">
        <v>0</v>
      </c>
      <c r="F10" s="196">
        <f>SUM(F9)</f>
        <v>8.5</v>
      </c>
      <c r="G10" s="127">
        <f t="shared" si="0"/>
        <v>0</v>
      </c>
      <c r="H10" s="381"/>
      <c r="I10" s="128" t="s">
        <v>127</v>
      </c>
      <c r="J10" s="484"/>
    </row>
    <row r="11" spans="1:10" ht="72" x14ac:dyDescent="0.35">
      <c r="A11" s="129">
        <v>916371211</v>
      </c>
      <c r="B11" s="467" t="s">
        <v>309</v>
      </c>
      <c r="C11" s="483"/>
      <c r="D11" s="126" t="s">
        <v>33</v>
      </c>
      <c r="E11" s="124">
        <v>0</v>
      </c>
      <c r="F11" s="196">
        <v>13.5</v>
      </c>
      <c r="G11" s="127">
        <f>PRODUCT(E11,F11)</f>
        <v>0</v>
      </c>
      <c r="H11" s="381"/>
      <c r="I11" s="128" t="s">
        <v>146</v>
      </c>
      <c r="J11" s="484"/>
    </row>
    <row r="12" spans="1:10" ht="34.5" customHeight="1" x14ac:dyDescent="0.35">
      <c r="A12" s="129"/>
      <c r="B12" s="485" t="s">
        <v>451</v>
      </c>
      <c r="C12" s="486"/>
      <c r="D12" s="126" t="s">
        <v>125</v>
      </c>
      <c r="E12" s="124">
        <v>0</v>
      </c>
      <c r="F12" s="196">
        <f>SUM(F8)</f>
        <v>8.5</v>
      </c>
      <c r="G12" s="127">
        <f>PRODUCT(E12,F12)</f>
        <v>0</v>
      </c>
      <c r="H12" s="381"/>
      <c r="I12" s="128" t="s">
        <v>122</v>
      </c>
      <c r="J12" s="484"/>
    </row>
    <row r="13" spans="1:10" ht="18" x14ac:dyDescent="0.35">
      <c r="A13" s="129">
        <v>434312241</v>
      </c>
      <c r="B13" s="485" t="s">
        <v>452</v>
      </c>
      <c r="C13" s="486"/>
      <c r="D13" s="126" t="s">
        <v>33</v>
      </c>
      <c r="E13" s="124">
        <v>0</v>
      </c>
      <c r="F13" s="126">
        <v>4</v>
      </c>
      <c r="G13" s="127">
        <f>PRODUCT(E13,F13)</f>
        <v>0</v>
      </c>
      <c r="H13" s="381"/>
      <c r="I13" s="128" t="s">
        <v>311</v>
      </c>
      <c r="J13" s="219"/>
    </row>
    <row r="14" spans="1:10" ht="27" x14ac:dyDescent="0.35">
      <c r="A14" s="220">
        <v>121112005</v>
      </c>
      <c r="B14" s="509" t="s">
        <v>195</v>
      </c>
      <c r="C14" s="520"/>
      <c r="D14" s="221" t="s">
        <v>312</v>
      </c>
      <c r="E14" s="302">
        <v>0</v>
      </c>
      <c r="F14" s="222">
        <v>3</v>
      </c>
      <c r="G14" s="223">
        <f t="shared" ref="G14:G17" si="1">PRODUCT(E14,F14)</f>
        <v>0</v>
      </c>
      <c r="H14" s="415"/>
      <c r="I14" s="224" t="s">
        <v>313</v>
      </c>
      <c r="J14" s="219"/>
    </row>
    <row r="15" spans="1:10" ht="36" x14ac:dyDescent="0.35">
      <c r="A15" s="220"/>
      <c r="B15" s="521" t="s">
        <v>314</v>
      </c>
      <c r="C15" s="522"/>
      <c r="D15" s="221" t="s">
        <v>315</v>
      </c>
      <c r="E15" s="302">
        <v>0</v>
      </c>
      <c r="F15" s="222">
        <v>6.5</v>
      </c>
      <c r="G15" s="223">
        <f t="shared" si="1"/>
        <v>0</v>
      </c>
      <c r="H15" s="415"/>
      <c r="I15" s="224" t="s">
        <v>316</v>
      </c>
      <c r="J15" s="219"/>
    </row>
    <row r="16" spans="1:10" ht="36" x14ac:dyDescent="0.35">
      <c r="A16" s="220"/>
      <c r="B16" s="521" t="s">
        <v>317</v>
      </c>
      <c r="C16" s="522"/>
      <c r="D16" s="221" t="s">
        <v>33</v>
      </c>
      <c r="E16" s="302">
        <v>0</v>
      </c>
      <c r="F16" s="225">
        <v>10.75</v>
      </c>
      <c r="G16" s="223">
        <f t="shared" si="1"/>
        <v>0</v>
      </c>
      <c r="H16" s="415"/>
      <c r="I16" s="224" t="s">
        <v>318</v>
      </c>
      <c r="J16" s="219"/>
    </row>
    <row r="17" spans="1:10" ht="27" x14ac:dyDescent="0.35">
      <c r="A17" s="220"/>
      <c r="B17" s="521" t="s">
        <v>319</v>
      </c>
      <c r="C17" s="522"/>
      <c r="D17" s="221" t="s">
        <v>125</v>
      </c>
      <c r="E17" s="302">
        <v>0</v>
      </c>
      <c r="F17" s="225">
        <v>3.5</v>
      </c>
      <c r="G17" s="223">
        <f t="shared" si="1"/>
        <v>0</v>
      </c>
      <c r="H17" s="415"/>
      <c r="I17" s="224" t="s">
        <v>320</v>
      </c>
      <c r="J17" s="219"/>
    </row>
    <row r="18" spans="1:10" ht="27" x14ac:dyDescent="0.35">
      <c r="A18" s="26">
        <v>181411131</v>
      </c>
      <c r="B18" s="464" t="s">
        <v>11</v>
      </c>
      <c r="C18" s="478"/>
      <c r="D18" s="27" t="s">
        <v>9</v>
      </c>
      <c r="E18" s="28">
        <v>0</v>
      </c>
      <c r="F18" s="20">
        <f>SUM(417.5,-F8)</f>
        <v>409</v>
      </c>
      <c r="G18" s="64">
        <f t="shared" si="0"/>
        <v>0</v>
      </c>
      <c r="H18" s="380"/>
      <c r="I18" s="21" t="s">
        <v>129</v>
      </c>
      <c r="J18" s="181"/>
    </row>
    <row r="19" spans="1:10" x14ac:dyDescent="0.35">
      <c r="A19" s="151">
        <v>185803211</v>
      </c>
      <c r="B19" s="436" t="s">
        <v>144</v>
      </c>
      <c r="C19" s="437"/>
      <c r="D19" s="152" t="s">
        <v>9</v>
      </c>
      <c r="E19" s="28">
        <v>0</v>
      </c>
      <c r="F19" s="20">
        <f>SUM(F18)</f>
        <v>409</v>
      </c>
      <c r="G19" s="64">
        <f t="shared" si="0"/>
        <v>0</v>
      </c>
      <c r="H19" s="380"/>
      <c r="I19" s="21"/>
      <c r="J19" s="181"/>
    </row>
    <row r="20" spans="1:10" x14ac:dyDescent="0.35">
      <c r="A20" s="26">
        <v>183205111</v>
      </c>
      <c r="B20" s="464" t="s">
        <v>12</v>
      </c>
      <c r="C20" s="478"/>
      <c r="D20" s="27" t="s">
        <v>9</v>
      </c>
      <c r="E20" s="28">
        <v>0</v>
      </c>
      <c r="F20" s="20">
        <f>SUM(F6,-F18,-F8)</f>
        <v>143.5</v>
      </c>
      <c r="G20" s="64">
        <f t="shared" si="0"/>
        <v>0</v>
      </c>
      <c r="H20" s="380"/>
      <c r="I20" s="21"/>
      <c r="J20" s="133"/>
    </row>
    <row r="21" spans="1:10" ht="27.5" customHeight="1" x14ac:dyDescent="0.35">
      <c r="A21" s="26">
        <v>183111212</v>
      </c>
      <c r="B21" s="464" t="s">
        <v>84</v>
      </c>
      <c r="C21" s="478"/>
      <c r="D21" s="27" t="s">
        <v>13</v>
      </c>
      <c r="E21" s="28">
        <v>0</v>
      </c>
      <c r="F21" s="20">
        <f>SUM(F175)</f>
        <v>227</v>
      </c>
      <c r="G21" s="64">
        <f t="shared" si="0"/>
        <v>0</v>
      </c>
      <c r="H21" s="380"/>
      <c r="I21" s="21" t="s">
        <v>14</v>
      </c>
      <c r="J21" s="182"/>
    </row>
    <row r="22" spans="1:10" ht="31" customHeight="1" x14ac:dyDescent="0.35">
      <c r="A22" s="89">
        <v>183101315</v>
      </c>
      <c r="B22" s="480" t="s">
        <v>82</v>
      </c>
      <c r="C22" s="481"/>
      <c r="D22" s="90" t="s">
        <v>13</v>
      </c>
      <c r="E22" s="28">
        <v>0</v>
      </c>
      <c r="F22" s="91">
        <f>SUM(F148)</f>
        <v>3</v>
      </c>
      <c r="G22" s="64">
        <f t="shared" si="0"/>
        <v>0</v>
      </c>
      <c r="H22" s="382"/>
      <c r="I22" s="157" t="s">
        <v>139</v>
      </c>
      <c r="J22" s="182"/>
    </row>
    <row r="23" spans="1:10" ht="27" customHeight="1" thickBot="1" x14ac:dyDescent="0.4">
      <c r="A23" s="303">
        <v>183101314</v>
      </c>
      <c r="B23" s="527" t="s">
        <v>137</v>
      </c>
      <c r="C23" s="528"/>
      <c r="D23" s="304" t="s">
        <v>13</v>
      </c>
      <c r="E23" s="305">
        <v>0</v>
      </c>
      <c r="F23" s="24">
        <f>SUM(F126)</f>
        <v>3</v>
      </c>
      <c r="G23" s="65">
        <f t="shared" si="0"/>
        <v>0</v>
      </c>
      <c r="H23" s="383"/>
      <c r="I23" s="306" t="s">
        <v>138</v>
      </c>
      <c r="J23" s="182"/>
    </row>
    <row r="24" spans="1:10" ht="36" x14ac:dyDescent="0.35">
      <c r="A24" s="155">
        <v>183111213</v>
      </c>
      <c r="B24" s="454" t="s">
        <v>85</v>
      </c>
      <c r="C24" s="482"/>
      <c r="D24" s="156" t="s">
        <v>13</v>
      </c>
      <c r="E24" s="113">
        <v>0</v>
      </c>
      <c r="F24" s="114">
        <f>SUM(F157,-F22,-F23)</f>
        <v>385</v>
      </c>
      <c r="G24" s="122">
        <f t="shared" si="0"/>
        <v>0</v>
      </c>
      <c r="H24" s="384"/>
      <c r="I24" s="116" t="s">
        <v>186</v>
      </c>
      <c r="J24" s="182"/>
    </row>
    <row r="25" spans="1:10" ht="30" customHeight="1" x14ac:dyDescent="0.35">
      <c r="A25" s="26">
        <v>183101214</v>
      </c>
      <c r="B25" s="464" t="s">
        <v>86</v>
      </c>
      <c r="C25" s="478"/>
      <c r="D25" s="27" t="s">
        <v>13</v>
      </c>
      <c r="E25" s="113">
        <v>0</v>
      </c>
      <c r="F25" s="20">
        <f>SUM(F107,F108,F109,F110)</f>
        <v>4</v>
      </c>
      <c r="G25" s="64">
        <f t="shared" si="0"/>
        <v>0</v>
      </c>
      <c r="H25" s="380"/>
      <c r="I25" s="21" t="s">
        <v>58</v>
      </c>
      <c r="J25" s="182"/>
    </row>
    <row r="26" spans="1:10" ht="30.5" customHeight="1" x14ac:dyDescent="0.35">
      <c r="A26" s="26">
        <v>183101215</v>
      </c>
      <c r="B26" s="464" t="s">
        <v>87</v>
      </c>
      <c r="C26" s="478"/>
      <c r="D26" s="27" t="s">
        <v>13</v>
      </c>
      <c r="E26" s="113">
        <v>0</v>
      </c>
      <c r="F26" s="20">
        <f>SUM(F112,-F25)</f>
        <v>5</v>
      </c>
      <c r="G26" s="64">
        <f t="shared" si="0"/>
        <v>0</v>
      </c>
      <c r="H26" s="380"/>
      <c r="I26" s="21" t="s">
        <v>59</v>
      </c>
      <c r="J26" s="182"/>
    </row>
    <row r="27" spans="1:10" ht="19.5" customHeight="1" x14ac:dyDescent="0.35">
      <c r="A27" s="89">
        <v>183211322</v>
      </c>
      <c r="B27" s="480" t="s">
        <v>15</v>
      </c>
      <c r="C27" s="480"/>
      <c r="D27" s="90" t="s">
        <v>13</v>
      </c>
      <c r="E27" s="113">
        <v>0</v>
      </c>
      <c r="F27" s="91">
        <f>SUM(F21)</f>
        <v>227</v>
      </c>
      <c r="G27" s="92">
        <f t="shared" si="0"/>
        <v>0</v>
      </c>
      <c r="H27" s="382"/>
      <c r="I27" s="93" t="s">
        <v>14</v>
      </c>
      <c r="J27" s="182"/>
    </row>
    <row r="28" spans="1:10" ht="26.5" customHeight="1" x14ac:dyDescent="0.35">
      <c r="A28" s="26">
        <v>184102110</v>
      </c>
      <c r="B28" s="464" t="s">
        <v>16</v>
      </c>
      <c r="C28" s="464"/>
      <c r="D28" s="27" t="s">
        <v>13</v>
      </c>
      <c r="E28" s="113">
        <v>0</v>
      </c>
      <c r="F28" s="20">
        <f>SUM(F157)</f>
        <v>391</v>
      </c>
      <c r="G28" s="64">
        <f t="shared" si="0"/>
        <v>0</v>
      </c>
      <c r="H28" s="380"/>
      <c r="I28" s="21" t="s">
        <v>83</v>
      </c>
      <c r="J28" s="182"/>
    </row>
    <row r="29" spans="1:10" ht="27" customHeight="1" x14ac:dyDescent="0.35">
      <c r="A29" s="155">
        <v>184201111</v>
      </c>
      <c r="B29" s="454" t="s">
        <v>60</v>
      </c>
      <c r="C29" s="482"/>
      <c r="D29" s="156" t="s">
        <v>13</v>
      </c>
      <c r="E29" s="113">
        <v>0</v>
      </c>
      <c r="F29" s="114">
        <f>SUM(F25)</f>
        <v>4</v>
      </c>
      <c r="G29" s="122">
        <f t="shared" si="0"/>
        <v>0</v>
      </c>
      <c r="H29" s="384"/>
      <c r="I29" s="116" t="s">
        <v>58</v>
      </c>
      <c r="J29" s="182"/>
    </row>
    <row r="30" spans="1:10" ht="28" customHeight="1" x14ac:dyDescent="0.35">
      <c r="A30" s="26">
        <v>184102115</v>
      </c>
      <c r="B30" s="464" t="s">
        <v>17</v>
      </c>
      <c r="C30" s="478"/>
      <c r="D30" s="27" t="s">
        <v>13</v>
      </c>
      <c r="E30" s="113">
        <v>0</v>
      </c>
      <c r="F30" s="20">
        <f>SUM(F26)</f>
        <v>5</v>
      </c>
      <c r="G30" s="64">
        <f t="shared" si="0"/>
        <v>0</v>
      </c>
      <c r="H30" s="380"/>
      <c r="I30" s="21" t="s">
        <v>59</v>
      </c>
      <c r="J30" s="182"/>
    </row>
    <row r="31" spans="1:10" ht="33.5" customHeight="1" x14ac:dyDescent="0.35">
      <c r="A31" s="26">
        <v>185802114</v>
      </c>
      <c r="B31" s="464" t="s">
        <v>81</v>
      </c>
      <c r="C31" s="478"/>
      <c r="D31" s="27" t="s">
        <v>18</v>
      </c>
      <c r="E31" s="113">
        <v>0</v>
      </c>
      <c r="F31" s="106">
        <f>PRODUCT(F70,0.00001)</f>
        <v>7.5700000000000003E-3</v>
      </c>
      <c r="G31" s="64">
        <f t="shared" si="0"/>
        <v>0</v>
      </c>
      <c r="H31" s="380"/>
      <c r="I31" s="21" t="s">
        <v>19</v>
      </c>
      <c r="J31" s="182"/>
    </row>
    <row r="32" spans="1:10" ht="26" customHeight="1" x14ac:dyDescent="0.35">
      <c r="A32" s="26"/>
      <c r="B32" s="464" t="s">
        <v>20</v>
      </c>
      <c r="C32" s="478"/>
      <c r="D32" s="27" t="s">
        <v>21</v>
      </c>
      <c r="E32" s="113">
        <v>0</v>
      </c>
      <c r="F32" s="20">
        <f>SUM(F111)</f>
        <v>6</v>
      </c>
      <c r="G32" s="64">
        <f t="shared" si="0"/>
        <v>0</v>
      </c>
      <c r="H32" s="380"/>
      <c r="I32" s="21" t="s">
        <v>53</v>
      </c>
      <c r="J32" s="182"/>
    </row>
    <row r="33" spans="1:10" ht="29" customHeight="1" x14ac:dyDescent="0.35">
      <c r="A33" s="26">
        <v>184215132</v>
      </c>
      <c r="B33" s="464" t="s">
        <v>119</v>
      </c>
      <c r="C33" s="478"/>
      <c r="D33" s="27" t="s">
        <v>13</v>
      </c>
      <c r="E33" s="113">
        <v>0</v>
      </c>
      <c r="F33" s="20">
        <v>0</v>
      </c>
      <c r="G33" s="64">
        <f t="shared" si="0"/>
        <v>0</v>
      </c>
      <c r="H33" s="380"/>
      <c r="I33" s="21" t="s">
        <v>22</v>
      </c>
      <c r="J33" s="182"/>
    </row>
    <row r="34" spans="1:10" ht="27" x14ac:dyDescent="0.35">
      <c r="A34" s="89">
        <v>184215112</v>
      </c>
      <c r="B34" s="480" t="s">
        <v>61</v>
      </c>
      <c r="C34" s="481"/>
      <c r="D34" s="90" t="s">
        <v>13</v>
      </c>
      <c r="E34" s="113">
        <v>0</v>
      </c>
      <c r="F34" s="91">
        <v>6</v>
      </c>
      <c r="G34" s="92">
        <f t="shared" si="0"/>
        <v>0</v>
      </c>
      <c r="H34" s="382"/>
      <c r="I34" s="93" t="s">
        <v>322</v>
      </c>
      <c r="J34" s="182"/>
    </row>
    <row r="35" spans="1:10" ht="27" customHeight="1" x14ac:dyDescent="0.35">
      <c r="A35" s="26">
        <v>184215111</v>
      </c>
      <c r="B35" s="464" t="s">
        <v>23</v>
      </c>
      <c r="C35" s="478"/>
      <c r="D35" s="27" t="s">
        <v>13</v>
      </c>
      <c r="E35" s="113">
        <v>0</v>
      </c>
      <c r="F35" s="20">
        <f>SUM(F94)</f>
        <v>3</v>
      </c>
      <c r="G35" s="64">
        <f t="shared" si="0"/>
        <v>0</v>
      </c>
      <c r="H35" s="380"/>
      <c r="I35" s="21" t="s">
        <v>24</v>
      </c>
      <c r="J35" s="182"/>
    </row>
    <row r="36" spans="1:10" ht="27" x14ac:dyDescent="0.35">
      <c r="A36" s="26">
        <v>183117111</v>
      </c>
      <c r="B36" s="464" t="s">
        <v>323</v>
      </c>
      <c r="C36" s="478"/>
      <c r="D36" s="27" t="s">
        <v>33</v>
      </c>
      <c r="E36" s="113">
        <v>0</v>
      </c>
      <c r="F36" s="78">
        <v>12.5</v>
      </c>
      <c r="G36" s="64">
        <f t="shared" si="0"/>
        <v>0</v>
      </c>
      <c r="H36" s="380"/>
      <c r="I36" s="21" t="s">
        <v>324</v>
      </c>
      <c r="J36" s="182"/>
    </row>
    <row r="37" spans="1:10" ht="36" x14ac:dyDescent="0.35">
      <c r="A37" s="89">
        <v>183106611</v>
      </c>
      <c r="B37" s="480" t="s">
        <v>325</v>
      </c>
      <c r="C37" s="481"/>
      <c r="D37" s="90" t="s">
        <v>33</v>
      </c>
      <c r="E37" s="113">
        <v>0</v>
      </c>
      <c r="F37" s="226">
        <v>12.5</v>
      </c>
      <c r="G37" s="92">
        <f t="shared" si="0"/>
        <v>0</v>
      </c>
      <c r="H37" s="382"/>
      <c r="I37" s="93" t="s">
        <v>326</v>
      </c>
      <c r="J37" s="182"/>
    </row>
    <row r="38" spans="1:10" ht="29" customHeight="1" x14ac:dyDescent="0.35">
      <c r="A38" s="26">
        <v>184911431</v>
      </c>
      <c r="B38" s="464" t="s">
        <v>25</v>
      </c>
      <c r="C38" s="478"/>
      <c r="D38" s="27" t="s">
        <v>9</v>
      </c>
      <c r="E38" s="113">
        <v>0</v>
      </c>
      <c r="F38" s="20">
        <f>SUM(F20,-F39)</f>
        <v>131.5</v>
      </c>
      <c r="G38" s="64">
        <f t="shared" si="0"/>
        <v>0</v>
      </c>
      <c r="H38" s="380"/>
      <c r="I38" s="21" t="s">
        <v>54</v>
      </c>
      <c r="J38" s="182"/>
    </row>
    <row r="39" spans="1:10" ht="26" customHeight="1" x14ac:dyDescent="0.35">
      <c r="A39" s="26">
        <v>184911151</v>
      </c>
      <c r="B39" s="464" t="s">
        <v>26</v>
      </c>
      <c r="C39" s="478"/>
      <c r="D39" s="27" t="s">
        <v>9</v>
      </c>
      <c r="E39" s="113">
        <v>0</v>
      </c>
      <c r="F39" s="20">
        <v>12</v>
      </c>
      <c r="G39" s="64">
        <f t="shared" si="0"/>
        <v>0</v>
      </c>
      <c r="H39" s="380"/>
      <c r="I39" s="21" t="s">
        <v>88</v>
      </c>
      <c r="J39" s="134"/>
    </row>
    <row r="40" spans="1:10" ht="25.5" customHeight="1" x14ac:dyDescent="0.35">
      <c r="A40" s="26"/>
      <c r="B40" s="479" t="s">
        <v>518</v>
      </c>
      <c r="C40" s="471"/>
      <c r="D40" s="18" t="s">
        <v>21</v>
      </c>
      <c r="E40" s="113">
        <v>0</v>
      </c>
      <c r="F40" s="20">
        <v>3</v>
      </c>
      <c r="G40" s="64">
        <f t="shared" si="0"/>
        <v>0</v>
      </c>
      <c r="H40" s="380"/>
      <c r="I40" s="110"/>
      <c r="J40" s="181"/>
    </row>
    <row r="41" spans="1:10" ht="22.5" customHeight="1" x14ac:dyDescent="0.35">
      <c r="A41" s="26">
        <v>185851111</v>
      </c>
      <c r="B41" s="464" t="s">
        <v>51</v>
      </c>
      <c r="C41" s="471"/>
      <c r="D41" s="18" t="s">
        <v>27</v>
      </c>
      <c r="E41" s="113">
        <v>0</v>
      </c>
      <c r="F41" s="20">
        <v>3</v>
      </c>
      <c r="G41" s="64">
        <f t="shared" si="0"/>
        <v>0</v>
      </c>
      <c r="H41" s="380"/>
      <c r="I41" s="21"/>
      <c r="J41" s="181"/>
    </row>
    <row r="42" spans="1:10" ht="21" customHeight="1" x14ac:dyDescent="0.35">
      <c r="A42" s="26">
        <v>185804312</v>
      </c>
      <c r="B42" s="464" t="s">
        <v>52</v>
      </c>
      <c r="C42" s="471"/>
      <c r="D42" s="18" t="s">
        <v>27</v>
      </c>
      <c r="E42" s="113">
        <v>0</v>
      </c>
      <c r="F42" s="20">
        <v>5</v>
      </c>
      <c r="G42" s="64">
        <f t="shared" si="0"/>
        <v>0</v>
      </c>
      <c r="H42" s="380"/>
      <c r="I42" s="32"/>
      <c r="J42" s="181"/>
    </row>
    <row r="43" spans="1:10" ht="24.5" customHeight="1" x14ac:dyDescent="0.35">
      <c r="A43" s="26">
        <v>998231311</v>
      </c>
      <c r="B43" s="479" t="s">
        <v>196</v>
      </c>
      <c r="C43" s="471"/>
      <c r="D43" s="18" t="s">
        <v>18</v>
      </c>
      <c r="E43" s="113">
        <v>0</v>
      </c>
      <c r="F43" s="20">
        <v>4</v>
      </c>
      <c r="G43" s="64">
        <f t="shared" si="0"/>
        <v>0</v>
      </c>
      <c r="H43" s="380"/>
      <c r="I43" s="32"/>
      <c r="J43" s="181"/>
    </row>
    <row r="44" spans="1:10" x14ac:dyDescent="0.35">
      <c r="A44" s="9"/>
      <c r="B44" s="464"/>
      <c r="C44" s="471"/>
      <c r="D44" s="6"/>
      <c r="E44" s="10"/>
      <c r="F44" s="11"/>
      <c r="G44" s="66"/>
      <c r="H44" s="385"/>
      <c r="I44" s="8"/>
      <c r="J44" s="181"/>
    </row>
    <row r="45" spans="1:10" x14ac:dyDescent="0.35">
      <c r="A45" s="227"/>
      <c r="B45" s="515" t="s">
        <v>28</v>
      </c>
      <c r="C45" s="516"/>
      <c r="D45" s="228"/>
      <c r="E45" s="229"/>
      <c r="F45" s="307"/>
      <c r="G45" s="213">
        <f>SUM(G6:G44)</f>
        <v>0</v>
      </c>
      <c r="H45" s="407"/>
      <c r="I45" s="231"/>
      <c r="J45" s="181"/>
    </row>
    <row r="46" spans="1:10" x14ac:dyDescent="0.35">
      <c r="A46" s="9"/>
      <c r="B46" s="464"/>
      <c r="C46" s="471"/>
      <c r="D46" s="6"/>
      <c r="E46" s="10"/>
      <c r="F46" s="11"/>
      <c r="G46" s="308"/>
      <c r="H46" s="425"/>
      <c r="I46" s="8"/>
      <c r="J46" s="181"/>
    </row>
    <row r="47" spans="1:10" x14ac:dyDescent="0.35">
      <c r="A47" s="9"/>
      <c r="B47" s="464"/>
      <c r="C47" s="471"/>
      <c r="D47" s="6"/>
      <c r="E47" s="10"/>
      <c r="F47" s="11"/>
      <c r="G47" s="308"/>
      <c r="H47" s="425"/>
      <c r="I47" s="8"/>
      <c r="J47" s="181"/>
    </row>
    <row r="48" spans="1:10" x14ac:dyDescent="0.35">
      <c r="A48" s="9"/>
      <c r="B48" s="464"/>
      <c r="C48" s="471"/>
      <c r="D48" s="6"/>
      <c r="E48" s="10"/>
      <c r="F48" s="11"/>
      <c r="G48" s="308"/>
      <c r="H48" s="425"/>
      <c r="I48" s="8"/>
      <c r="J48" s="181"/>
    </row>
    <row r="49" spans="1:10" ht="15" thickBot="1" x14ac:dyDescent="0.4">
      <c r="A49" s="141"/>
      <c r="B49" s="462"/>
      <c r="C49" s="518"/>
      <c r="D49" s="12"/>
      <c r="E49" s="142"/>
      <c r="F49" s="143"/>
      <c r="G49" s="67"/>
      <c r="H49" s="386"/>
      <c r="I49" s="13"/>
      <c r="J49" s="181"/>
    </row>
    <row r="50" spans="1:10" x14ac:dyDescent="0.35">
      <c r="A50" s="135"/>
      <c r="B50" s="474" t="s">
        <v>29</v>
      </c>
      <c r="C50" s="475"/>
      <c r="D50" s="136"/>
      <c r="E50" s="137"/>
      <c r="F50" s="138"/>
      <c r="G50" s="139"/>
      <c r="H50" s="387"/>
      <c r="I50" s="140"/>
      <c r="J50" s="181"/>
    </row>
    <row r="51" spans="1:10" x14ac:dyDescent="0.35">
      <c r="A51" s="17"/>
      <c r="B51" s="464"/>
      <c r="C51" s="471"/>
      <c r="D51" s="18"/>
      <c r="E51" s="19"/>
      <c r="F51" s="20"/>
      <c r="G51" s="68"/>
      <c r="H51" s="388"/>
      <c r="I51" s="29"/>
      <c r="J51" s="181"/>
    </row>
    <row r="52" spans="1:10" x14ac:dyDescent="0.35">
      <c r="A52" s="51"/>
      <c r="B52" s="476" t="s">
        <v>30</v>
      </c>
      <c r="C52" s="477"/>
      <c r="D52" s="52"/>
      <c r="E52" s="53"/>
      <c r="F52" s="15"/>
      <c r="G52" s="69"/>
      <c r="H52" s="389"/>
      <c r="I52" s="54"/>
      <c r="J52" s="181"/>
    </row>
    <row r="53" spans="1:10" ht="30.5" customHeight="1" x14ac:dyDescent="0.35">
      <c r="A53" s="125"/>
      <c r="B53" s="467" t="s">
        <v>510</v>
      </c>
      <c r="C53" s="468"/>
      <c r="D53" s="173" t="s">
        <v>21</v>
      </c>
      <c r="E53" s="124">
        <v>0</v>
      </c>
      <c r="F53" s="126">
        <v>1</v>
      </c>
      <c r="G53" s="174">
        <f>PRODUCT(E53,F53)</f>
        <v>0</v>
      </c>
      <c r="H53" s="390"/>
      <c r="I53" s="175" t="s">
        <v>128</v>
      </c>
      <c r="J53" s="466" t="s">
        <v>140</v>
      </c>
    </row>
    <row r="54" spans="1:10" ht="39" customHeight="1" x14ac:dyDescent="0.35">
      <c r="A54" s="125"/>
      <c r="B54" s="467" t="s">
        <v>327</v>
      </c>
      <c r="C54" s="468"/>
      <c r="D54" s="173" t="s">
        <v>21</v>
      </c>
      <c r="E54" s="124">
        <v>0</v>
      </c>
      <c r="F54" s="126">
        <v>6</v>
      </c>
      <c r="G54" s="174">
        <f t="shared" ref="G54:G87" si="2">PRODUCT(E54,F54)</f>
        <v>0</v>
      </c>
      <c r="H54" s="390"/>
      <c r="I54" s="175" t="s">
        <v>198</v>
      </c>
      <c r="J54" s="466"/>
    </row>
    <row r="55" spans="1:10" ht="39" customHeight="1" x14ac:dyDescent="0.35">
      <c r="A55" s="180"/>
      <c r="B55" s="469" t="s">
        <v>201</v>
      </c>
      <c r="C55" s="470"/>
      <c r="D55" s="192" t="s">
        <v>21</v>
      </c>
      <c r="E55" s="124">
        <v>0</v>
      </c>
      <c r="F55" s="193">
        <v>2</v>
      </c>
      <c r="G55" s="194">
        <f t="shared" si="2"/>
        <v>0</v>
      </c>
      <c r="H55" s="391"/>
      <c r="I55" s="195" t="s">
        <v>199</v>
      </c>
      <c r="J55" s="466"/>
    </row>
    <row r="56" spans="1:10" ht="27" x14ac:dyDescent="0.35">
      <c r="A56" s="125"/>
      <c r="B56" s="467" t="s">
        <v>328</v>
      </c>
      <c r="C56" s="468"/>
      <c r="D56" s="173" t="s">
        <v>202</v>
      </c>
      <c r="E56" s="124">
        <v>0</v>
      </c>
      <c r="F56" s="196">
        <v>0.8</v>
      </c>
      <c r="G56" s="174">
        <f t="shared" si="2"/>
        <v>0</v>
      </c>
      <c r="H56" s="390"/>
      <c r="I56" s="175" t="s">
        <v>192</v>
      </c>
      <c r="J56" s="466"/>
    </row>
    <row r="57" spans="1:10" ht="30.5" customHeight="1" x14ac:dyDescent="0.35">
      <c r="A57" s="180"/>
      <c r="B57" s="469" t="s">
        <v>329</v>
      </c>
      <c r="C57" s="470"/>
      <c r="D57" s="192" t="s">
        <v>202</v>
      </c>
      <c r="E57" s="124">
        <v>0</v>
      </c>
      <c r="F57" s="329">
        <v>0.4</v>
      </c>
      <c r="G57" s="194">
        <f t="shared" si="2"/>
        <v>0</v>
      </c>
      <c r="H57" s="391"/>
      <c r="I57" s="195" t="s">
        <v>128</v>
      </c>
      <c r="J57" s="466"/>
    </row>
    <row r="58" spans="1:10" ht="27.5" customHeight="1" x14ac:dyDescent="0.35">
      <c r="A58" s="180"/>
      <c r="B58" s="469" t="s">
        <v>330</v>
      </c>
      <c r="C58" s="470"/>
      <c r="D58" s="192" t="s">
        <v>34</v>
      </c>
      <c r="E58" s="124">
        <v>0</v>
      </c>
      <c r="F58" s="193">
        <v>64</v>
      </c>
      <c r="G58" s="194">
        <f t="shared" si="2"/>
        <v>0</v>
      </c>
      <c r="H58" s="391"/>
      <c r="I58" s="195" t="s">
        <v>187</v>
      </c>
      <c r="J58" s="466"/>
    </row>
    <row r="59" spans="1:10" ht="31" customHeight="1" x14ac:dyDescent="0.35">
      <c r="A59" s="125"/>
      <c r="B59" s="467" t="s">
        <v>519</v>
      </c>
      <c r="C59" s="468"/>
      <c r="D59" s="173" t="s">
        <v>21</v>
      </c>
      <c r="E59" s="124">
        <v>0</v>
      </c>
      <c r="F59" s="126">
        <v>4</v>
      </c>
      <c r="G59" s="174">
        <f t="shared" si="2"/>
        <v>0</v>
      </c>
      <c r="H59" s="390"/>
      <c r="I59" s="175"/>
      <c r="J59" s="245"/>
    </row>
    <row r="60" spans="1:10" ht="39.5" customHeight="1" x14ac:dyDescent="0.35">
      <c r="A60" s="252"/>
      <c r="B60" s="509" t="s">
        <v>544</v>
      </c>
      <c r="C60" s="510"/>
      <c r="D60" s="256" t="s">
        <v>21</v>
      </c>
      <c r="E60" s="302">
        <v>0</v>
      </c>
      <c r="F60" s="221">
        <v>1</v>
      </c>
      <c r="G60" s="263">
        <f t="shared" si="2"/>
        <v>0</v>
      </c>
      <c r="H60" s="426"/>
      <c r="I60" s="257"/>
      <c r="J60" s="245"/>
    </row>
    <row r="61" spans="1:10" ht="27" x14ac:dyDescent="0.35">
      <c r="A61" s="252"/>
      <c r="B61" s="509" t="s">
        <v>332</v>
      </c>
      <c r="C61" s="510"/>
      <c r="D61" s="253" t="s">
        <v>27</v>
      </c>
      <c r="E61" s="302">
        <v>0</v>
      </c>
      <c r="F61" s="254"/>
      <c r="G61" s="263">
        <f t="shared" si="2"/>
        <v>0</v>
      </c>
      <c r="H61" s="426"/>
      <c r="I61" s="255" t="s">
        <v>333</v>
      </c>
      <c r="J61" s="245"/>
    </row>
    <row r="62" spans="1:10" x14ac:dyDescent="0.35">
      <c r="A62" s="252"/>
      <c r="B62" s="509" t="s">
        <v>334</v>
      </c>
      <c r="C62" s="510"/>
      <c r="D62" s="256" t="s">
        <v>21</v>
      </c>
      <c r="E62" s="302">
        <v>0</v>
      </c>
      <c r="F62" s="221">
        <v>22</v>
      </c>
      <c r="G62" s="263">
        <f t="shared" si="2"/>
        <v>0</v>
      </c>
      <c r="H62" s="426"/>
      <c r="I62" s="257"/>
      <c r="J62" s="245"/>
    </row>
    <row r="63" spans="1:10" ht="18" x14ac:dyDescent="0.35">
      <c r="A63" s="252"/>
      <c r="B63" s="509" t="s">
        <v>335</v>
      </c>
      <c r="C63" s="510"/>
      <c r="D63" s="256" t="s">
        <v>21</v>
      </c>
      <c r="E63" s="302">
        <v>0</v>
      </c>
      <c r="F63" s="221">
        <v>12</v>
      </c>
      <c r="G63" s="263">
        <f t="shared" si="2"/>
        <v>0</v>
      </c>
      <c r="H63" s="426"/>
      <c r="I63" s="257" t="s">
        <v>311</v>
      </c>
      <c r="J63" s="245"/>
    </row>
    <row r="64" spans="1:10" ht="21" customHeight="1" x14ac:dyDescent="0.35">
      <c r="A64" s="252"/>
      <c r="B64" s="509" t="s">
        <v>336</v>
      </c>
      <c r="C64" s="510"/>
      <c r="D64" s="253" t="s">
        <v>27</v>
      </c>
      <c r="E64" s="302">
        <v>0</v>
      </c>
      <c r="F64" s="221">
        <v>3.5</v>
      </c>
      <c r="G64" s="263">
        <f t="shared" si="2"/>
        <v>0</v>
      </c>
      <c r="H64" s="426"/>
      <c r="I64" s="257"/>
      <c r="J64" s="245"/>
    </row>
    <row r="65" spans="1:10" ht="27.5" customHeight="1" x14ac:dyDescent="0.35">
      <c r="A65" s="252"/>
      <c r="B65" s="509" t="s">
        <v>329</v>
      </c>
      <c r="C65" s="510"/>
      <c r="D65" s="256" t="s">
        <v>202</v>
      </c>
      <c r="E65" s="302">
        <v>0</v>
      </c>
      <c r="F65" s="225">
        <v>0.5</v>
      </c>
      <c r="G65" s="263">
        <f t="shared" si="2"/>
        <v>0</v>
      </c>
      <c r="H65" s="426"/>
      <c r="I65" s="257" t="s">
        <v>337</v>
      </c>
      <c r="J65" s="245"/>
    </row>
    <row r="66" spans="1:10" x14ac:dyDescent="0.35">
      <c r="A66" s="252"/>
      <c r="B66" s="509" t="s">
        <v>338</v>
      </c>
      <c r="C66" s="510"/>
      <c r="D66" s="253" t="s">
        <v>21</v>
      </c>
      <c r="E66" s="302">
        <v>0</v>
      </c>
      <c r="F66" s="221">
        <v>5</v>
      </c>
      <c r="G66" s="263">
        <f t="shared" si="2"/>
        <v>0</v>
      </c>
      <c r="H66" s="426"/>
      <c r="I66" s="257"/>
      <c r="J66" s="245"/>
    </row>
    <row r="67" spans="1:10" x14ac:dyDescent="0.35">
      <c r="A67" s="17"/>
      <c r="B67" s="464" t="s">
        <v>55</v>
      </c>
      <c r="C67" s="465"/>
      <c r="D67" s="18" t="s">
        <v>27</v>
      </c>
      <c r="E67" s="28">
        <v>0</v>
      </c>
      <c r="F67" s="78">
        <v>3.7</v>
      </c>
      <c r="G67" s="68">
        <f t="shared" si="2"/>
        <v>0</v>
      </c>
      <c r="H67" s="388"/>
      <c r="I67" s="132" t="s">
        <v>190</v>
      </c>
      <c r="J67" s="181"/>
    </row>
    <row r="68" spans="1:10" ht="29" customHeight="1" x14ac:dyDescent="0.35">
      <c r="A68" s="17"/>
      <c r="B68" s="464" t="s">
        <v>520</v>
      </c>
      <c r="C68" s="465"/>
      <c r="D68" s="18" t="s">
        <v>27</v>
      </c>
      <c r="E68" s="28">
        <v>0</v>
      </c>
      <c r="F68" s="78">
        <v>3</v>
      </c>
      <c r="G68" s="68">
        <f t="shared" si="2"/>
        <v>0</v>
      </c>
      <c r="H68" s="388"/>
      <c r="I68" s="21" t="s">
        <v>191</v>
      </c>
      <c r="J68" s="181"/>
    </row>
    <row r="69" spans="1:10" ht="45" x14ac:dyDescent="0.35">
      <c r="A69" s="17"/>
      <c r="B69" s="446" t="s">
        <v>116</v>
      </c>
      <c r="C69" s="447"/>
      <c r="D69" s="18" t="s">
        <v>27</v>
      </c>
      <c r="E69" s="28">
        <v>0</v>
      </c>
      <c r="F69" s="78">
        <v>1.6</v>
      </c>
      <c r="G69" s="68">
        <f t="shared" si="2"/>
        <v>0</v>
      </c>
      <c r="H69" s="388"/>
      <c r="I69" s="21" t="s">
        <v>115</v>
      </c>
      <c r="J69" s="181"/>
    </row>
    <row r="70" spans="1:10" ht="31.5" customHeight="1" x14ac:dyDescent="0.35">
      <c r="A70" s="17"/>
      <c r="B70" s="446" t="s">
        <v>514</v>
      </c>
      <c r="C70" s="447"/>
      <c r="D70" s="18" t="s">
        <v>21</v>
      </c>
      <c r="E70" s="28">
        <v>0</v>
      </c>
      <c r="F70" s="20">
        <v>757</v>
      </c>
      <c r="G70" s="68">
        <f t="shared" si="2"/>
        <v>0</v>
      </c>
      <c r="H70" s="388"/>
      <c r="I70" s="21" t="s">
        <v>118</v>
      </c>
      <c r="J70" s="181"/>
    </row>
    <row r="71" spans="1:10" x14ac:dyDescent="0.35">
      <c r="A71" s="17"/>
      <c r="B71" s="446" t="s">
        <v>31</v>
      </c>
      <c r="C71" s="447"/>
      <c r="D71" s="18" t="s">
        <v>32</v>
      </c>
      <c r="E71" s="28">
        <v>0</v>
      </c>
      <c r="F71" s="20">
        <v>4</v>
      </c>
      <c r="G71" s="68">
        <f t="shared" si="2"/>
        <v>0</v>
      </c>
      <c r="H71" s="388"/>
      <c r="I71" s="22"/>
      <c r="J71" s="181"/>
    </row>
    <row r="72" spans="1:10" ht="32.5" customHeight="1" x14ac:dyDescent="0.35">
      <c r="A72" s="17"/>
      <c r="B72" s="446" t="s">
        <v>98</v>
      </c>
      <c r="C72" s="447"/>
      <c r="D72" s="18" t="s">
        <v>21</v>
      </c>
      <c r="E72" s="28">
        <v>0</v>
      </c>
      <c r="F72" s="20">
        <f>PRODUCT(F33,3)</f>
        <v>0</v>
      </c>
      <c r="G72" s="68">
        <f t="shared" si="2"/>
        <v>0</v>
      </c>
      <c r="H72" s="388"/>
      <c r="I72" s="21" t="s">
        <v>120</v>
      </c>
      <c r="J72" s="181"/>
    </row>
    <row r="73" spans="1:10" ht="27.5" thickBot="1" x14ac:dyDescent="0.4">
      <c r="A73" s="95"/>
      <c r="B73" s="450" t="s">
        <v>99</v>
      </c>
      <c r="C73" s="451"/>
      <c r="D73" s="23" t="s">
        <v>21</v>
      </c>
      <c r="E73" s="31">
        <v>0</v>
      </c>
      <c r="F73" s="24">
        <f>SUM(F72)</f>
        <v>0</v>
      </c>
      <c r="G73" s="117">
        <f t="shared" si="2"/>
        <v>0</v>
      </c>
      <c r="H73" s="392"/>
      <c r="I73" s="25" t="s">
        <v>105</v>
      </c>
      <c r="J73" s="181"/>
    </row>
    <row r="74" spans="1:10" ht="27" x14ac:dyDescent="0.35">
      <c r="A74" s="111"/>
      <c r="B74" s="505" t="s">
        <v>100</v>
      </c>
      <c r="C74" s="506"/>
      <c r="D74" s="112" t="s">
        <v>21</v>
      </c>
      <c r="E74" s="113">
        <v>0</v>
      </c>
      <c r="F74" s="114">
        <f>SUM(F34,F35)</f>
        <v>9</v>
      </c>
      <c r="G74" s="115">
        <f t="shared" si="2"/>
        <v>0</v>
      </c>
      <c r="H74" s="394"/>
      <c r="I74" s="116" t="s">
        <v>104</v>
      </c>
      <c r="J74" s="181"/>
    </row>
    <row r="75" spans="1:10" x14ac:dyDescent="0.35">
      <c r="A75" s="17"/>
      <c r="B75" s="446" t="s">
        <v>101</v>
      </c>
      <c r="C75" s="447"/>
      <c r="D75" s="18" t="s">
        <v>33</v>
      </c>
      <c r="E75" s="113">
        <v>0</v>
      </c>
      <c r="F75" s="20">
        <v>6</v>
      </c>
      <c r="G75" s="68">
        <f t="shared" si="2"/>
        <v>0</v>
      </c>
      <c r="H75" s="388"/>
      <c r="I75" s="21"/>
      <c r="J75" s="181"/>
    </row>
    <row r="76" spans="1:10" ht="18" x14ac:dyDescent="0.35">
      <c r="A76" s="144"/>
      <c r="B76" s="459" t="s">
        <v>102</v>
      </c>
      <c r="C76" s="460"/>
      <c r="D76" s="145" t="s">
        <v>34</v>
      </c>
      <c r="E76" s="113">
        <v>0</v>
      </c>
      <c r="F76" s="91">
        <v>2</v>
      </c>
      <c r="G76" s="146">
        <f t="shared" si="2"/>
        <v>0</v>
      </c>
      <c r="H76" s="393"/>
      <c r="I76" s="93" t="s">
        <v>106</v>
      </c>
      <c r="J76" s="181"/>
    </row>
    <row r="77" spans="1:10" x14ac:dyDescent="0.35">
      <c r="A77" s="17"/>
      <c r="B77" s="458" t="s">
        <v>499</v>
      </c>
      <c r="C77" s="447"/>
      <c r="D77" s="18" t="s">
        <v>35</v>
      </c>
      <c r="E77" s="113">
        <v>0</v>
      </c>
      <c r="F77" s="20">
        <v>0</v>
      </c>
      <c r="G77" s="68">
        <f t="shared" si="2"/>
        <v>0</v>
      </c>
      <c r="H77" s="388"/>
      <c r="I77" s="21" t="s">
        <v>56</v>
      </c>
      <c r="J77" s="181"/>
    </row>
    <row r="78" spans="1:10" ht="27" x14ac:dyDescent="0.35">
      <c r="A78" s="17"/>
      <c r="B78" s="446" t="s">
        <v>339</v>
      </c>
      <c r="C78" s="447"/>
      <c r="D78" s="18" t="s">
        <v>21</v>
      </c>
      <c r="E78" s="113">
        <v>0</v>
      </c>
      <c r="F78" s="78">
        <v>2.5</v>
      </c>
      <c r="G78" s="68">
        <f t="shared" si="2"/>
        <v>0</v>
      </c>
      <c r="H78" s="388"/>
      <c r="I78" s="21" t="s">
        <v>340</v>
      </c>
      <c r="J78" s="181"/>
    </row>
    <row r="79" spans="1:10" x14ac:dyDescent="0.35">
      <c r="A79" s="144"/>
      <c r="B79" s="461" t="s">
        <v>117</v>
      </c>
      <c r="C79" s="460"/>
      <c r="D79" s="145" t="s">
        <v>36</v>
      </c>
      <c r="E79" s="113">
        <v>0</v>
      </c>
      <c r="F79" s="91">
        <f>PRODUCT(F38,0.165)</f>
        <v>21.697500000000002</v>
      </c>
      <c r="G79" s="146">
        <f t="shared" si="2"/>
        <v>0</v>
      </c>
      <c r="H79" s="393"/>
      <c r="I79" s="93"/>
      <c r="J79" s="181"/>
    </row>
    <row r="80" spans="1:10" x14ac:dyDescent="0.35">
      <c r="A80" s="17"/>
      <c r="B80" s="446" t="s">
        <v>103</v>
      </c>
      <c r="C80" s="447"/>
      <c r="D80" s="18" t="s">
        <v>27</v>
      </c>
      <c r="E80" s="113">
        <v>0</v>
      </c>
      <c r="F80" s="78">
        <f>PRODUCT(F39,0.05)</f>
        <v>0.60000000000000009</v>
      </c>
      <c r="G80" s="68">
        <f>PRODUCT(E80,F80)</f>
        <v>0</v>
      </c>
      <c r="H80" s="388"/>
      <c r="I80" s="21"/>
      <c r="J80" s="181"/>
    </row>
    <row r="81" spans="1:10" x14ac:dyDescent="0.35">
      <c r="A81" s="17"/>
      <c r="B81" s="464" t="s">
        <v>521</v>
      </c>
      <c r="C81" s="465"/>
      <c r="D81" s="18" t="s">
        <v>21</v>
      </c>
      <c r="E81" s="113">
        <v>0</v>
      </c>
      <c r="F81" s="20">
        <v>2</v>
      </c>
      <c r="G81" s="68">
        <f>PRODUCT(E81,F81)</f>
        <v>0</v>
      </c>
      <c r="H81" s="388"/>
      <c r="I81" s="132"/>
      <c r="J81" s="181"/>
    </row>
    <row r="82" spans="1:10" ht="31" customHeight="1" x14ac:dyDescent="0.35">
      <c r="A82" s="17"/>
      <c r="B82" s="503" t="s">
        <v>300</v>
      </c>
      <c r="C82" s="457"/>
      <c r="D82" s="6" t="s">
        <v>299</v>
      </c>
      <c r="E82" s="113">
        <v>0</v>
      </c>
      <c r="F82" s="312">
        <v>5</v>
      </c>
      <c r="G82" s="68">
        <f>PRODUCT(E82,F82)</f>
        <v>0</v>
      </c>
      <c r="H82" s="388"/>
      <c r="I82" s="132"/>
      <c r="J82" s="181"/>
    </row>
    <row r="83" spans="1:10" ht="32" customHeight="1" x14ac:dyDescent="0.35">
      <c r="A83" s="17"/>
      <c r="B83" s="456" t="s">
        <v>522</v>
      </c>
      <c r="C83" s="457"/>
      <c r="D83" s="6" t="s">
        <v>21</v>
      </c>
      <c r="E83" s="113">
        <v>0</v>
      </c>
      <c r="F83" s="20">
        <v>2</v>
      </c>
      <c r="G83" s="68">
        <f t="shared" si="2"/>
        <v>0</v>
      </c>
      <c r="H83" s="388"/>
      <c r="I83" s="132"/>
      <c r="J83" s="182"/>
    </row>
    <row r="84" spans="1:10" x14ac:dyDescent="0.35">
      <c r="A84" s="17"/>
      <c r="B84" s="456" t="s">
        <v>523</v>
      </c>
      <c r="C84" s="457"/>
      <c r="D84" s="6" t="s">
        <v>21</v>
      </c>
      <c r="E84" s="113">
        <v>0</v>
      </c>
      <c r="F84" s="7">
        <v>3</v>
      </c>
      <c r="G84" s="68">
        <f t="shared" si="2"/>
        <v>0</v>
      </c>
      <c r="H84" s="388"/>
      <c r="I84" s="132"/>
      <c r="J84" s="182"/>
    </row>
    <row r="85" spans="1:10" x14ac:dyDescent="0.35">
      <c r="A85" s="17"/>
      <c r="B85" s="456" t="s">
        <v>502</v>
      </c>
      <c r="C85" s="457"/>
      <c r="D85" s="18" t="s">
        <v>21</v>
      </c>
      <c r="E85" s="113">
        <v>0</v>
      </c>
      <c r="F85" s="20">
        <v>0</v>
      </c>
      <c r="G85" s="68">
        <f t="shared" si="2"/>
        <v>0</v>
      </c>
      <c r="H85" s="388"/>
      <c r="I85" s="21"/>
      <c r="J85" s="182"/>
    </row>
    <row r="86" spans="1:10" x14ac:dyDescent="0.35">
      <c r="A86" s="1"/>
      <c r="B86" s="525" t="s">
        <v>524</v>
      </c>
      <c r="C86" s="526"/>
      <c r="D86" s="6" t="s">
        <v>21</v>
      </c>
      <c r="E86" s="113">
        <v>0</v>
      </c>
      <c r="F86" s="7">
        <v>1</v>
      </c>
      <c r="G86" s="74">
        <f t="shared" si="2"/>
        <v>0</v>
      </c>
      <c r="H86" s="409"/>
      <c r="I86" s="132"/>
      <c r="J86" s="182"/>
    </row>
    <row r="87" spans="1:10" x14ac:dyDescent="0.35">
      <c r="A87" s="17"/>
      <c r="B87" s="446" t="s">
        <v>121</v>
      </c>
      <c r="C87" s="447"/>
      <c r="D87" s="18" t="s">
        <v>34</v>
      </c>
      <c r="E87" s="113">
        <v>0</v>
      </c>
      <c r="F87" s="20">
        <f>PRODUCT(F18,0.025)</f>
        <v>10.225000000000001</v>
      </c>
      <c r="G87" s="68">
        <f t="shared" si="2"/>
        <v>0</v>
      </c>
      <c r="H87" s="388"/>
      <c r="I87" s="21"/>
      <c r="J87" s="181"/>
    </row>
    <row r="88" spans="1:10" ht="15" thickBot="1" x14ac:dyDescent="0.4">
      <c r="A88" s="95"/>
      <c r="B88" s="532" t="s">
        <v>37</v>
      </c>
      <c r="C88" s="533"/>
      <c r="D88" s="23"/>
      <c r="E88" s="165"/>
      <c r="F88" s="24"/>
      <c r="G88" s="166">
        <f>SUM(G53:G87)</f>
        <v>0</v>
      </c>
      <c r="H88" s="396"/>
      <c r="I88" s="167"/>
      <c r="J88" s="181"/>
    </row>
    <row r="89" spans="1:10" x14ac:dyDescent="0.35">
      <c r="A89" s="330"/>
      <c r="B89" s="534"/>
      <c r="C89" s="535"/>
      <c r="D89" s="288"/>
      <c r="E89" s="331"/>
      <c r="F89" s="332"/>
      <c r="G89" s="333"/>
      <c r="H89" s="430"/>
      <c r="I89" s="334"/>
      <c r="J89" s="181"/>
    </row>
    <row r="90" spans="1:10" x14ac:dyDescent="0.35">
      <c r="A90" s="159"/>
      <c r="B90" s="452" t="s">
        <v>57</v>
      </c>
      <c r="C90" s="453"/>
      <c r="D90" s="160"/>
      <c r="E90" s="161"/>
      <c r="F90" s="162"/>
      <c r="G90" s="163"/>
      <c r="H90" s="397"/>
      <c r="I90" s="164"/>
      <c r="J90" s="181"/>
    </row>
    <row r="91" spans="1:10" ht="24" x14ac:dyDescent="0.35">
      <c r="A91" s="46"/>
      <c r="B91" s="56" t="s">
        <v>38</v>
      </c>
      <c r="C91" s="50"/>
      <c r="D91" s="48"/>
      <c r="E91" s="49"/>
      <c r="F91" s="49"/>
      <c r="G91" s="85"/>
      <c r="H91" s="398"/>
      <c r="I91" s="86"/>
      <c r="J91" s="181"/>
    </row>
    <row r="92" spans="1:10" ht="24" x14ac:dyDescent="0.35">
      <c r="A92" s="38">
        <v>1</v>
      </c>
      <c r="B92" s="183" t="s">
        <v>453</v>
      </c>
      <c r="C92" s="183" t="s">
        <v>210</v>
      </c>
      <c r="D92" s="18" t="s">
        <v>21</v>
      </c>
      <c r="E92" s="28">
        <v>0</v>
      </c>
      <c r="F92" s="39">
        <v>2</v>
      </c>
      <c r="G92" s="68">
        <f t="shared" ref="G92:G93" si="3">PRODUCT(F92,E92)</f>
        <v>0</v>
      </c>
      <c r="H92" s="388"/>
      <c r="I92" s="154" t="s">
        <v>454</v>
      </c>
      <c r="J92" s="181"/>
    </row>
    <row r="93" spans="1:10" ht="24" x14ac:dyDescent="0.35">
      <c r="A93" s="38">
        <v>2</v>
      </c>
      <c r="B93" s="183" t="s">
        <v>147</v>
      </c>
      <c r="C93" s="183" t="s">
        <v>193</v>
      </c>
      <c r="D93" s="18" t="s">
        <v>21</v>
      </c>
      <c r="E93" s="28">
        <v>0</v>
      </c>
      <c r="F93" s="39">
        <v>1</v>
      </c>
      <c r="G93" s="68">
        <f t="shared" si="3"/>
        <v>0</v>
      </c>
      <c r="H93" s="388"/>
      <c r="I93" s="154" t="s">
        <v>402</v>
      </c>
      <c r="J93" s="181"/>
    </row>
    <row r="94" spans="1:10" x14ac:dyDescent="0.35">
      <c r="A94" s="38"/>
      <c r="B94" s="183"/>
      <c r="C94" s="40" t="s">
        <v>62</v>
      </c>
      <c r="D94" s="45"/>
      <c r="E94" s="28"/>
      <c r="F94" s="41">
        <f>SUM(F92:F93)</f>
        <v>3</v>
      </c>
      <c r="G94" s="70">
        <f>SUM(G92:G93)</f>
        <v>0</v>
      </c>
      <c r="H94" s="399"/>
      <c r="I94" s="191"/>
      <c r="J94" s="181"/>
    </row>
    <row r="95" spans="1:10" x14ac:dyDescent="0.35">
      <c r="A95" s="38"/>
      <c r="B95" s="183"/>
      <c r="C95" s="40"/>
      <c r="D95" s="45"/>
      <c r="E95" s="28"/>
      <c r="F95" s="41"/>
      <c r="G95" s="70"/>
      <c r="H95" s="399"/>
      <c r="I95" s="191"/>
      <c r="J95" s="181"/>
    </row>
    <row r="96" spans="1:10" x14ac:dyDescent="0.35">
      <c r="A96" s="46"/>
      <c r="B96" s="56" t="s">
        <v>39</v>
      </c>
      <c r="C96" s="50"/>
      <c r="D96" s="48"/>
      <c r="E96" s="48"/>
      <c r="F96" s="49"/>
      <c r="G96" s="71"/>
      <c r="H96" s="400"/>
      <c r="I96" s="57"/>
      <c r="J96" s="181"/>
    </row>
    <row r="97" spans="1:10" ht="24" x14ac:dyDescent="0.35">
      <c r="A97" s="188">
        <v>3</v>
      </c>
      <c r="B97" s="183" t="s">
        <v>150</v>
      </c>
      <c r="C97" s="183" t="s">
        <v>151</v>
      </c>
      <c r="D97" s="18" t="s">
        <v>21</v>
      </c>
      <c r="E97" s="28">
        <v>0</v>
      </c>
      <c r="F97" s="184">
        <v>2</v>
      </c>
      <c r="G97" s="153">
        <f>PRODUCT(E97,F97)</f>
        <v>0</v>
      </c>
      <c r="H97" s="401"/>
      <c r="I97" s="154" t="s">
        <v>40</v>
      </c>
      <c r="J97" s="182"/>
    </row>
    <row r="98" spans="1:10" x14ac:dyDescent="0.35">
      <c r="A98" s="188">
        <f>SUM(A97,1)</f>
        <v>4</v>
      </c>
      <c r="B98" s="183" t="s">
        <v>212</v>
      </c>
      <c r="C98" s="183" t="s">
        <v>153</v>
      </c>
      <c r="D98" s="18" t="s">
        <v>21</v>
      </c>
      <c r="E98" s="28">
        <v>0</v>
      </c>
      <c r="F98" s="184">
        <v>2</v>
      </c>
      <c r="G98" s="153">
        <f>PRODUCT(E98,F98)</f>
        <v>0</v>
      </c>
      <c r="H98" s="401"/>
      <c r="I98" s="154" t="s">
        <v>42</v>
      </c>
      <c r="J98" s="182"/>
    </row>
    <row r="99" spans="1:10" ht="24.5" thickBot="1" x14ac:dyDescent="0.4">
      <c r="A99" s="185">
        <f t="shared" ref="A99:A101" si="4">SUM(A98,1)</f>
        <v>5</v>
      </c>
      <c r="B99" s="186" t="s">
        <v>152</v>
      </c>
      <c r="C99" s="186" t="s">
        <v>153</v>
      </c>
      <c r="D99" s="23" t="s">
        <v>21</v>
      </c>
      <c r="E99" s="31">
        <v>0</v>
      </c>
      <c r="F99" s="187">
        <v>8</v>
      </c>
      <c r="G99" s="171">
        <f>PRODUCT(E99,F99)</f>
        <v>0</v>
      </c>
      <c r="H99" s="403"/>
      <c r="I99" s="172" t="s">
        <v>40</v>
      </c>
      <c r="J99" s="182"/>
    </row>
    <row r="100" spans="1:10" ht="24" x14ac:dyDescent="0.35">
      <c r="A100" s="178">
        <f t="shared" si="4"/>
        <v>6</v>
      </c>
      <c r="B100" s="168" t="s">
        <v>400</v>
      </c>
      <c r="C100" s="168" t="s">
        <v>401</v>
      </c>
      <c r="D100" s="112" t="s">
        <v>21</v>
      </c>
      <c r="E100" s="113">
        <v>0</v>
      </c>
      <c r="F100" s="179">
        <v>4</v>
      </c>
      <c r="G100" s="169">
        <f t="shared" ref="G100:G101" si="5">PRODUCT(E100,F100)</f>
        <v>0</v>
      </c>
      <c r="H100" s="404"/>
      <c r="I100" s="170" t="s">
        <v>402</v>
      </c>
      <c r="J100" s="182"/>
    </row>
    <row r="101" spans="1:10" x14ac:dyDescent="0.35">
      <c r="A101" s="188">
        <f t="shared" si="4"/>
        <v>7</v>
      </c>
      <c r="B101" s="183" t="s">
        <v>455</v>
      </c>
      <c r="C101" s="183" t="s">
        <v>456</v>
      </c>
      <c r="D101" s="18" t="s">
        <v>21</v>
      </c>
      <c r="E101" s="113">
        <v>0</v>
      </c>
      <c r="F101" s="184">
        <v>1</v>
      </c>
      <c r="G101" s="153">
        <f t="shared" si="5"/>
        <v>0</v>
      </c>
      <c r="H101" s="401"/>
      <c r="I101" s="154" t="s">
        <v>402</v>
      </c>
      <c r="J101" s="182"/>
    </row>
    <row r="102" spans="1:10" x14ac:dyDescent="0.35">
      <c r="A102" s="38"/>
      <c r="B102" s="42"/>
      <c r="C102" s="40" t="s">
        <v>63</v>
      </c>
      <c r="D102" s="18"/>
      <c r="E102" s="45"/>
      <c r="F102" s="41">
        <f>SUM(F97:F101)</f>
        <v>17</v>
      </c>
      <c r="G102" s="70">
        <f>SUM(G97:G101)</f>
        <v>0</v>
      </c>
      <c r="H102" s="399"/>
      <c r="I102" s="191"/>
      <c r="J102" s="181"/>
    </row>
    <row r="103" spans="1:10" x14ac:dyDescent="0.35">
      <c r="A103" s="38"/>
      <c r="B103" s="42"/>
      <c r="C103" s="40"/>
      <c r="D103" s="18"/>
      <c r="E103" s="45"/>
      <c r="F103" s="41"/>
      <c r="G103" s="70"/>
      <c r="H103" s="399"/>
      <c r="I103" s="191"/>
      <c r="J103" s="181"/>
    </row>
    <row r="104" spans="1:10" x14ac:dyDescent="0.35">
      <c r="A104" s="46"/>
      <c r="B104" s="56" t="s">
        <v>41</v>
      </c>
      <c r="C104" s="50"/>
      <c r="D104" s="48"/>
      <c r="E104" s="48"/>
      <c r="F104" s="49"/>
      <c r="G104" s="71"/>
      <c r="H104" s="400"/>
      <c r="I104" s="57"/>
      <c r="J104" s="181"/>
    </row>
    <row r="105" spans="1:10" ht="24" x14ac:dyDescent="0.35">
      <c r="A105" s="188">
        <v>8</v>
      </c>
      <c r="B105" s="183" t="s">
        <v>352</v>
      </c>
      <c r="C105" s="183" t="s">
        <v>457</v>
      </c>
      <c r="D105" s="18" t="s">
        <v>21</v>
      </c>
      <c r="E105" s="28">
        <v>0</v>
      </c>
      <c r="F105" s="184">
        <v>1</v>
      </c>
      <c r="G105" s="153">
        <f>PRODUCT(E105,F105)</f>
        <v>0</v>
      </c>
      <c r="H105" s="401"/>
      <c r="I105" s="154" t="s">
        <v>458</v>
      </c>
      <c r="J105" s="181"/>
    </row>
    <row r="106" spans="1:10" x14ac:dyDescent="0.35">
      <c r="A106" s="188">
        <f>SUM(A105,1)</f>
        <v>9</v>
      </c>
      <c r="B106" s="183" t="s">
        <v>45</v>
      </c>
      <c r="C106" s="183" t="s">
        <v>348</v>
      </c>
      <c r="D106" s="18" t="s">
        <v>21</v>
      </c>
      <c r="E106" s="28">
        <v>0</v>
      </c>
      <c r="F106" s="184">
        <v>1</v>
      </c>
      <c r="G106" s="153">
        <f t="shared" ref="G106:G110" si="6">PRODUCT(E106,F106)</f>
        <v>0</v>
      </c>
      <c r="H106" s="401"/>
      <c r="I106" s="154" t="s">
        <v>349</v>
      </c>
      <c r="J106" s="181"/>
    </row>
    <row r="107" spans="1:10" ht="19" x14ac:dyDescent="0.35">
      <c r="A107" s="188">
        <f t="shared" ref="A107:A110" si="7">SUM(A106,1)</f>
        <v>10</v>
      </c>
      <c r="B107" s="183" t="s">
        <v>216</v>
      </c>
      <c r="C107" s="183" t="s">
        <v>218</v>
      </c>
      <c r="D107" s="18" t="s">
        <v>21</v>
      </c>
      <c r="E107" s="28">
        <v>0</v>
      </c>
      <c r="F107" s="184">
        <v>1</v>
      </c>
      <c r="G107" s="153">
        <f t="shared" si="6"/>
        <v>0</v>
      </c>
      <c r="H107" s="401"/>
      <c r="I107" s="177" t="s">
        <v>73</v>
      </c>
      <c r="J107" s="181"/>
    </row>
    <row r="108" spans="1:10" ht="19" x14ac:dyDescent="0.35">
      <c r="A108" s="188">
        <f t="shared" si="7"/>
        <v>11</v>
      </c>
      <c r="B108" s="183" t="s">
        <v>216</v>
      </c>
      <c r="C108" s="183" t="s">
        <v>217</v>
      </c>
      <c r="D108" s="18" t="s">
        <v>21</v>
      </c>
      <c r="E108" s="28">
        <v>0</v>
      </c>
      <c r="F108" s="184">
        <v>1</v>
      </c>
      <c r="G108" s="153">
        <f t="shared" si="6"/>
        <v>0</v>
      </c>
      <c r="H108" s="401"/>
      <c r="I108" s="177" t="s">
        <v>73</v>
      </c>
      <c r="J108" s="181"/>
    </row>
    <row r="109" spans="1:10" ht="24" x14ac:dyDescent="0.35">
      <c r="A109" s="188">
        <f t="shared" si="7"/>
        <v>12</v>
      </c>
      <c r="B109" s="183" t="s">
        <v>220</v>
      </c>
      <c r="C109" s="183" t="s">
        <v>221</v>
      </c>
      <c r="D109" s="18" t="s">
        <v>21</v>
      </c>
      <c r="E109" s="28">
        <v>0</v>
      </c>
      <c r="F109" s="184">
        <v>1</v>
      </c>
      <c r="G109" s="153">
        <f t="shared" si="6"/>
        <v>0</v>
      </c>
      <c r="H109" s="401"/>
      <c r="I109" s="177" t="s">
        <v>73</v>
      </c>
      <c r="J109" s="181"/>
    </row>
    <row r="110" spans="1:10" ht="19" x14ac:dyDescent="0.35">
      <c r="A110" s="188">
        <f t="shared" si="7"/>
        <v>13</v>
      </c>
      <c r="B110" s="183" t="s">
        <v>459</v>
      </c>
      <c r="C110" s="183" t="s">
        <v>460</v>
      </c>
      <c r="D110" s="18" t="s">
        <v>21</v>
      </c>
      <c r="E110" s="28">
        <v>0</v>
      </c>
      <c r="F110" s="184">
        <v>1</v>
      </c>
      <c r="G110" s="153">
        <f t="shared" si="6"/>
        <v>0</v>
      </c>
      <c r="H110" s="401"/>
      <c r="I110" s="177" t="s">
        <v>73</v>
      </c>
      <c r="J110" s="181"/>
    </row>
    <row r="111" spans="1:10" x14ac:dyDescent="0.35">
      <c r="A111" s="38"/>
      <c r="B111" s="42"/>
      <c r="C111" s="40" t="s">
        <v>64</v>
      </c>
      <c r="D111" s="18" t="s">
        <v>21</v>
      </c>
      <c r="E111" s="28"/>
      <c r="F111" s="41">
        <f>SUM(F105:F110)</f>
        <v>6</v>
      </c>
      <c r="G111" s="70">
        <f>SUM(G105:G110)</f>
        <v>0</v>
      </c>
      <c r="H111" s="399"/>
      <c r="I111" s="191"/>
      <c r="J111" s="181"/>
    </row>
    <row r="112" spans="1:10" x14ac:dyDescent="0.35">
      <c r="A112" s="107"/>
      <c r="B112" s="118"/>
      <c r="C112" s="119" t="s">
        <v>65</v>
      </c>
      <c r="D112" s="145" t="s">
        <v>21</v>
      </c>
      <c r="E112" s="30"/>
      <c r="F112" s="148">
        <f>SUM(F94,F111)</f>
        <v>9</v>
      </c>
      <c r="G112" s="120">
        <f>SUM(G94,G111)</f>
        <v>0</v>
      </c>
      <c r="H112" s="402"/>
      <c r="I112" s="121"/>
      <c r="J112" s="181"/>
    </row>
    <row r="113" spans="1:10" x14ac:dyDescent="0.35">
      <c r="A113" s="38"/>
      <c r="B113" s="42"/>
      <c r="C113" s="149"/>
      <c r="D113" s="45"/>
      <c r="E113" s="45"/>
      <c r="F113" s="39"/>
      <c r="G113" s="68"/>
      <c r="H113" s="388"/>
      <c r="I113" s="191"/>
      <c r="J113" s="181"/>
    </row>
    <row r="114" spans="1:10" ht="24" x14ac:dyDescent="0.35">
      <c r="A114" s="46"/>
      <c r="B114" s="56" t="s">
        <v>94</v>
      </c>
      <c r="C114" s="50"/>
      <c r="D114" s="48"/>
      <c r="E114" s="48"/>
      <c r="F114" s="49"/>
      <c r="G114" s="71"/>
      <c r="H114" s="400"/>
      <c r="I114" s="57"/>
      <c r="J114" s="181"/>
    </row>
    <row r="115" spans="1:10" ht="24" x14ac:dyDescent="0.35">
      <c r="A115" s="335">
        <v>14</v>
      </c>
      <c r="B115" s="183" t="s">
        <v>410</v>
      </c>
      <c r="C115" s="183" t="s">
        <v>411</v>
      </c>
      <c r="D115" s="18" t="s">
        <v>21</v>
      </c>
      <c r="E115" s="28">
        <v>0</v>
      </c>
      <c r="F115" s="39">
        <v>2</v>
      </c>
      <c r="G115" s="153">
        <f>PRODUCT(E115,F115)</f>
        <v>0</v>
      </c>
      <c r="H115" s="401"/>
      <c r="I115" s="154" t="s">
        <v>412</v>
      </c>
      <c r="J115" s="182"/>
    </row>
    <row r="116" spans="1:10" x14ac:dyDescent="0.35">
      <c r="A116" s="335">
        <f>SUM(A115,1)</f>
        <v>15</v>
      </c>
      <c r="B116" s="183" t="s">
        <v>413</v>
      </c>
      <c r="C116" s="183" t="s">
        <v>414</v>
      </c>
      <c r="D116" s="18" t="s">
        <v>21</v>
      </c>
      <c r="E116" s="28">
        <v>0</v>
      </c>
      <c r="F116" s="39">
        <v>1</v>
      </c>
      <c r="G116" s="153">
        <f t="shared" ref="G116:G155" si="8">PRODUCT(E116,F116)</f>
        <v>0</v>
      </c>
      <c r="H116" s="401"/>
      <c r="I116" s="154" t="s">
        <v>173</v>
      </c>
      <c r="J116" s="182"/>
    </row>
    <row r="117" spans="1:10" ht="24" x14ac:dyDescent="0.35">
      <c r="A117" s="335">
        <f t="shared" ref="A117:A155" si="9">SUM(A116,1)</f>
        <v>16</v>
      </c>
      <c r="B117" s="183" t="s">
        <v>228</v>
      </c>
      <c r="C117" s="183" t="s">
        <v>229</v>
      </c>
      <c r="D117" s="18" t="s">
        <v>21</v>
      </c>
      <c r="E117" s="28">
        <v>0</v>
      </c>
      <c r="F117" s="184">
        <v>3</v>
      </c>
      <c r="G117" s="153">
        <f t="shared" si="8"/>
        <v>0</v>
      </c>
      <c r="H117" s="401"/>
      <c r="I117" s="154" t="s">
        <v>44</v>
      </c>
      <c r="J117" s="182"/>
    </row>
    <row r="118" spans="1:10" ht="24" x14ac:dyDescent="0.35">
      <c r="A118" s="335">
        <f t="shared" si="9"/>
        <v>17</v>
      </c>
      <c r="B118" s="183" t="s">
        <v>461</v>
      </c>
      <c r="C118" s="183" t="s">
        <v>462</v>
      </c>
      <c r="D118" s="18" t="s">
        <v>21</v>
      </c>
      <c r="E118" s="28">
        <v>0</v>
      </c>
      <c r="F118" s="184">
        <v>3</v>
      </c>
      <c r="G118" s="153">
        <f t="shared" si="8"/>
        <v>0</v>
      </c>
      <c r="H118" s="401"/>
      <c r="I118" s="154" t="s">
        <v>44</v>
      </c>
      <c r="J118" s="182"/>
    </row>
    <row r="119" spans="1:10" x14ac:dyDescent="0.35">
      <c r="A119" s="335">
        <f t="shared" si="9"/>
        <v>18</v>
      </c>
      <c r="B119" s="183" t="s">
        <v>418</v>
      </c>
      <c r="C119" s="183" t="s">
        <v>419</v>
      </c>
      <c r="D119" s="18" t="s">
        <v>21</v>
      </c>
      <c r="E119" s="28">
        <v>0</v>
      </c>
      <c r="F119" s="184">
        <v>3</v>
      </c>
      <c r="G119" s="153">
        <f t="shared" si="8"/>
        <v>0</v>
      </c>
      <c r="H119" s="401"/>
      <c r="I119" s="154" t="s">
        <v>412</v>
      </c>
      <c r="J119" s="182"/>
    </row>
    <row r="120" spans="1:10" ht="36" x14ac:dyDescent="0.35">
      <c r="A120" s="335">
        <f t="shared" si="9"/>
        <v>19</v>
      </c>
      <c r="B120" s="183" t="s">
        <v>420</v>
      </c>
      <c r="C120" s="183" t="s">
        <v>421</v>
      </c>
      <c r="D120" s="18" t="s">
        <v>21</v>
      </c>
      <c r="E120" s="28">
        <v>0</v>
      </c>
      <c r="F120" s="184">
        <v>11</v>
      </c>
      <c r="G120" s="153">
        <f t="shared" si="8"/>
        <v>0</v>
      </c>
      <c r="H120" s="401"/>
      <c r="I120" s="154" t="s">
        <v>44</v>
      </c>
      <c r="J120" s="182"/>
    </row>
    <row r="121" spans="1:10" ht="24" x14ac:dyDescent="0.35">
      <c r="A121" s="336">
        <f t="shared" si="9"/>
        <v>20</v>
      </c>
      <c r="B121" s="168" t="s">
        <v>463</v>
      </c>
      <c r="C121" s="168" t="s">
        <v>464</v>
      </c>
      <c r="D121" s="112" t="s">
        <v>21</v>
      </c>
      <c r="E121" s="28">
        <v>0</v>
      </c>
      <c r="F121" s="179">
        <v>17</v>
      </c>
      <c r="G121" s="169">
        <f t="shared" si="8"/>
        <v>0</v>
      </c>
      <c r="H121" s="404"/>
      <c r="I121" s="170" t="s">
        <v>44</v>
      </c>
      <c r="J121" s="182"/>
    </row>
    <row r="122" spans="1:10" ht="36" x14ac:dyDescent="0.35">
      <c r="A122" s="335">
        <f t="shared" si="9"/>
        <v>21</v>
      </c>
      <c r="B122" s="183" t="s">
        <v>49</v>
      </c>
      <c r="C122" s="183" t="s">
        <v>50</v>
      </c>
      <c r="D122" s="18" t="s">
        <v>21</v>
      </c>
      <c r="E122" s="28">
        <v>0</v>
      </c>
      <c r="F122" s="184">
        <v>47</v>
      </c>
      <c r="G122" s="153">
        <f t="shared" si="8"/>
        <v>0</v>
      </c>
      <c r="H122" s="401"/>
      <c r="I122" s="154" t="s">
        <v>42</v>
      </c>
      <c r="J122" s="182"/>
    </row>
    <row r="123" spans="1:10" ht="24" x14ac:dyDescent="0.35">
      <c r="A123" s="335">
        <f t="shared" si="9"/>
        <v>22</v>
      </c>
      <c r="B123" s="183" t="s">
        <v>107</v>
      </c>
      <c r="C123" s="183" t="s">
        <v>108</v>
      </c>
      <c r="D123" s="18" t="s">
        <v>21</v>
      </c>
      <c r="E123" s="28">
        <v>0</v>
      </c>
      <c r="F123" s="184">
        <v>6</v>
      </c>
      <c r="G123" s="153">
        <f t="shared" si="8"/>
        <v>0</v>
      </c>
      <c r="H123" s="401"/>
      <c r="I123" s="154" t="s">
        <v>44</v>
      </c>
      <c r="J123" s="182"/>
    </row>
    <row r="124" spans="1:10" ht="24" x14ac:dyDescent="0.35">
      <c r="A124" s="335">
        <f t="shared" si="9"/>
        <v>23</v>
      </c>
      <c r="B124" s="183" t="s">
        <v>465</v>
      </c>
      <c r="C124" s="183" t="s">
        <v>466</v>
      </c>
      <c r="D124" s="18" t="s">
        <v>21</v>
      </c>
      <c r="E124" s="28">
        <v>0</v>
      </c>
      <c r="F124" s="184">
        <v>1</v>
      </c>
      <c r="G124" s="153">
        <f t="shared" si="8"/>
        <v>0</v>
      </c>
      <c r="H124" s="401"/>
      <c r="I124" s="154" t="s">
        <v>40</v>
      </c>
      <c r="J124" s="182"/>
    </row>
    <row r="125" spans="1:10" x14ac:dyDescent="0.35">
      <c r="A125" s="336">
        <f t="shared" si="9"/>
        <v>24</v>
      </c>
      <c r="B125" s="168" t="s">
        <v>45</v>
      </c>
      <c r="C125" s="168" t="s">
        <v>236</v>
      </c>
      <c r="D125" s="112" t="s">
        <v>21</v>
      </c>
      <c r="E125" s="28">
        <v>0</v>
      </c>
      <c r="F125" s="179">
        <v>1</v>
      </c>
      <c r="G125" s="169">
        <f t="shared" si="8"/>
        <v>0</v>
      </c>
      <c r="H125" s="404"/>
      <c r="I125" s="170" t="s">
        <v>44</v>
      </c>
      <c r="J125" s="182"/>
    </row>
    <row r="126" spans="1:10" ht="48" x14ac:dyDescent="0.35">
      <c r="A126" s="335">
        <f t="shared" si="9"/>
        <v>25</v>
      </c>
      <c r="B126" s="183" t="s">
        <v>157</v>
      </c>
      <c r="C126" s="183" t="s">
        <v>158</v>
      </c>
      <c r="D126" s="18" t="s">
        <v>21</v>
      </c>
      <c r="E126" s="28">
        <v>0</v>
      </c>
      <c r="F126" s="184">
        <v>3</v>
      </c>
      <c r="G126" s="153">
        <f t="shared" si="8"/>
        <v>0</v>
      </c>
      <c r="H126" s="401"/>
      <c r="I126" s="154" t="s">
        <v>44</v>
      </c>
      <c r="J126" s="182"/>
    </row>
    <row r="127" spans="1:10" x14ac:dyDescent="0.35">
      <c r="A127" s="335">
        <f t="shared" si="9"/>
        <v>26</v>
      </c>
      <c r="B127" s="183" t="s">
        <v>159</v>
      </c>
      <c r="C127" s="183" t="s">
        <v>160</v>
      </c>
      <c r="D127" s="18" t="s">
        <v>21</v>
      </c>
      <c r="E127" s="28">
        <v>0</v>
      </c>
      <c r="F127" s="184">
        <v>4</v>
      </c>
      <c r="G127" s="153">
        <f t="shared" si="8"/>
        <v>0</v>
      </c>
      <c r="H127" s="401"/>
      <c r="I127" s="154" t="s">
        <v>44</v>
      </c>
      <c r="J127" s="182"/>
    </row>
    <row r="128" spans="1:10" ht="24.5" thickBot="1" x14ac:dyDescent="0.4">
      <c r="A128" s="337">
        <f t="shared" si="9"/>
        <v>27</v>
      </c>
      <c r="B128" s="186" t="s">
        <v>161</v>
      </c>
      <c r="C128" s="186" t="s">
        <v>89</v>
      </c>
      <c r="D128" s="23" t="s">
        <v>21</v>
      </c>
      <c r="E128" s="31">
        <v>0</v>
      </c>
      <c r="F128" s="187">
        <v>3</v>
      </c>
      <c r="G128" s="171">
        <f t="shared" si="8"/>
        <v>0</v>
      </c>
      <c r="H128" s="403"/>
      <c r="I128" s="172" t="s">
        <v>44</v>
      </c>
      <c r="J128" s="182"/>
    </row>
    <row r="129" spans="1:10" x14ac:dyDescent="0.35">
      <c r="A129" s="336">
        <f t="shared" si="9"/>
        <v>28</v>
      </c>
      <c r="B129" s="168" t="s">
        <v>162</v>
      </c>
      <c r="C129" s="168" t="s">
        <v>163</v>
      </c>
      <c r="D129" s="112" t="s">
        <v>21</v>
      </c>
      <c r="E129" s="113">
        <v>0</v>
      </c>
      <c r="F129" s="179">
        <v>50</v>
      </c>
      <c r="G129" s="169">
        <f t="shared" si="8"/>
        <v>0</v>
      </c>
      <c r="H129" s="404"/>
      <c r="I129" s="170" t="s">
        <v>44</v>
      </c>
      <c r="J129" s="182"/>
    </row>
    <row r="130" spans="1:10" ht="24" x14ac:dyDescent="0.35">
      <c r="A130" s="335">
        <f t="shared" si="9"/>
        <v>29</v>
      </c>
      <c r="B130" s="183" t="s">
        <v>467</v>
      </c>
      <c r="C130" s="183" t="s">
        <v>468</v>
      </c>
      <c r="D130" s="18" t="s">
        <v>21</v>
      </c>
      <c r="E130" s="113">
        <v>0</v>
      </c>
      <c r="F130" s="184">
        <v>1</v>
      </c>
      <c r="G130" s="153">
        <f t="shared" si="8"/>
        <v>0</v>
      </c>
      <c r="H130" s="401"/>
      <c r="I130" s="154" t="s">
        <v>141</v>
      </c>
      <c r="J130" s="182"/>
    </row>
    <row r="131" spans="1:10" ht="24" x14ac:dyDescent="0.35">
      <c r="A131" s="335">
        <f t="shared" si="9"/>
        <v>30</v>
      </c>
      <c r="B131" s="183" t="s">
        <v>469</v>
      </c>
      <c r="C131" s="183" t="s">
        <v>470</v>
      </c>
      <c r="D131" s="18" t="s">
        <v>21</v>
      </c>
      <c r="E131" s="113">
        <v>0</v>
      </c>
      <c r="F131" s="184">
        <v>1</v>
      </c>
      <c r="G131" s="153">
        <f t="shared" si="8"/>
        <v>0</v>
      </c>
      <c r="H131" s="401"/>
      <c r="I131" s="154" t="s">
        <v>141</v>
      </c>
      <c r="J131" s="182"/>
    </row>
    <row r="132" spans="1:10" ht="24" x14ac:dyDescent="0.35">
      <c r="A132" s="335">
        <f t="shared" si="9"/>
        <v>31</v>
      </c>
      <c r="B132" s="183" t="s">
        <v>429</v>
      </c>
      <c r="C132" s="183" t="s">
        <v>430</v>
      </c>
      <c r="D132" s="18" t="s">
        <v>21</v>
      </c>
      <c r="E132" s="113">
        <v>0</v>
      </c>
      <c r="F132" s="184">
        <v>6</v>
      </c>
      <c r="G132" s="153">
        <f t="shared" si="8"/>
        <v>0</v>
      </c>
      <c r="H132" s="401"/>
      <c r="I132" s="154" t="s">
        <v>44</v>
      </c>
      <c r="J132" s="182"/>
    </row>
    <row r="133" spans="1:10" ht="24" x14ac:dyDescent="0.35">
      <c r="A133" s="335">
        <f t="shared" si="9"/>
        <v>32</v>
      </c>
      <c r="B133" s="183" t="s">
        <v>471</v>
      </c>
      <c r="C133" s="183" t="s">
        <v>472</v>
      </c>
      <c r="D133" s="18" t="s">
        <v>21</v>
      </c>
      <c r="E133" s="113">
        <v>0</v>
      </c>
      <c r="F133" s="184">
        <v>6</v>
      </c>
      <c r="G133" s="153">
        <f t="shared" si="8"/>
        <v>0</v>
      </c>
      <c r="H133" s="401"/>
      <c r="I133" s="154" t="s">
        <v>44</v>
      </c>
      <c r="J133" s="182"/>
    </row>
    <row r="134" spans="1:10" ht="36" x14ac:dyDescent="0.35">
      <c r="A134" s="335">
        <f t="shared" si="9"/>
        <v>33</v>
      </c>
      <c r="B134" s="183" t="s">
        <v>357</v>
      </c>
      <c r="C134" s="183" t="s">
        <v>358</v>
      </c>
      <c r="D134" s="18" t="s">
        <v>21</v>
      </c>
      <c r="E134" s="113">
        <v>0</v>
      </c>
      <c r="F134" s="184">
        <v>5</v>
      </c>
      <c r="G134" s="153">
        <f t="shared" si="8"/>
        <v>0</v>
      </c>
      <c r="H134" s="401"/>
      <c r="I134" s="154" t="s">
        <v>44</v>
      </c>
      <c r="J134" s="182"/>
    </row>
    <row r="135" spans="1:10" ht="48" x14ac:dyDescent="0.35">
      <c r="A135" s="335">
        <f t="shared" si="9"/>
        <v>34</v>
      </c>
      <c r="B135" s="183" t="s">
        <v>133</v>
      </c>
      <c r="C135" s="183" t="s">
        <v>111</v>
      </c>
      <c r="D135" s="18" t="s">
        <v>21</v>
      </c>
      <c r="E135" s="113">
        <v>0</v>
      </c>
      <c r="F135" s="184">
        <v>63</v>
      </c>
      <c r="G135" s="153">
        <f t="shared" si="8"/>
        <v>0</v>
      </c>
      <c r="H135" s="401"/>
      <c r="I135" s="154" t="s">
        <v>44</v>
      </c>
      <c r="J135" s="182"/>
    </row>
    <row r="136" spans="1:10" ht="24" x14ac:dyDescent="0.35">
      <c r="A136" s="335">
        <f t="shared" si="9"/>
        <v>35</v>
      </c>
      <c r="B136" s="183" t="s">
        <v>359</v>
      </c>
      <c r="C136" s="183" t="s">
        <v>360</v>
      </c>
      <c r="D136" s="18" t="s">
        <v>21</v>
      </c>
      <c r="E136" s="113">
        <v>0</v>
      </c>
      <c r="F136" s="184">
        <v>17</v>
      </c>
      <c r="G136" s="153">
        <f t="shared" si="8"/>
        <v>0</v>
      </c>
      <c r="H136" s="401"/>
      <c r="I136" s="154" t="s">
        <v>44</v>
      </c>
      <c r="J136" s="182"/>
    </row>
    <row r="137" spans="1:10" ht="24" x14ac:dyDescent="0.35">
      <c r="A137" s="335">
        <f t="shared" si="9"/>
        <v>36</v>
      </c>
      <c r="B137" s="168" t="s">
        <v>431</v>
      </c>
      <c r="C137" s="168" t="s">
        <v>432</v>
      </c>
      <c r="D137" s="112" t="s">
        <v>21</v>
      </c>
      <c r="E137" s="113">
        <v>0</v>
      </c>
      <c r="F137" s="179">
        <v>3</v>
      </c>
      <c r="G137" s="169">
        <f t="shared" si="8"/>
        <v>0</v>
      </c>
      <c r="H137" s="404"/>
      <c r="I137" s="170" t="s">
        <v>44</v>
      </c>
      <c r="J137" s="182"/>
    </row>
    <row r="138" spans="1:10" ht="19" x14ac:dyDescent="0.35">
      <c r="A138" s="335">
        <f t="shared" si="9"/>
        <v>37</v>
      </c>
      <c r="B138" s="183" t="s">
        <v>90</v>
      </c>
      <c r="C138" s="183" t="s">
        <v>91</v>
      </c>
      <c r="D138" s="18" t="s">
        <v>21</v>
      </c>
      <c r="E138" s="113">
        <v>0</v>
      </c>
      <c r="F138" s="184">
        <v>2</v>
      </c>
      <c r="G138" s="153">
        <f t="shared" si="8"/>
        <v>0</v>
      </c>
      <c r="H138" s="401"/>
      <c r="I138" s="177" t="s">
        <v>361</v>
      </c>
      <c r="J138" s="182"/>
    </row>
    <row r="139" spans="1:10" ht="19" x14ac:dyDescent="0.35">
      <c r="A139" s="335">
        <f t="shared" si="9"/>
        <v>38</v>
      </c>
      <c r="B139" s="183" t="s">
        <v>92</v>
      </c>
      <c r="C139" s="183" t="s">
        <v>93</v>
      </c>
      <c r="D139" s="18" t="s">
        <v>21</v>
      </c>
      <c r="E139" s="113">
        <v>0</v>
      </c>
      <c r="F139" s="184">
        <v>1</v>
      </c>
      <c r="G139" s="153">
        <f t="shared" si="8"/>
        <v>0</v>
      </c>
      <c r="H139" s="401"/>
      <c r="I139" s="177" t="s">
        <v>361</v>
      </c>
      <c r="J139" s="182"/>
    </row>
    <row r="140" spans="1:10" ht="19" x14ac:dyDescent="0.35">
      <c r="A140" s="335">
        <f t="shared" si="9"/>
        <v>39</v>
      </c>
      <c r="B140" s="183" t="s">
        <v>473</v>
      </c>
      <c r="C140" s="183" t="s">
        <v>474</v>
      </c>
      <c r="D140" s="18" t="s">
        <v>21</v>
      </c>
      <c r="E140" s="113">
        <v>0</v>
      </c>
      <c r="F140" s="184">
        <v>1</v>
      </c>
      <c r="G140" s="153">
        <f t="shared" si="8"/>
        <v>0</v>
      </c>
      <c r="H140" s="401"/>
      <c r="I140" s="177" t="s">
        <v>361</v>
      </c>
      <c r="J140" s="182"/>
    </row>
    <row r="141" spans="1:10" x14ac:dyDescent="0.35">
      <c r="A141" s="335">
        <f t="shared" si="9"/>
        <v>40</v>
      </c>
      <c r="B141" s="183" t="s">
        <v>364</v>
      </c>
      <c r="C141" s="183" t="s">
        <v>365</v>
      </c>
      <c r="D141" s="18" t="s">
        <v>21</v>
      </c>
      <c r="E141" s="113">
        <v>0</v>
      </c>
      <c r="F141" s="184">
        <v>7</v>
      </c>
      <c r="G141" s="153">
        <f t="shared" si="8"/>
        <v>0</v>
      </c>
      <c r="H141" s="401"/>
      <c r="I141" s="154" t="s">
        <v>44</v>
      </c>
      <c r="J141" s="182"/>
    </row>
    <row r="142" spans="1:10" x14ac:dyDescent="0.35">
      <c r="A142" s="335">
        <f t="shared" si="9"/>
        <v>41</v>
      </c>
      <c r="B142" s="183" t="s">
        <v>134</v>
      </c>
      <c r="C142" s="183" t="s">
        <v>135</v>
      </c>
      <c r="D142" s="18" t="s">
        <v>21</v>
      </c>
      <c r="E142" s="113">
        <v>0</v>
      </c>
      <c r="F142" s="184">
        <v>12</v>
      </c>
      <c r="G142" s="153">
        <f t="shared" si="8"/>
        <v>0</v>
      </c>
      <c r="H142" s="401"/>
      <c r="I142" s="154" t="s">
        <v>44</v>
      </c>
      <c r="J142" s="182"/>
    </row>
    <row r="143" spans="1:10" x14ac:dyDescent="0.35">
      <c r="A143" s="335">
        <f t="shared" si="9"/>
        <v>42</v>
      </c>
      <c r="B143" s="183" t="s">
        <v>475</v>
      </c>
      <c r="C143" s="183" t="s">
        <v>476</v>
      </c>
      <c r="D143" s="18" t="s">
        <v>21</v>
      </c>
      <c r="E143" s="113">
        <v>0</v>
      </c>
      <c r="F143" s="184">
        <v>6</v>
      </c>
      <c r="G143" s="153">
        <f t="shared" si="8"/>
        <v>0</v>
      </c>
      <c r="H143" s="401"/>
      <c r="I143" s="154" t="s">
        <v>44</v>
      </c>
      <c r="J143" s="182"/>
    </row>
    <row r="144" spans="1:10" ht="24" x14ac:dyDescent="0.35">
      <c r="A144" s="335">
        <f t="shared" si="9"/>
        <v>43</v>
      </c>
      <c r="B144" s="183" t="s">
        <v>166</v>
      </c>
      <c r="C144" s="183" t="s">
        <v>167</v>
      </c>
      <c r="D144" s="18" t="s">
        <v>21</v>
      </c>
      <c r="E144" s="113">
        <v>0</v>
      </c>
      <c r="F144" s="184">
        <v>12</v>
      </c>
      <c r="G144" s="153">
        <f t="shared" si="8"/>
        <v>0</v>
      </c>
      <c r="H144" s="401"/>
      <c r="I144" s="154" t="s">
        <v>44</v>
      </c>
      <c r="J144" s="182"/>
    </row>
    <row r="145" spans="1:10" ht="24" x14ac:dyDescent="0.35">
      <c r="A145" s="335">
        <f t="shared" si="9"/>
        <v>44</v>
      </c>
      <c r="B145" s="183" t="s">
        <v>435</v>
      </c>
      <c r="C145" s="183" t="s">
        <v>436</v>
      </c>
      <c r="D145" s="18" t="s">
        <v>21</v>
      </c>
      <c r="E145" s="113">
        <v>0</v>
      </c>
      <c r="F145" s="184">
        <v>12</v>
      </c>
      <c r="G145" s="153">
        <f t="shared" si="8"/>
        <v>0</v>
      </c>
      <c r="H145" s="401"/>
      <c r="I145" s="154" t="s">
        <v>44</v>
      </c>
      <c r="J145" s="182"/>
    </row>
    <row r="146" spans="1:10" ht="24" x14ac:dyDescent="0.35">
      <c r="A146" s="335">
        <f t="shared" si="9"/>
        <v>45</v>
      </c>
      <c r="B146" s="183" t="s">
        <v>168</v>
      </c>
      <c r="C146" s="183" t="s">
        <v>136</v>
      </c>
      <c r="D146" s="18" t="s">
        <v>21</v>
      </c>
      <c r="E146" s="113">
        <v>0</v>
      </c>
      <c r="F146" s="184">
        <v>6</v>
      </c>
      <c r="G146" s="153">
        <f t="shared" si="8"/>
        <v>0</v>
      </c>
      <c r="H146" s="401"/>
      <c r="I146" s="154" t="s">
        <v>40</v>
      </c>
      <c r="J146" s="182"/>
    </row>
    <row r="147" spans="1:10" ht="24" x14ac:dyDescent="0.35">
      <c r="A147" s="335">
        <f t="shared" si="9"/>
        <v>46</v>
      </c>
      <c r="B147" s="183" t="s">
        <v>169</v>
      </c>
      <c r="C147" s="183" t="s">
        <v>170</v>
      </c>
      <c r="D147" s="18" t="s">
        <v>21</v>
      </c>
      <c r="E147" s="113">
        <v>0</v>
      </c>
      <c r="F147" s="184">
        <v>1</v>
      </c>
      <c r="G147" s="153">
        <f t="shared" si="8"/>
        <v>0</v>
      </c>
      <c r="H147" s="401"/>
      <c r="I147" s="154" t="s">
        <v>141</v>
      </c>
      <c r="J147" s="182"/>
    </row>
    <row r="148" spans="1:10" x14ac:dyDescent="0.35">
      <c r="A148" s="338">
        <f t="shared" si="9"/>
        <v>47</v>
      </c>
      <c r="B148" s="339" t="s">
        <v>46</v>
      </c>
      <c r="C148" s="339" t="s">
        <v>47</v>
      </c>
      <c r="D148" s="145" t="s">
        <v>21</v>
      </c>
      <c r="E148" s="113">
        <v>0</v>
      </c>
      <c r="F148" s="340">
        <v>3</v>
      </c>
      <c r="G148" s="341">
        <f t="shared" si="8"/>
        <v>0</v>
      </c>
      <c r="H148" s="431"/>
      <c r="I148" s="342" t="s">
        <v>44</v>
      </c>
      <c r="J148" s="182"/>
    </row>
    <row r="149" spans="1:10" ht="24" x14ac:dyDescent="0.35">
      <c r="A149" s="335">
        <f t="shared" si="9"/>
        <v>48</v>
      </c>
      <c r="B149" s="183" t="s">
        <v>66</v>
      </c>
      <c r="C149" s="183" t="s">
        <v>67</v>
      </c>
      <c r="D149" s="18" t="s">
        <v>21</v>
      </c>
      <c r="E149" s="113">
        <v>0</v>
      </c>
      <c r="F149" s="184">
        <v>19</v>
      </c>
      <c r="G149" s="153">
        <f t="shared" si="8"/>
        <v>0</v>
      </c>
      <c r="H149" s="401"/>
      <c r="I149" s="154" t="s">
        <v>42</v>
      </c>
      <c r="J149" s="182"/>
    </row>
    <row r="150" spans="1:10" x14ac:dyDescent="0.35">
      <c r="A150" s="335">
        <f t="shared" si="9"/>
        <v>49</v>
      </c>
      <c r="B150" s="183" t="s">
        <v>443</v>
      </c>
      <c r="C150" s="183" t="s">
        <v>444</v>
      </c>
      <c r="D150" s="18" t="s">
        <v>21</v>
      </c>
      <c r="E150" s="113">
        <v>0</v>
      </c>
      <c r="F150" s="184">
        <v>10</v>
      </c>
      <c r="G150" s="153">
        <f t="shared" si="8"/>
        <v>0</v>
      </c>
      <c r="H150" s="401"/>
      <c r="I150" s="154" t="s">
        <v>44</v>
      </c>
      <c r="J150" s="182"/>
    </row>
    <row r="151" spans="1:10" ht="24" x14ac:dyDescent="0.35">
      <c r="A151" s="335">
        <f t="shared" si="9"/>
        <v>50</v>
      </c>
      <c r="B151" s="183" t="s">
        <v>477</v>
      </c>
      <c r="C151" s="183" t="s">
        <v>478</v>
      </c>
      <c r="D151" s="18" t="s">
        <v>21</v>
      </c>
      <c r="E151" s="113">
        <v>0</v>
      </c>
      <c r="F151" s="184">
        <v>1</v>
      </c>
      <c r="G151" s="153">
        <f t="shared" si="8"/>
        <v>0</v>
      </c>
      <c r="H151" s="401"/>
      <c r="I151" s="154" t="s">
        <v>44</v>
      </c>
      <c r="J151" s="182"/>
    </row>
    <row r="152" spans="1:10" ht="24" x14ac:dyDescent="0.35">
      <c r="A152" s="335">
        <f t="shared" si="9"/>
        <v>51</v>
      </c>
      <c r="B152" s="183" t="s">
        <v>171</v>
      </c>
      <c r="C152" s="183" t="s">
        <v>172</v>
      </c>
      <c r="D152" s="18" t="s">
        <v>21</v>
      </c>
      <c r="E152" s="113">
        <v>0</v>
      </c>
      <c r="F152" s="184">
        <v>3</v>
      </c>
      <c r="G152" s="153">
        <f t="shared" si="8"/>
        <v>0</v>
      </c>
      <c r="H152" s="401"/>
      <c r="I152" s="154" t="s">
        <v>44</v>
      </c>
      <c r="J152" s="182"/>
    </row>
    <row r="153" spans="1:10" ht="24" x14ac:dyDescent="0.35">
      <c r="A153" s="335">
        <f t="shared" si="9"/>
        <v>52</v>
      </c>
      <c r="B153" s="183" t="s">
        <v>251</v>
      </c>
      <c r="C153" s="183" t="s">
        <v>172</v>
      </c>
      <c r="D153" s="18" t="s">
        <v>21</v>
      </c>
      <c r="E153" s="113">
        <v>0</v>
      </c>
      <c r="F153" s="184">
        <v>2</v>
      </c>
      <c r="G153" s="153">
        <f t="shared" si="8"/>
        <v>0</v>
      </c>
      <c r="H153" s="401"/>
      <c r="I153" s="154" t="s">
        <v>44</v>
      </c>
      <c r="J153" s="182"/>
    </row>
    <row r="154" spans="1:10" x14ac:dyDescent="0.35">
      <c r="A154" s="335">
        <f t="shared" si="9"/>
        <v>53</v>
      </c>
      <c r="B154" s="183" t="s">
        <v>112</v>
      </c>
      <c r="C154" s="183" t="s">
        <v>113</v>
      </c>
      <c r="D154" s="18" t="s">
        <v>21</v>
      </c>
      <c r="E154" s="113">
        <v>0</v>
      </c>
      <c r="F154" s="184">
        <v>11</v>
      </c>
      <c r="G154" s="153">
        <f t="shared" si="8"/>
        <v>0</v>
      </c>
      <c r="H154" s="401"/>
      <c r="I154" s="154" t="s">
        <v>44</v>
      </c>
      <c r="J154" s="182"/>
    </row>
    <row r="155" spans="1:10" ht="24" x14ac:dyDescent="0.35">
      <c r="A155" s="335">
        <f t="shared" si="9"/>
        <v>54</v>
      </c>
      <c r="B155" s="183" t="s">
        <v>114</v>
      </c>
      <c r="C155" s="183" t="s">
        <v>113</v>
      </c>
      <c r="D155" s="18" t="s">
        <v>21</v>
      </c>
      <c r="E155" s="113">
        <v>0</v>
      </c>
      <c r="F155" s="184">
        <v>8</v>
      </c>
      <c r="G155" s="153">
        <f t="shared" si="8"/>
        <v>0</v>
      </c>
      <c r="H155" s="401"/>
      <c r="I155" s="154" t="s">
        <v>44</v>
      </c>
      <c r="J155" s="182"/>
    </row>
    <row r="156" spans="1:10" x14ac:dyDescent="0.35">
      <c r="A156" s="38"/>
      <c r="B156" s="42"/>
      <c r="C156" s="40" t="s">
        <v>68</v>
      </c>
      <c r="D156" s="18" t="s">
        <v>21</v>
      </c>
      <c r="E156" s="28"/>
      <c r="F156" s="108">
        <f>SUM(F115:F155)</f>
        <v>374</v>
      </c>
      <c r="G156" s="70">
        <f>SUM(G115:G155)</f>
        <v>0</v>
      </c>
      <c r="H156" s="399"/>
      <c r="I156" s="191"/>
      <c r="J156" s="181"/>
    </row>
    <row r="157" spans="1:10" x14ac:dyDescent="0.35">
      <c r="A157" s="38"/>
      <c r="B157" s="42"/>
      <c r="C157" s="43" t="s">
        <v>69</v>
      </c>
      <c r="D157" s="45"/>
      <c r="E157" s="45"/>
      <c r="F157" s="44">
        <f>SUM(F156,F102)</f>
        <v>391</v>
      </c>
      <c r="G157" s="72">
        <f>SUM(G102,G156)</f>
        <v>0</v>
      </c>
      <c r="H157" s="405"/>
      <c r="I157" s="191"/>
      <c r="J157" s="181"/>
    </row>
    <row r="158" spans="1:10" ht="15" thickBot="1" x14ac:dyDescent="0.4">
      <c r="A158" s="276"/>
      <c r="B158" s="277"/>
      <c r="C158" s="343"/>
      <c r="D158" s="279"/>
      <c r="E158" s="279"/>
      <c r="F158" s="344"/>
      <c r="G158" s="345"/>
      <c r="H158" s="432"/>
      <c r="I158" s="189"/>
      <c r="J158" s="181"/>
    </row>
    <row r="159" spans="1:10" ht="29" x14ac:dyDescent="0.35">
      <c r="A159" s="281"/>
      <c r="B159" s="346" t="s">
        <v>70</v>
      </c>
      <c r="C159" s="283"/>
      <c r="D159" s="284"/>
      <c r="E159" s="284"/>
      <c r="F159" s="318"/>
      <c r="G159" s="285"/>
      <c r="H159" s="422"/>
      <c r="I159" s="286"/>
      <c r="J159" s="181"/>
    </row>
    <row r="160" spans="1:10" x14ac:dyDescent="0.35">
      <c r="A160" s="188">
        <v>55</v>
      </c>
      <c r="B160" s="183" t="s">
        <v>95</v>
      </c>
      <c r="C160" s="183" t="s">
        <v>96</v>
      </c>
      <c r="D160" s="18" t="s">
        <v>21</v>
      </c>
      <c r="E160" s="28">
        <v>0</v>
      </c>
      <c r="F160" s="184">
        <v>43</v>
      </c>
      <c r="G160" s="153">
        <f>PRODUCT(E160,F160)</f>
        <v>0</v>
      </c>
      <c r="H160" s="401"/>
      <c r="I160" s="191" t="s">
        <v>71</v>
      </c>
      <c r="J160" s="182"/>
    </row>
    <row r="161" spans="1:10" ht="24" x14ac:dyDescent="0.35">
      <c r="A161" s="188">
        <f>SUM(A160,1)</f>
        <v>56</v>
      </c>
      <c r="B161" s="183" t="s">
        <v>178</v>
      </c>
      <c r="C161" s="183" t="s">
        <v>179</v>
      </c>
      <c r="D161" s="18" t="s">
        <v>21</v>
      </c>
      <c r="E161" s="28">
        <v>0</v>
      </c>
      <c r="F161" s="184">
        <v>45</v>
      </c>
      <c r="G161" s="153">
        <f t="shared" ref="G161:G174" si="10">PRODUCT(E161,F161)</f>
        <v>0</v>
      </c>
      <c r="H161" s="401"/>
      <c r="I161" s="191" t="s">
        <v>71</v>
      </c>
      <c r="J161" s="182"/>
    </row>
    <row r="162" spans="1:10" ht="24" x14ac:dyDescent="0.35">
      <c r="A162" s="188">
        <f t="shared" ref="A162:A174" si="11">SUM(A161,1)</f>
        <v>57</v>
      </c>
      <c r="B162" s="183" t="s">
        <v>278</v>
      </c>
      <c r="C162" s="183" t="s">
        <v>479</v>
      </c>
      <c r="D162" s="18" t="s">
        <v>21</v>
      </c>
      <c r="E162" s="28">
        <v>0</v>
      </c>
      <c r="F162" s="184">
        <v>2</v>
      </c>
      <c r="G162" s="153">
        <f t="shared" si="10"/>
        <v>0</v>
      </c>
      <c r="H162" s="401"/>
      <c r="I162" s="191" t="s">
        <v>71</v>
      </c>
      <c r="J162" s="182"/>
    </row>
    <row r="163" spans="1:10" x14ac:dyDescent="0.35">
      <c r="A163" s="188">
        <f t="shared" si="11"/>
        <v>58</v>
      </c>
      <c r="B163" s="183" t="s">
        <v>280</v>
      </c>
      <c r="C163" s="183" t="s">
        <v>281</v>
      </c>
      <c r="D163" s="18" t="s">
        <v>21</v>
      </c>
      <c r="E163" s="28">
        <v>0</v>
      </c>
      <c r="F163" s="184">
        <v>8</v>
      </c>
      <c r="G163" s="153">
        <f t="shared" si="10"/>
        <v>0</v>
      </c>
      <c r="H163" s="401"/>
      <c r="I163" s="191" t="s">
        <v>71</v>
      </c>
      <c r="J163" s="182"/>
    </row>
    <row r="164" spans="1:10" x14ac:dyDescent="0.35">
      <c r="A164" s="188">
        <f t="shared" si="11"/>
        <v>59</v>
      </c>
      <c r="B164" s="183" t="s">
        <v>282</v>
      </c>
      <c r="C164" s="183" t="s">
        <v>283</v>
      </c>
      <c r="D164" s="18" t="s">
        <v>21</v>
      </c>
      <c r="E164" s="28">
        <v>0</v>
      </c>
      <c r="F164" s="184">
        <v>7</v>
      </c>
      <c r="G164" s="153">
        <f t="shared" si="10"/>
        <v>0</v>
      </c>
      <c r="H164" s="401"/>
      <c r="I164" s="191" t="s">
        <v>71</v>
      </c>
      <c r="J164" s="182"/>
    </row>
    <row r="165" spans="1:10" x14ac:dyDescent="0.35">
      <c r="A165" s="188">
        <f t="shared" si="11"/>
        <v>60</v>
      </c>
      <c r="B165" s="183" t="s">
        <v>284</v>
      </c>
      <c r="C165" s="183" t="s">
        <v>285</v>
      </c>
      <c r="D165" s="18" t="s">
        <v>21</v>
      </c>
      <c r="E165" s="28">
        <v>0</v>
      </c>
      <c r="F165" s="184">
        <v>4</v>
      </c>
      <c r="G165" s="153">
        <f>PRODUCT(E165,F165)</f>
        <v>0</v>
      </c>
      <c r="H165" s="401"/>
      <c r="I165" s="191" t="s">
        <v>71</v>
      </c>
      <c r="J165" s="182"/>
    </row>
    <row r="166" spans="1:10" ht="24" x14ac:dyDescent="0.35">
      <c r="A166" s="188">
        <f t="shared" si="11"/>
        <v>61</v>
      </c>
      <c r="B166" s="183" t="s">
        <v>180</v>
      </c>
      <c r="C166" s="183" t="s">
        <v>181</v>
      </c>
      <c r="D166" s="18" t="s">
        <v>21</v>
      </c>
      <c r="E166" s="28">
        <v>0</v>
      </c>
      <c r="F166" s="184">
        <v>2</v>
      </c>
      <c r="G166" s="153">
        <f t="shared" si="10"/>
        <v>0</v>
      </c>
      <c r="H166" s="401"/>
      <c r="I166" s="191" t="s">
        <v>71</v>
      </c>
      <c r="J166" s="182"/>
    </row>
    <row r="167" spans="1:10" x14ac:dyDescent="0.35">
      <c r="A167" s="188">
        <f t="shared" si="11"/>
        <v>62</v>
      </c>
      <c r="B167" s="183" t="s">
        <v>376</v>
      </c>
      <c r="C167" s="183" t="s">
        <v>377</v>
      </c>
      <c r="D167" s="18" t="s">
        <v>21</v>
      </c>
      <c r="E167" s="28">
        <v>0</v>
      </c>
      <c r="F167" s="184">
        <v>1</v>
      </c>
      <c r="G167" s="153">
        <f t="shared" si="10"/>
        <v>0</v>
      </c>
      <c r="H167" s="401"/>
      <c r="I167" s="191" t="s">
        <v>71</v>
      </c>
      <c r="J167" s="182"/>
    </row>
    <row r="168" spans="1:10" ht="24" x14ac:dyDescent="0.35">
      <c r="A168" s="188">
        <f t="shared" si="11"/>
        <v>63</v>
      </c>
      <c r="B168" s="183" t="s">
        <v>480</v>
      </c>
      <c r="C168" s="183" t="s">
        <v>481</v>
      </c>
      <c r="D168" s="18" t="s">
        <v>21</v>
      </c>
      <c r="E168" s="28">
        <v>0</v>
      </c>
      <c r="F168" s="184">
        <v>9</v>
      </c>
      <c r="G168" s="153">
        <f t="shared" si="10"/>
        <v>0</v>
      </c>
      <c r="H168" s="401"/>
      <c r="I168" s="191" t="s">
        <v>71</v>
      </c>
      <c r="J168" s="182"/>
    </row>
    <row r="169" spans="1:10" ht="24" x14ac:dyDescent="0.35">
      <c r="A169" s="188">
        <f t="shared" si="11"/>
        <v>64</v>
      </c>
      <c r="B169" s="183" t="s">
        <v>290</v>
      </c>
      <c r="C169" s="183" t="s">
        <v>291</v>
      </c>
      <c r="D169" s="18" t="s">
        <v>21</v>
      </c>
      <c r="E169" s="28">
        <v>0</v>
      </c>
      <c r="F169" s="184">
        <v>11</v>
      </c>
      <c r="G169" s="153">
        <f t="shared" si="10"/>
        <v>0</v>
      </c>
      <c r="H169" s="401"/>
      <c r="I169" s="191" t="s">
        <v>71</v>
      </c>
      <c r="J169" s="182"/>
    </row>
    <row r="170" spans="1:10" ht="36" x14ac:dyDescent="0.35">
      <c r="A170" s="188">
        <f t="shared" si="11"/>
        <v>65</v>
      </c>
      <c r="B170" s="183" t="s">
        <v>387</v>
      </c>
      <c r="C170" s="183" t="s">
        <v>388</v>
      </c>
      <c r="D170" s="18" t="s">
        <v>21</v>
      </c>
      <c r="E170" s="28">
        <v>0</v>
      </c>
      <c r="F170" s="184">
        <v>5</v>
      </c>
      <c r="G170" s="153">
        <v>0</v>
      </c>
      <c r="H170" s="401"/>
      <c r="I170" s="191" t="s">
        <v>71</v>
      </c>
      <c r="J170" s="182"/>
    </row>
    <row r="171" spans="1:10" ht="24" x14ac:dyDescent="0.35">
      <c r="A171" s="188">
        <f t="shared" si="11"/>
        <v>66</v>
      </c>
      <c r="B171" s="183" t="s">
        <v>184</v>
      </c>
      <c r="C171" s="183" t="s">
        <v>185</v>
      </c>
      <c r="D171" s="18" t="s">
        <v>21</v>
      </c>
      <c r="E171" s="28">
        <v>0</v>
      </c>
      <c r="F171" s="184">
        <v>2</v>
      </c>
      <c r="G171" s="153">
        <f t="shared" si="10"/>
        <v>0</v>
      </c>
      <c r="H171" s="401"/>
      <c r="I171" s="191" t="s">
        <v>71</v>
      </c>
      <c r="J171" s="182"/>
    </row>
    <row r="172" spans="1:10" x14ac:dyDescent="0.35">
      <c r="A172" s="188">
        <f t="shared" si="11"/>
        <v>67</v>
      </c>
      <c r="B172" s="183" t="s">
        <v>294</v>
      </c>
      <c r="C172" s="183" t="s">
        <v>295</v>
      </c>
      <c r="D172" s="18" t="s">
        <v>21</v>
      </c>
      <c r="E172" s="28">
        <v>0</v>
      </c>
      <c r="F172" s="184">
        <v>2</v>
      </c>
      <c r="G172" s="153">
        <f t="shared" si="10"/>
        <v>0</v>
      </c>
      <c r="H172" s="401"/>
      <c r="I172" s="191" t="s">
        <v>71</v>
      </c>
      <c r="J172" s="182"/>
    </row>
    <row r="173" spans="1:10" ht="24" x14ac:dyDescent="0.35">
      <c r="A173" s="188">
        <f t="shared" si="11"/>
        <v>68</v>
      </c>
      <c r="B173" s="183" t="s">
        <v>448</v>
      </c>
      <c r="C173" s="183" t="s">
        <v>449</v>
      </c>
      <c r="D173" s="18" t="s">
        <v>21</v>
      </c>
      <c r="E173" s="28">
        <v>0</v>
      </c>
      <c r="F173" s="184">
        <v>52</v>
      </c>
      <c r="G173" s="153">
        <f t="shared" si="10"/>
        <v>0</v>
      </c>
      <c r="H173" s="401"/>
      <c r="I173" s="191" t="s">
        <v>71</v>
      </c>
      <c r="J173" s="182"/>
    </row>
    <row r="174" spans="1:10" x14ac:dyDescent="0.35">
      <c r="A174" s="188">
        <f t="shared" si="11"/>
        <v>69</v>
      </c>
      <c r="B174" s="183" t="s">
        <v>296</v>
      </c>
      <c r="C174" s="183" t="s">
        <v>297</v>
      </c>
      <c r="D174" s="18" t="s">
        <v>21</v>
      </c>
      <c r="E174" s="28">
        <v>0</v>
      </c>
      <c r="F174" s="184">
        <v>34</v>
      </c>
      <c r="G174" s="153">
        <f t="shared" si="10"/>
        <v>0</v>
      </c>
      <c r="H174" s="401"/>
      <c r="I174" s="191" t="s">
        <v>71</v>
      </c>
      <c r="J174" s="182"/>
    </row>
    <row r="175" spans="1:10" x14ac:dyDescent="0.35">
      <c r="A175" s="38"/>
      <c r="B175" s="183"/>
      <c r="C175" s="40" t="s">
        <v>97</v>
      </c>
      <c r="D175" s="45"/>
      <c r="E175" s="45"/>
      <c r="F175" s="41">
        <f>SUM(F160:F174)</f>
        <v>227</v>
      </c>
      <c r="G175" s="70">
        <f>SUM(G160:G174)</f>
        <v>0</v>
      </c>
      <c r="H175" s="399"/>
      <c r="I175" s="191"/>
      <c r="J175" s="181"/>
    </row>
    <row r="176" spans="1:10" x14ac:dyDescent="0.35">
      <c r="A176" s="46"/>
      <c r="B176" s="47" t="s">
        <v>48</v>
      </c>
      <c r="C176" s="50"/>
      <c r="D176" s="48"/>
      <c r="E176" s="48"/>
      <c r="F176" s="49"/>
      <c r="G176" s="71"/>
      <c r="H176" s="400"/>
      <c r="I176" s="57"/>
      <c r="J176" s="181"/>
    </row>
    <row r="177" spans="1:10" x14ac:dyDescent="0.35">
      <c r="A177" s="38"/>
      <c r="B177" s="183"/>
      <c r="C177" s="40" t="s">
        <v>72</v>
      </c>
      <c r="D177" s="45"/>
      <c r="E177" s="45"/>
      <c r="F177" s="41">
        <v>0</v>
      </c>
      <c r="G177" s="70"/>
      <c r="H177" s="399"/>
      <c r="I177" s="191"/>
      <c r="J177" s="181"/>
    </row>
    <row r="178" spans="1:10" ht="15" thickBot="1" x14ac:dyDescent="0.4">
      <c r="A178" s="210"/>
      <c r="B178" s="515" t="s">
        <v>74</v>
      </c>
      <c r="C178" s="516"/>
      <c r="D178" s="211"/>
      <c r="E178" s="212"/>
      <c r="F178" s="212"/>
      <c r="G178" s="213">
        <f>SUM(G88,G112,G157,G175)</f>
        <v>0</v>
      </c>
      <c r="H178" s="407"/>
      <c r="I178" s="214"/>
      <c r="J178" s="181"/>
    </row>
    <row r="179" spans="1:10" x14ac:dyDescent="0.35">
      <c r="A179" s="347"/>
      <c r="B179" s="536"/>
      <c r="C179" s="537"/>
      <c r="D179" s="348"/>
      <c r="E179" s="349"/>
      <c r="F179" s="349"/>
      <c r="G179" s="350"/>
      <c r="H179" s="433"/>
      <c r="I179" s="351"/>
      <c r="J179" s="181"/>
    </row>
    <row r="180" spans="1:10" x14ac:dyDescent="0.35">
      <c r="A180" s="352"/>
      <c r="B180" s="538" t="s">
        <v>75</v>
      </c>
      <c r="C180" s="475"/>
      <c r="D180" s="353" t="s">
        <v>76</v>
      </c>
      <c r="E180" s="354"/>
      <c r="F180" s="355"/>
      <c r="G180" s="356">
        <f>SUM(G45)</f>
        <v>0</v>
      </c>
      <c r="H180" s="434"/>
      <c r="I180" s="357"/>
      <c r="J180" s="181"/>
    </row>
    <row r="181" spans="1:10" x14ac:dyDescent="0.35">
      <c r="A181" s="1"/>
      <c r="B181" s="444" t="s">
        <v>77</v>
      </c>
      <c r="C181" s="445"/>
      <c r="D181" s="6" t="s">
        <v>76</v>
      </c>
      <c r="E181" s="14"/>
      <c r="F181" s="7"/>
      <c r="G181" s="73">
        <f>SUM(G178)</f>
        <v>0</v>
      </c>
      <c r="H181" s="408"/>
      <c r="I181" s="8"/>
      <c r="J181" s="181"/>
    </row>
    <row r="182" spans="1:10" x14ac:dyDescent="0.35">
      <c r="A182" s="1"/>
      <c r="B182" s="440"/>
      <c r="C182" s="441"/>
      <c r="D182" s="6"/>
      <c r="E182" s="14"/>
      <c r="F182" s="7"/>
      <c r="G182" s="74"/>
      <c r="H182" s="409"/>
      <c r="I182" s="8"/>
      <c r="J182" s="181"/>
    </row>
    <row r="183" spans="1:10" x14ac:dyDescent="0.35">
      <c r="A183" s="1"/>
      <c r="B183" s="440" t="s">
        <v>78</v>
      </c>
      <c r="C183" s="441"/>
      <c r="D183" s="6" t="s">
        <v>76</v>
      </c>
      <c r="E183" s="14"/>
      <c r="F183" s="7"/>
      <c r="G183" s="74">
        <f>SUM(G180,G181)</f>
        <v>0</v>
      </c>
      <c r="H183" s="409"/>
      <c r="I183" s="8"/>
      <c r="J183" s="181"/>
    </row>
    <row r="184" spans="1:10" x14ac:dyDescent="0.35">
      <c r="A184" s="1"/>
      <c r="B184" s="440" t="s">
        <v>79</v>
      </c>
      <c r="C184" s="441"/>
      <c r="D184" s="6" t="s">
        <v>76</v>
      </c>
      <c r="E184" s="14"/>
      <c r="F184" s="7"/>
      <c r="G184" s="74">
        <f>PRODUCT(G183,0.21)</f>
        <v>0</v>
      </c>
      <c r="H184" s="409"/>
      <c r="I184" s="8"/>
      <c r="J184" s="181"/>
    </row>
    <row r="185" spans="1:10" x14ac:dyDescent="0.35">
      <c r="A185" s="1"/>
      <c r="B185" s="440"/>
      <c r="C185" s="441"/>
      <c r="D185" s="6"/>
      <c r="E185" s="14"/>
      <c r="F185" s="7"/>
      <c r="G185" s="74"/>
      <c r="H185" s="409"/>
      <c r="I185" s="8"/>
      <c r="J185" s="181"/>
    </row>
    <row r="186" spans="1:10" x14ac:dyDescent="0.35">
      <c r="A186" s="1"/>
      <c r="B186" s="440"/>
      <c r="C186" s="441"/>
      <c r="D186" s="6" t="s">
        <v>76</v>
      </c>
      <c r="E186" s="14"/>
      <c r="F186" s="7"/>
      <c r="G186" s="74">
        <f>SUM(G183:G185)</f>
        <v>0</v>
      </c>
      <c r="H186" s="409"/>
      <c r="I186" s="8"/>
      <c r="J186" s="181"/>
    </row>
    <row r="187" spans="1:10" x14ac:dyDescent="0.35">
      <c r="A187" s="1"/>
      <c r="B187" s="440"/>
      <c r="C187" s="441"/>
      <c r="D187" s="6"/>
      <c r="E187" s="14"/>
      <c r="F187" s="7"/>
      <c r="G187" s="74"/>
      <c r="H187" s="409"/>
      <c r="I187" s="16"/>
      <c r="J187" s="181"/>
    </row>
    <row r="188" spans="1:10" ht="18.5" x14ac:dyDescent="0.45">
      <c r="A188" s="61"/>
      <c r="B188" s="493" t="s">
        <v>80</v>
      </c>
      <c r="C188" s="494"/>
      <c r="D188" s="62" t="s">
        <v>76</v>
      </c>
      <c r="E188" s="14"/>
      <c r="F188" s="7"/>
      <c r="G188" s="87">
        <f>SUM(G186)</f>
        <v>0</v>
      </c>
      <c r="H188" s="410"/>
      <c r="I188" s="16"/>
      <c r="J188" s="181"/>
    </row>
    <row r="189" spans="1:10" ht="15.5" x14ac:dyDescent="0.35">
      <c r="A189" s="61"/>
      <c r="B189" s="440"/>
      <c r="C189" s="441"/>
      <c r="D189" s="62"/>
      <c r="E189" s="14"/>
      <c r="F189" s="7"/>
      <c r="G189" s="75"/>
      <c r="H189" s="411"/>
      <c r="I189" s="16"/>
      <c r="J189" s="181"/>
    </row>
    <row r="190" spans="1:10" ht="37" customHeight="1" x14ac:dyDescent="0.35">
      <c r="A190" s="61"/>
      <c r="B190" s="503" t="s">
        <v>389</v>
      </c>
      <c r="C190" s="529"/>
      <c r="D190" s="62"/>
      <c r="E190" s="14"/>
      <c r="F190" s="7"/>
      <c r="G190" s="75"/>
      <c r="H190" s="411"/>
      <c r="I190" s="16"/>
      <c r="J190" s="181"/>
    </row>
    <row r="191" spans="1:10" ht="16" thickBot="1" x14ac:dyDescent="0.4">
      <c r="A191" s="358"/>
      <c r="B191" s="530"/>
      <c r="C191" s="531"/>
      <c r="D191" s="359"/>
      <c r="E191" s="59"/>
      <c r="F191" s="60"/>
      <c r="G191" s="360"/>
      <c r="H191" s="435"/>
      <c r="I191" s="361"/>
      <c r="J191" s="181"/>
    </row>
  </sheetData>
  <mergeCells count="106">
    <mergeCell ref="A1:C1"/>
    <mergeCell ref="B8:C8"/>
    <mergeCell ref="J8:J12"/>
    <mergeCell ref="B9:C9"/>
    <mergeCell ref="B10:C10"/>
    <mergeCell ref="B11:C11"/>
    <mergeCell ref="B12:C12"/>
    <mergeCell ref="B2:C2"/>
    <mergeCell ref="B3:C3"/>
    <mergeCell ref="B4:C4"/>
    <mergeCell ref="B5:C5"/>
    <mergeCell ref="B6:C6"/>
    <mergeCell ref="B7:C7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49:C49"/>
    <mergeCell ref="B50:C50"/>
    <mergeCell ref="B51:C51"/>
    <mergeCell ref="B52:C52"/>
    <mergeCell ref="B53:C53"/>
    <mergeCell ref="J53:J58"/>
    <mergeCell ref="B54:C54"/>
    <mergeCell ref="B55:C55"/>
    <mergeCell ref="B56:C56"/>
    <mergeCell ref="B57:C57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178:C178"/>
    <mergeCell ref="B179:C179"/>
    <mergeCell ref="B180:C180"/>
    <mergeCell ref="B82:C82"/>
    <mergeCell ref="B83:C83"/>
    <mergeCell ref="B84:C84"/>
    <mergeCell ref="B85:C85"/>
    <mergeCell ref="B86:C86"/>
    <mergeCell ref="B87:C87"/>
    <mergeCell ref="B187:C187"/>
    <mergeCell ref="B188:C188"/>
    <mergeCell ref="B189:C189"/>
    <mergeCell ref="B190:C190"/>
    <mergeCell ref="B191:C191"/>
    <mergeCell ref="B181:C181"/>
    <mergeCell ref="B182:C182"/>
    <mergeCell ref="B183:C183"/>
    <mergeCell ref="B184:C184"/>
    <mergeCell ref="B185:C185"/>
    <mergeCell ref="B186:C186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selection activeCell="M81" sqref="M81"/>
    </sheetView>
  </sheetViews>
  <sheetFormatPr defaultRowHeight="14.5" x14ac:dyDescent="0.35"/>
  <cols>
    <col min="2" max="2" width="11.1796875" customWidth="1"/>
    <col min="3" max="3" width="27.08984375" customWidth="1"/>
    <col min="7" max="7" width="16" customWidth="1"/>
    <col min="8" max="8" width="17.54296875" style="181" customWidth="1"/>
  </cols>
  <sheetData>
    <row r="1" spans="1:10" ht="19" thickBot="1" x14ac:dyDescent="0.5">
      <c r="A1" s="585" t="s">
        <v>545</v>
      </c>
      <c r="B1" s="585"/>
      <c r="C1" s="585"/>
      <c r="D1" s="585"/>
    </row>
    <row r="2" spans="1:10" ht="27" x14ac:dyDescent="0.6">
      <c r="A2" s="33" t="s">
        <v>0</v>
      </c>
      <c r="B2" s="487" t="s">
        <v>482</v>
      </c>
      <c r="C2" s="488"/>
      <c r="D2" s="34" t="s">
        <v>1</v>
      </c>
      <c r="E2" s="35" t="s">
        <v>2</v>
      </c>
      <c r="F2" s="36" t="s">
        <v>3</v>
      </c>
      <c r="G2" s="88" t="s">
        <v>4</v>
      </c>
      <c r="H2" s="413" t="s">
        <v>507</v>
      </c>
      <c r="I2" s="37" t="s">
        <v>5</v>
      </c>
      <c r="J2" s="131"/>
    </row>
    <row r="3" spans="1:10" x14ac:dyDescent="0.35">
      <c r="A3" s="1"/>
      <c r="B3" s="464"/>
      <c r="C3" s="478"/>
      <c r="D3" s="2"/>
      <c r="E3" s="3"/>
      <c r="F3" s="4"/>
      <c r="G3" s="63"/>
      <c r="H3" s="377"/>
      <c r="I3" s="5"/>
      <c r="J3" s="181"/>
    </row>
    <row r="4" spans="1:10" ht="21.5" thickBot="1" x14ac:dyDescent="0.4">
      <c r="A4" s="100" t="s">
        <v>6</v>
      </c>
      <c r="B4" s="489" t="s">
        <v>7</v>
      </c>
      <c r="C4" s="490"/>
      <c r="D4" s="101"/>
      <c r="E4" s="102"/>
      <c r="F4" s="103"/>
      <c r="G4" s="104"/>
      <c r="H4" s="378"/>
      <c r="I4" s="105"/>
      <c r="J4" s="181"/>
    </row>
    <row r="5" spans="1:10" x14ac:dyDescent="0.35">
      <c r="A5" s="80"/>
      <c r="B5" s="491"/>
      <c r="C5" s="492"/>
      <c r="D5" s="81"/>
      <c r="E5" s="82"/>
      <c r="F5" s="94"/>
      <c r="G5" s="83"/>
      <c r="H5" s="379"/>
      <c r="I5" s="84"/>
      <c r="J5" s="181"/>
    </row>
    <row r="6" spans="1:10" ht="48" x14ac:dyDescent="0.35">
      <c r="A6" s="26">
        <v>181111111</v>
      </c>
      <c r="B6" s="464" t="s">
        <v>8</v>
      </c>
      <c r="C6" s="478"/>
      <c r="D6" s="27" t="s">
        <v>9</v>
      </c>
      <c r="E6" s="28">
        <v>0</v>
      </c>
      <c r="F6" s="20">
        <v>45</v>
      </c>
      <c r="G6" s="64">
        <f t="shared" ref="G6:G26" si="0">PRODUCT(E6,F6)</f>
        <v>0</v>
      </c>
      <c r="H6" s="380"/>
      <c r="I6" s="150" t="s">
        <v>143</v>
      </c>
      <c r="J6" s="181"/>
    </row>
    <row r="7" spans="1:10" ht="40" x14ac:dyDescent="0.35">
      <c r="A7" s="26">
        <v>184802111</v>
      </c>
      <c r="B7" s="464" t="s">
        <v>10</v>
      </c>
      <c r="C7" s="478"/>
      <c r="D7" s="27" t="s">
        <v>9</v>
      </c>
      <c r="E7" s="28">
        <v>0</v>
      </c>
      <c r="F7" s="20">
        <f>PRODUCT(F6,2)</f>
        <v>90</v>
      </c>
      <c r="G7" s="64">
        <f t="shared" si="0"/>
        <v>0</v>
      </c>
      <c r="H7" s="380"/>
      <c r="I7" s="21" t="s">
        <v>130</v>
      </c>
      <c r="J7" s="130"/>
    </row>
    <row r="8" spans="1:10" ht="27" x14ac:dyDescent="0.35">
      <c r="A8" s="26">
        <v>181411131</v>
      </c>
      <c r="B8" s="464" t="s">
        <v>11</v>
      </c>
      <c r="C8" s="478"/>
      <c r="D8" s="27" t="s">
        <v>9</v>
      </c>
      <c r="E8" s="28">
        <v>0</v>
      </c>
      <c r="F8" s="20">
        <v>27</v>
      </c>
      <c r="G8" s="64">
        <f t="shared" si="0"/>
        <v>0</v>
      </c>
      <c r="H8" s="380"/>
      <c r="I8" s="21" t="s">
        <v>129</v>
      </c>
      <c r="J8" s="181"/>
    </row>
    <row r="9" spans="1:10" x14ac:dyDescent="0.35">
      <c r="A9" s="151">
        <v>185803211</v>
      </c>
      <c r="B9" s="436" t="s">
        <v>144</v>
      </c>
      <c r="C9" s="437"/>
      <c r="D9" s="152" t="s">
        <v>9</v>
      </c>
      <c r="E9" s="28">
        <v>0</v>
      </c>
      <c r="F9" s="20">
        <f>SUM(F8)</f>
        <v>27</v>
      </c>
      <c r="G9" s="64">
        <f t="shared" si="0"/>
        <v>0</v>
      </c>
      <c r="H9" s="380"/>
      <c r="I9" s="21"/>
      <c r="J9" s="181"/>
    </row>
    <row r="10" spans="1:10" ht="27.5" customHeight="1" x14ac:dyDescent="0.35">
      <c r="A10" s="26">
        <v>183205111</v>
      </c>
      <c r="B10" s="464" t="s">
        <v>12</v>
      </c>
      <c r="C10" s="478"/>
      <c r="D10" s="27" t="s">
        <v>9</v>
      </c>
      <c r="E10" s="28">
        <v>0</v>
      </c>
      <c r="F10" s="20">
        <v>20</v>
      </c>
      <c r="G10" s="64">
        <f t="shared" si="0"/>
        <v>0</v>
      </c>
      <c r="H10" s="380"/>
      <c r="I10" s="21"/>
      <c r="J10" s="133"/>
    </row>
    <row r="11" spans="1:10" ht="30.5" customHeight="1" x14ac:dyDescent="0.35">
      <c r="A11" s="26">
        <v>183111212</v>
      </c>
      <c r="B11" s="464" t="s">
        <v>84</v>
      </c>
      <c r="C11" s="478"/>
      <c r="D11" s="27" t="s">
        <v>13</v>
      </c>
      <c r="E11" s="28">
        <v>0</v>
      </c>
      <c r="F11" s="20">
        <f>SUM(F87)</f>
        <v>57</v>
      </c>
      <c r="G11" s="64">
        <f t="shared" si="0"/>
        <v>0</v>
      </c>
      <c r="H11" s="380"/>
      <c r="I11" s="21" t="s">
        <v>14</v>
      </c>
      <c r="J11" s="182"/>
    </row>
    <row r="12" spans="1:10" ht="32" x14ac:dyDescent="0.35">
      <c r="A12" s="89">
        <v>183101315</v>
      </c>
      <c r="B12" s="480" t="s">
        <v>82</v>
      </c>
      <c r="C12" s="481"/>
      <c r="D12" s="90" t="s">
        <v>13</v>
      </c>
      <c r="E12" s="28">
        <v>0</v>
      </c>
      <c r="F12" s="91">
        <f>SUM(F70)</f>
        <v>3</v>
      </c>
      <c r="G12" s="92">
        <f t="shared" si="0"/>
        <v>0</v>
      </c>
      <c r="H12" s="382"/>
      <c r="I12" s="157" t="s">
        <v>483</v>
      </c>
      <c r="J12" s="182"/>
    </row>
    <row r="13" spans="1:10" ht="36" x14ac:dyDescent="0.35">
      <c r="A13" s="26">
        <v>183111213</v>
      </c>
      <c r="B13" s="464" t="s">
        <v>85</v>
      </c>
      <c r="C13" s="478"/>
      <c r="D13" s="27" t="s">
        <v>13</v>
      </c>
      <c r="E13" s="28">
        <v>0</v>
      </c>
      <c r="F13" s="20">
        <f>SUM(F72,-F12)</f>
        <v>35</v>
      </c>
      <c r="G13" s="64">
        <f t="shared" si="0"/>
        <v>0</v>
      </c>
      <c r="H13" s="380"/>
      <c r="I13" s="21" t="s">
        <v>484</v>
      </c>
      <c r="J13" s="182"/>
    </row>
    <row r="14" spans="1:10" ht="28.5" customHeight="1" x14ac:dyDescent="0.35">
      <c r="A14" s="26">
        <v>183101214</v>
      </c>
      <c r="B14" s="464" t="s">
        <v>86</v>
      </c>
      <c r="C14" s="478"/>
      <c r="D14" s="27" t="s">
        <v>13</v>
      </c>
      <c r="E14" s="28">
        <v>0</v>
      </c>
      <c r="F14" s="20">
        <v>0</v>
      </c>
      <c r="G14" s="64">
        <f t="shared" si="0"/>
        <v>0</v>
      </c>
      <c r="H14" s="380"/>
      <c r="I14" s="21" t="s">
        <v>58</v>
      </c>
      <c r="J14" s="182"/>
    </row>
    <row r="15" spans="1:10" ht="25.5" customHeight="1" x14ac:dyDescent="0.35">
      <c r="A15" s="26">
        <v>183211322</v>
      </c>
      <c r="B15" s="464" t="s">
        <v>15</v>
      </c>
      <c r="C15" s="464"/>
      <c r="D15" s="27" t="s">
        <v>13</v>
      </c>
      <c r="E15" s="28">
        <v>0</v>
      </c>
      <c r="F15" s="20">
        <f>SUM(F11)</f>
        <v>57</v>
      </c>
      <c r="G15" s="64">
        <f t="shared" si="0"/>
        <v>0</v>
      </c>
      <c r="H15" s="380"/>
      <c r="I15" s="21" t="s">
        <v>14</v>
      </c>
      <c r="J15" s="182"/>
    </row>
    <row r="16" spans="1:10" ht="31" customHeight="1" x14ac:dyDescent="0.35">
      <c r="A16" s="26">
        <v>184102110</v>
      </c>
      <c r="B16" s="464" t="s">
        <v>16</v>
      </c>
      <c r="C16" s="464"/>
      <c r="D16" s="27" t="s">
        <v>13</v>
      </c>
      <c r="E16" s="28">
        <v>0</v>
      </c>
      <c r="F16" s="20">
        <f>SUM(F73)</f>
        <v>42</v>
      </c>
      <c r="G16" s="64">
        <f t="shared" si="0"/>
        <v>0</v>
      </c>
      <c r="H16" s="380"/>
      <c r="I16" s="21" t="s">
        <v>83</v>
      </c>
      <c r="J16" s="182"/>
    </row>
    <row r="17" spans="1:10" ht="32" customHeight="1" x14ac:dyDescent="0.35">
      <c r="A17" s="26">
        <v>184201111</v>
      </c>
      <c r="B17" s="464" t="s">
        <v>60</v>
      </c>
      <c r="C17" s="478"/>
      <c r="D17" s="27" t="s">
        <v>13</v>
      </c>
      <c r="E17" s="28">
        <v>0</v>
      </c>
      <c r="F17" s="20">
        <f>SUM(F14)</f>
        <v>0</v>
      </c>
      <c r="G17" s="64">
        <f t="shared" si="0"/>
        <v>0</v>
      </c>
      <c r="H17" s="380"/>
      <c r="I17" s="21" t="s">
        <v>58</v>
      </c>
      <c r="J17" s="182"/>
    </row>
    <row r="18" spans="1:10" ht="43.5" customHeight="1" x14ac:dyDescent="0.35">
      <c r="A18" s="26">
        <v>185802114</v>
      </c>
      <c r="B18" s="464" t="s">
        <v>81</v>
      </c>
      <c r="C18" s="478"/>
      <c r="D18" s="27" t="s">
        <v>18</v>
      </c>
      <c r="E18" s="28">
        <v>0</v>
      </c>
      <c r="F18" s="106">
        <f>PRODUCT(F33,0.00001)</f>
        <v>8.4000000000000003E-4</v>
      </c>
      <c r="G18" s="64">
        <f t="shared" si="0"/>
        <v>0</v>
      </c>
      <c r="H18" s="380"/>
      <c r="I18" s="21" t="s">
        <v>19</v>
      </c>
      <c r="J18" s="182"/>
    </row>
    <row r="19" spans="1:10" ht="27.5" customHeight="1" x14ac:dyDescent="0.35">
      <c r="A19" s="26"/>
      <c r="B19" s="464" t="s">
        <v>20</v>
      </c>
      <c r="C19" s="478"/>
      <c r="D19" s="27" t="s">
        <v>21</v>
      </c>
      <c r="E19" s="28">
        <v>0</v>
      </c>
      <c r="F19" s="20">
        <f>SUM(F58)</f>
        <v>0</v>
      </c>
      <c r="G19" s="64">
        <f t="shared" si="0"/>
        <v>0</v>
      </c>
      <c r="H19" s="380"/>
      <c r="I19" s="21" t="s">
        <v>53</v>
      </c>
      <c r="J19" s="182"/>
    </row>
    <row r="20" spans="1:10" ht="30" customHeight="1" x14ac:dyDescent="0.35">
      <c r="A20" s="26">
        <v>184215112</v>
      </c>
      <c r="B20" s="464" t="s">
        <v>61</v>
      </c>
      <c r="C20" s="478"/>
      <c r="D20" s="27" t="s">
        <v>13</v>
      </c>
      <c r="E20" s="28">
        <v>0</v>
      </c>
      <c r="F20" s="20">
        <f>SUM(F14)</f>
        <v>0</v>
      </c>
      <c r="G20" s="64">
        <f t="shared" si="0"/>
        <v>0</v>
      </c>
      <c r="H20" s="380"/>
      <c r="I20" s="21" t="s">
        <v>58</v>
      </c>
      <c r="J20" s="182"/>
    </row>
    <row r="21" spans="1:10" ht="28.5" customHeight="1" x14ac:dyDescent="0.35">
      <c r="A21" s="26">
        <v>184911431</v>
      </c>
      <c r="B21" s="464" t="s">
        <v>25</v>
      </c>
      <c r="C21" s="478"/>
      <c r="D21" s="27" t="s">
        <v>9</v>
      </c>
      <c r="E21" s="28">
        <v>0</v>
      </c>
      <c r="F21" s="78">
        <f>SUM(F10,-F22)</f>
        <v>13.5</v>
      </c>
      <c r="G21" s="64">
        <f t="shared" si="0"/>
        <v>0</v>
      </c>
      <c r="H21" s="380"/>
      <c r="I21" s="21" t="s">
        <v>54</v>
      </c>
      <c r="J21" s="182"/>
    </row>
    <row r="22" spans="1:10" ht="26.5" customHeight="1" x14ac:dyDescent="0.35">
      <c r="A22" s="26">
        <v>184911151</v>
      </c>
      <c r="B22" s="464" t="s">
        <v>26</v>
      </c>
      <c r="C22" s="478"/>
      <c r="D22" s="27" t="s">
        <v>9</v>
      </c>
      <c r="E22" s="28">
        <v>0</v>
      </c>
      <c r="F22" s="78">
        <v>6.5</v>
      </c>
      <c r="G22" s="64">
        <f t="shared" si="0"/>
        <v>0</v>
      </c>
      <c r="H22" s="380"/>
      <c r="I22" s="21" t="s">
        <v>88</v>
      </c>
      <c r="J22" s="134"/>
    </row>
    <row r="23" spans="1:10" x14ac:dyDescent="0.35">
      <c r="A23" s="151"/>
      <c r="B23" s="541" t="s">
        <v>546</v>
      </c>
      <c r="C23" s="542"/>
      <c r="D23" s="6" t="s">
        <v>21</v>
      </c>
      <c r="E23" s="28">
        <v>0</v>
      </c>
      <c r="F23" s="7">
        <v>1</v>
      </c>
      <c r="G23" s="64">
        <f t="shared" si="0"/>
        <v>0</v>
      </c>
      <c r="H23" s="380"/>
      <c r="I23" s="110"/>
      <c r="J23" s="134"/>
    </row>
    <row r="24" spans="1:10" ht="26.5" customHeight="1" x14ac:dyDescent="0.35">
      <c r="A24" s="26">
        <v>185851111</v>
      </c>
      <c r="B24" s="479" t="s">
        <v>51</v>
      </c>
      <c r="C24" s="471"/>
      <c r="D24" s="18" t="s">
        <v>27</v>
      </c>
      <c r="E24" s="28">
        <v>0</v>
      </c>
      <c r="F24" s="78">
        <v>1</v>
      </c>
      <c r="G24" s="64">
        <f t="shared" si="0"/>
        <v>0</v>
      </c>
      <c r="H24" s="380"/>
      <c r="I24" s="21"/>
      <c r="J24" s="181"/>
    </row>
    <row r="25" spans="1:10" ht="18.5" customHeight="1" x14ac:dyDescent="0.35">
      <c r="A25" s="26">
        <v>185804312</v>
      </c>
      <c r="B25" s="464" t="s">
        <v>52</v>
      </c>
      <c r="C25" s="471"/>
      <c r="D25" s="18" t="s">
        <v>27</v>
      </c>
      <c r="E25" s="28">
        <v>0</v>
      </c>
      <c r="F25" s="78">
        <v>1.5</v>
      </c>
      <c r="G25" s="64">
        <f t="shared" si="0"/>
        <v>0</v>
      </c>
      <c r="H25" s="380"/>
      <c r="I25" s="32"/>
      <c r="J25" s="181"/>
    </row>
    <row r="26" spans="1:10" ht="27.5" customHeight="1" x14ac:dyDescent="0.35">
      <c r="A26" s="26">
        <v>998231311</v>
      </c>
      <c r="B26" s="464" t="s">
        <v>485</v>
      </c>
      <c r="C26" s="471"/>
      <c r="D26" s="18" t="s">
        <v>18</v>
      </c>
      <c r="E26" s="28">
        <v>0</v>
      </c>
      <c r="F26" s="20">
        <v>1</v>
      </c>
      <c r="G26" s="64">
        <f t="shared" si="0"/>
        <v>0</v>
      </c>
      <c r="H26" s="380"/>
      <c r="I26" s="32"/>
      <c r="J26" s="181"/>
    </row>
    <row r="27" spans="1:10" ht="15" thickBot="1" x14ac:dyDescent="0.4">
      <c r="A27" s="141"/>
      <c r="B27" s="472" t="s">
        <v>28</v>
      </c>
      <c r="C27" s="473"/>
      <c r="D27" s="12"/>
      <c r="E27" s="142"/>
      <c r="F27" s="143"/>
      <c r="G27" s="67">
        <f>SUM(G6:G26)</f>
        <v>0</v>
      </c>
      <c r="H27" s="386"/>
      <c r="I27" s="13"/>
      <c r="J27" s="181"/>
    </row>
    <row r="28" spans="1:10" x14ac:dyDescent="0.35">
      <c r="A28" s="135"/>
      <c r="B28" s="474" t="s">
        <v>29</v>
      </c>
      <c r="C28" s="475"/>
      <c r="D28" s="136"/>
      <c r="E28" s="137"/>
      <c r="F28" s="138"/>
      <c r="G28" s="139"/>
      <c r="H28" s="387"/>
      <c r="I28" s="140"/>
      <c r="J28" s="181"/>
    </row>
    <row r="29" spans="1:10" x14ac:dyDescent="0.35">
      <c r="A29" s="51"/>
      <c r="B29" s="476" t="s">
        <v>30</v>
      </c>
      <c r="C29" s="477"/>
      <c r="D29" s="52"/>
      <c r="E29" s="53"/>
      <c r="F29" s="15"/>
      <c r="G29" s="69"/>
      <c r="H29" s="389"/>
      <c r="I29" s="54"/>
      <c r="J29" s="181"/>
    </row>
    <row r="30" spans="1:10" x14ac:dyDescent="0.35">
      <c r="A30" s="17"/>
      <c r="B30" s="464"/>
      <c r="C30" s="471"/>
      <c r="D30" s="18"/>
      <c r="E30" s="19"/>
      <c r="F30" s="20"/>
      <c r="G30" s="68"/>
      <c r="H30" s="388"/>
      <c r="I30" s="29"/>
      <c r="J30" s="181"/>
    </row>
    <row r="31" spans="1:10" x14ac:dyDescent="0.35">
      <c r="A31" s="17"/>
      <c r="B31" s="464" t="s">
        <v>547</v>
      </c>
      <c r="C31" s="465"/>
      <c r="D31" s="18" t="s">
        <v>27</v>
      </c>
      <c r="E31" s="28">
        <v>0</v>
      </c>
      <c r="F31" s="78">
        <v>1.1000000000000001</v>
      </c>
      <c r="G31" s="68">
        <f t="shared" ref="G31:G43" si="1">PRODUCT(E31,F31)</f>
        <v>0</v>
      </c>
      <c r="H31" s="388"/>
      <c r="I31" s="132" t="s">
        <v>190</v>
      </c>
      <c r="J31" s="181"/>
    </row>
    <row r="32" spans="1:10" ht="45" x14ac:dyDescent="0.35">
      <c r="A32" s="17"/>
      <c r="B32" s="446" t="s">
        <v>116</v>
      </c>
      <c r="C32" s="447"/>
      <c r="D32" s="18" t="s">
        <v>27</v>
      </c>
      <c r="E32" s="28">
        <v>0</v>
      </c>
      <c r="F32" s="78">
        <v>1.2</v>
      </c>
      <c r="G32" s="68">
        <f t="shared" si="1"/>
        <v>0</v>
      </c>
      <c r="H32" s="388"/>
      <c r="I32" s="21" t="s">
        <v>115</v>
      </c>
      <c r="J32" s="181"/>
    </row>
    <row r="33" spans="1:10" ht="30.5" customHeight="1" x14ac:dyDescent="0.35">
      <c r="A33" s="17"/>
      <c r="B33" s="446" t="s">
        <v>514</v>
      </c>
      <c r="C33" s="447"/>
      <c r="D33" s="18" t="s">
        <v>21</v>
      </c>
      <c r="E33" s="28">
        <v>0</v>
      </c>
      <c r="F33" s="20">
        <v>84</v>
      </c>
      <c r="G33" s="68">
        <f t="shared" si="1"/>
        <v>0</v>
      </c>
      <c r="H33" s="388"/>
      <c r="I33" s="21" t="s">
        <v>118</v>
      </c>
      <c r="J33" s="181"/>
    </row>
    <row r="34" spans="1:10" x14ac:dyDescent="0.35">
      <c r="A34" s="17"/>
      <c r="B34" s="446" t="s">
        <v>31</v>
      </c>
      <c r="C34" s="447"/>
      <c r="D34" s="18" t="s">
        <v>32</v>
      </c>
      <c r="E34" s="28">
        <v>0</v>
      </c>
      <c r="F34" s="20">
        <v>4</v>
      </c>
      <c r="G34" s="68">
        <f t="shared" si="1"/>
        <v>0</v>
      </c>
      <c r="H34" s="388"/>
      <c r="I34" s="22"/>
      <c r="J34" s="181"/>
    </row>
    <row r="35" spans="1:10" x14ac:dyDescent="0.35">
      <c r="A35" s="17"/>
      <c r="B35" s="446" t="s">
        <v>98</v>
      </c>
      <c r="C35" s="447"/>
      <c r="D35" s="18" t="s">
        <v>21</v>
      </c>
      <c r="E35" s="28">
        <v>0</v>
      </c>
      <c r="F35" s="20">
        <v>0</v>
      </c>
      <c r="G35" s="68">
        <f t="shared" si="1"/>
        <v>0</v>
      </c>
      <c r="H35" s="388"/>
      <c r="I35" s="21" t="s">
        <v>120</v>
      </c>
      <c r="J35" s="181"/>
    </row>
    <row r="36" spans="1:10" ht="27" x14ac:dyDescent="0.35">
      <c r="A36" s="17"/>
      <c r="B36" s="446" t="s">
        <v>100</v>
      </c>
      <c r="C36" s="447"/>
      <c r="D36" s="18" t="s">
        <v>21</v>
      </c>
      <c r="E36" s="28">
        <v>0</v>
      </c>
      <c r="F36" s="20">
        <v>0</v>
      </c>
      <c r="G36" s="68">
        <f t="shared" si="1"/>
        <v>0</v>
      </c>
      <c r="H36" s="388"/>
      <c r="I36" s="21" t="s">
        <v>104</v>
      </c>
      <c r="J36" s="181"/>
    </row>
    <row r="37" spans="1:10" ht="45.5" customHeight="1" x14ac:dyDescent="0.35">
      <c r="A37" s="17"/>
      <c r="B37" s="446" t="s">
        <v>101</v>
      </c>
      <c r="C37" s="447"/>
      <c r="D37" s="18" t="s">
        <v>33</v>
      </c>
      <c r="E37" s="28">
        <v>0</v>
      </c>
      <c r="F37" s="20">
        <v>0</v>
      </c>
      <c r="G37" s="68">
        <f t="shared" si="1"/>
        <v>0</v>
      </c>
      <c r="H37" s="388"/>
      <c r="I37" s="21"/>
      <c r="J37" s="181"/>
    </row>
    <row r="38" spans="1:10" ht="18" x14ac:dyDescent="0.35">
      <c r="A38" s="144"/>
      <c r="B38" s="459" t="s">
        <v>102</v>
      </c>
      <c r="C38" s="460"/>
      <c r="D38" s="145" t="s">
        <v>34</v>
      </c>
      <c r="E38" s="28">
        <v>0</v>
      </c>
      <c r="F38" s="226">
        <v>0.5</v>
      </c>
      <c r="G38" s="146">
        <f t="shared" si="1"/>
        <v>0</v>
      </c>
      <c r="H38" s="393"/>
      <c r="I38" s="93" t="s">
        <v>106</v>
      </c>
      <c r="J38" s="181"/>
    </row>
    <row r="39" spans="1:10" ht="66" customHeight="1" x14ac:dyDescent="0.35">
      <c r="A39" s="144"/>
      <c r="B39" s="461" t="s">
        <v>117</v>
      </c>
      <c r="C39" s="460"/>
      <c r="D39" s="145" t="s">
        <v>36</v>
      </c>
      <c r="E39" s="28">
        <v>0</v>
      </c>
      <c r="F39" s="91">
        <f>PRODUCT(F21,0.165)</f>
        <v>2.2275</v>
      </c>
      <c r="G39" s="146">
        <f t="shared" si="1"/>
        <v>0</v>
      </c>
      <c r="H39" s="393"/>
      <c r="I39" s="93"/>
      <c r="J39" s="181"/>
    </row>
    <row r="40" spans="1:10" ht="38.5" customHeight="1" x14ac:dyDescent="0.35">
      <c r="A40" s="17"/>
      <c r="B40" s="503" t="s">
        <v>103</v>
      </c>
      <c r="C40" s="457"/>
      <c r="D40" s="18" t="s">
        <v>27</v>
      </c>
      <c r="E40" s="28">
        <v>0</v>
      </c>
      <c r="F40" s="78">
        <f>PRODUCT(F22,0.05)</f>
        <v>0.32500000000000001</v>
      </c>
      <c r="G40" s="68">
        <f>PRODUCT(E40,F40)</f>
        <v>0</v>
      </c>
      <c r="H40" s="388"/>
      <c r="I40" s="21"/>
      <c r="J40" s="181"/>
    </row>
    <row r="41" spans="1:10" ht="27" x14ac:dyDescent="0.35">
      <c r="A41" s="17"/>
      <c r="B41" s="458" t="s">
        <v>515</v>
      </c>
      <c r="C41" s="447"/>
      <c r="D41" s="18" t="s">
        <v>21</v>
      </c>
      <c r="E41" s="28">
        <v>0</v>
      </c>
      <c r="F41" s="20">
        <v>3</v>
      </c>
      <c r="G41" s="68">
        <f t="shared" si="1"/>
        <v>0</v>
      </c>
      <c r="H41" s="388"/>
      <c r="I41" s="21" t="s">
        <v>486</v>
      </c>
      <c r="J41" s="182"/>
    </row>
    <row r="42" spans="1:10" x14ac:dyDescent="0.35">
      <c r="A42" s="17"/>
      <c r="B42" s="458" t="s">
        <v>516</v>
      </c>
      <c r="C42" s="447"/>
      <c r="D42" s="18" t="s">
        <v>21</v>
      </c>
      <c r="E42" s="28">
        <v>0</v>
      </c>
      <c r="F42" s="20">
        <v>1</v>
      </c>
      <c r="G42" s="68">
        <f t="shared" si="1"/>
        <v>0</v>
      </c>
      <c r="H42" s="388"/>
      <c r="I42" s="21"/>
      <c r="J42" s="182"/>
    </row>
    <row r="43" spans="1:10" x14ac:dyDescent="0.35">
      <c r="A43" s="17"/>
      <c r="B43" s="446" t="s">
        <v>121</v>
      </c>
      <c r="C43" s="447"/>
      <c r="D43" s="18" t="s">
        <v>34</v>
      </c>
      <c r="E43" s="28">
        <v>0</v>
      </c>
      <c r="F43" s="362">
        <v>1</v>
      </c>
      <c r="G43" s="68">
        <f t="shared" si="1"/>
        <v>0</v>
      </c>
      <c r="H43" s="388"/>
      <c r="I43" s="21"/>
      <c r="J43" s="181"/>
    </row>
    <row r="44" spans="1:10" x14ac:dyDescent="0.35">
      <c r="A44" s="17"/>
      <c r="B44" s="448" t="s">
        <v>37</v>
      </c>
      <c r="C44" s="449"/>
      <c r="D44" s="18"/>
      <c r="E44" s="199"/>
      <c r="F44" s="20"/>
      <c r="G44" s="200">
        <f>SUM(G31:G43)</f>
        <v>0</v>
      </c>
      <c r="H44" s="395"/>
      <c r="I44" s="201"/>
      <c r="J44" s="181"/>
    </row>
    <row r="45" spans="1:10" x14ac:dyDescent="0.35">
      <c r="A45" s="17"/>
      <c r="B45" s="446"/>
      <c r="C45" s="539"/>
      <c r="D45" s="18"/>
      <c r="E45" s="199"/>
      <c r="F45" s="20"/>
      <c r="G45" s="200"/>
      <c r="H45" s="395"/>
      <c r="I45" s="201"/>
      <c r="J45" s="181"/>
    </row>
    <row r="46" spans="1:10" x14ac:dyDescent="0.35">
      <c r="A46" s="51"/>
      <c r="B46" s="476" t="s">
        <v>57</v>
      </c>
      <c r="C46" s="477"/>
      <c r="D46" s="52"/>
      <c r="E46" s="53"/>
      <c r="F46" s="15"/>
      <c r="G46" s="69"/>
      <c r="H46" s="389"/>
      <c r="I46" s="54"/>
      <c r="J46" s="181"/>
    </row>
    <row r="47" spans="1:10" x14ac:dyDescent="0.35">
      <c r="A47" s="17"/>
      <c r="B47" s="458"/>
      <c r="C47" s="447"/>
      <c r="D47" s="18"/>
      <c r="E47" s="19"/>
      <c r="F47" s="20"/>
      <c r="G47" s="68"/>
      <c r="H47" s="388"/>
      <c r="I47" s="29"/>
      <c r="J47" s="181"/>
    </row>
    <row r="48" spans="1:10" x14ac:dyDescent="0.35">
      <c r="A48" s="46"/>
      <c r="B48" s="540" t="s">
        <v>38</v>
      </c>
      <c r="C48" s="441"/>
      <c r="D48" s="48"/>
      <c r="E48" s="49"/>
      <c r="F48" s="49"/>
      <c r="G48" s="85"/>
      <c r="H48" s="398"/>
      <c r="I48" s="86"/>
      <c r="J48" s="181"/>
    </row>
    <row r="49" spans="1:10" x14ac:dyDescent="0.35">
      <c r="A49" s="38"/>
      <c r="B49" s="363" t="s">
        <v>342</v>
      </c>
      <c r="C49" s="183"/>
      <c r="D49" s="18" t="s">
        <v>21</v>
      </c>
      <c r="E49" s="28"/>
      <c r="F49" s="39">
        <v>0</v>
      </c>
      <c r="G49" s="68">
        <f t="shared" ref="G49" si="2">PRODUCT(F49,E49)</f>
        <v>0</v>
      </c>
      <c r="H49" s="388"/>
      <c r="I49" s="154"/>
      <c r="J49" s="181"/>
    </row>
    <row r="50" spans="1:10" x14ac:dyDescent="0.35">
      <c r="A50" s="38"/>
      <c r="B50" s="183"/>
      <c r="C50" s="183"/>
      <c r="D50" s="18"/>
      <c r="E50" s="28"/>
      <c r="F50" s="39"/>
      <c r="G50" s="68"/>
      <c r="H50" s="388"/>
      <c r="I50" s="154"/>
      <c r="J50" s="181"/>
    </row>
    <row r="51" spans="1:10" ht="15" thickBot="1" x14ac:dyDescent="0.4">
      <c r="A51" s="276"/>
      <c r="B51" s="186"/>
      <c r="C51" s="314" t="s">
        <v>62</v>
      </c>
      <c r="D51" s="279"/>
      <c r="E51" s="31"/>
      <c r="F51" s="315">
        <f>SUM(F49:F50)</f>
        <v>0</v>
      </c>
      <c r="G51" s="316">
        <f>SUM(G49:G50)</f>
        <v>0</v>
      </c>
      <c r="H51" s="427"/>
      <c r="I51" s="189"/>
      <c r="J51" s="181"/>
    </row>
    <row r="52" spans="1:10" ht="24" x14ac:dyDescent="0.35">
      <c r="A52" s="281"/>
      <c r="B52" s="282" t="s">
        <v>39</v>
      </c>
      <c r="C52" s="283"/>
      <c r="D52" s="284"/>
      <c r="E52" s="284"/>
      <c r="F52" s="318"/>
      <c r="G52" s="285"/>
      <c r="H52" s="422"/>
      <c r="I52" s="286"/>
      <c r="J52" s="181"/>
    </row>
    <row r="53" spans="1:10" ht="24" x14ac:dyDescent="0.35">
      <c r="A53" s="188">
        <v>1</v>
      </c>
      <c r="B53" s="183" t="s">
        <v>212</v>
      </c>
      <c r="C53" s="183" t="s">
        <v>153</v>
      </c>
      <c r="D53" s="18" t="s">
        <v>21</v>
      </c>
      <c r="E53" s="28">
        <v>0</v>
      </c>
      <c r="F53" s="184">
        <v>1</v>
      </c>
      <c r="G53" s="68">
        <f>PRODUCT(E53,F53)</f>
        <v>0</v>
      </c>
      <c r="H53" s="388"/>
      <c r="I53" s="191" t="s">
        <v>40</v>
      </c>
      <c r="J53" s="181"/>
    </row>
    <row r="54" spans="1:10" ht="24" x14ac:dyDescent="0.35">
      <c r="A54" s="188">
        <v>2</v>
      </c>
      <c r="B54" s="183" t="s">
        <v>152</v>
      </c>
      <c r="C54" s="183" t="s">
        <v>153</v>
      </c>
      <c r="D54" s="18" t="s">
        <v>21</v>
      </c>
      <c r="E54" s="28">
        <v>0</v>
      </c>
      <c r="F54" s="184">
        <v>3</v>
      </c>
      <c r="G54" s="68">
        <f>PRODUCT(E54,F54)</f>
        <v>0</v>
      </c>
      <c r="H54" s="388"/>
      <c r="I54" s="191" t="s">
        <v>40</v>
      </c>
      <c r="J54" s="181"/>
    </row>
    <row r="55" spans="1:10" x14ac:dyDescent="0.35">
      <c r="A55" s="38"/>
      <c r="B55" s="42"/>
      <c r="C55" s="40" t="s">
        <v>63</v>
      </c>
      <c r="D55" s="18"/>
      <c r="E55" s="45"/>
      <c r="F55" s="41">
        <f>SUM(F53:F54)</f>
        <v>4</v>
      </c>
      <c r="G55" s="70">
        <f>SUM(G53:G54)</f>
        <v>0</v>
      </c>
      <c r="H55" s="399"/>
      <c r="I55" s="191"/>
      <c r="J55" s="181"/>
    </row>
    <row r="56" spans="1:10" ht="24" x14ac:dyDescent="0.35">
      <c r="A56" s="46"/>
      <c r="B56" s="56" t="s">
        <v>41</v>
      </c>
      <c r="C56" s="50"/>
      <c r="D56" s="48"/>
      <c r="E56" s="48"/>
      <c r="F56" s="49"/>
      <c r="G56" s="71"/>
      <c r="H56" s="400"/>
      <c r="I56" s="57"/>
      <c r="J56" s="181"/>
    </row>
    <row r="57" spans="1:10" x14ac:dyDescent="0.35">
      <c r="A57" s="335"/>
      <c r="B57" s="364" t="s">
        <v>342</v>
      </c>
      <c r="C57" s="365"/>
      <c r="D57" s="366"/>
      <c r="E57" s="366"/>
      <c r="F57" s="270">
        <v>0</v>
      </c>
      <c r="G57" s="153"/>
      <c r="H57" s="401"/>
      <c r="I57" s="154"/>
      <c r="J57" s="182"/>
    </row>
    <row r="58" spans="1:10" x14ac:dyDescent="0.35">
      <c r="A58" s="38"/>
      <c r="B58" s="42"/>
      <c r="C58" s="40" t="s">
        <v>64</v>
      </c>
      <c r="D58" s="18" t="s">
        <v>21</v>
      </c>
      <c r="E58" s="28"/>
      <c r="F58" s="41">
        <v>0</v>
      </c>
      <c r="G58" s="70">
        <f>SUM(G57)</f>
        <v>0</v>
      </c>
      <c r="H58" s="399"/>
      <c r="I58" s="191"/>
      <c r="J58" s="181"/>
    </row>
    <row r="59" spans="1:10" x14ac:dyDescent="0.35">
      <c r="A59" s="107"/>
      <c r="B59" s="118"/>
      <c r="C59" s="119" t="s">
        <v>65</v>
      </c>
      <c r="D59" s="145" t="s">
        <v>21</v>
      </c>
      <c r="E59" s="30"/>
      <c r="F59" s="367">
        <f>SUM(F51,F58)</f>
        <v>0</v>
      </c>
      <c r="G59" s="120">
        <f>SUM(G51,G58)</f>
        <v>0</v>
      </c>
      <c r="H59" s="402"/>
      <c r="I59" s="121"/>
      <c r="J59" s="181"/>
    </row>
    <row r="60" spans="1:10" x14ac:dyDescent="0.35">
      <c r="A60" s="38"/>
      <c r="B60" s="42"/>
      <c r="C60" s="149"/>
      <c r="D60" s="45"/>
      <c r="E60" s="45"/>
      <c r="F60" s="39"/>
      <c r="G60" s="68"/>
      <c r="H60" s="388"/>
      <c r="I60" s="191"/>
      <c r="J60" s="181"/>
    </row>
    <row r="61" spans="1:10" ht="36" x14ac:dyDescent="0.35">
      <c r="A61" s="46"/>
      <c r="B61" s="56" t="s">
        <v>94</v>
      </c>
      <c r="C61" s="50"/>
      <c r="D61" s="48"/>
      <c r="E61" s="48"/>
      <c r="F61" s="49"/>
      <c r="G61" s="71"/>
      <c r="H61" s="400"/>
      <c r="I61" s="57"/>
      <c r="J61" s="181"/>
    </row>
    <row r="62" spans="1:10" ht="36" x14ac:dyDescent="0.35">
      <c r="A62" s="188">
        <v>3</v>
      </c>
      <c r="B62" s="183" t="s">
        <v>350</v>
      </c>
      <c r="C62" s="183" t="s">
        <v>487</v>
      </c>
      <c r="D62" s="18" t="s">
        <v>21</v>
      </c>
      <c r="E62" s="28">
        <v>0</v>
      </c>
      <c r="F62" s="184">
        <v>1</v>
      </c>
      <c r="G62" s="153">
        <f>PRODUCT(E62,F62)</f>
        <v>0</v>
      </c>
      <c r="H62" s="401"/>
      <c r="I62" s="191" t="s">
        <v>173</v>
      </c>
      <c r="J62" s="181"/>
    </row>
    <row r="63" spans="1:10" ht="36" x14ac:dyDescent="0.35">
      <c r="A63" s="188">
        <f t="shared" ref="A63:A71" si="3">SUM(A62,1)</f>
        <v>4</v>
      </c>
      <c r="B63" s="183" t="s">
        <v>465</v>
      </c>
      <c r="C63" s="183" t="s">
        <v>466</v>
      </c>
      <c r="D63" s="18" t="s">
        <v>21</v>
      </c>
      <c r="E63" s="28">
        <v>0</v>
      </c>
      <c r="F63" s="184">
        <v>2</v>
      </c>
      <c r="G63" s="153">
        <f t="shared" ref="G63:G71" si="4">PRODUCT(E63,F63)</f>
        <v>0</v>
      </c>
      <c r="H63" s="401"/>
      <c r="I63" s="191" t="s">
        <v>40</v>
      </c>
      <c r="J63" s="181"/>
    </row>
    <row r="64" spans="1:10" ht="24" x14ac:dyDescent="0.35">
      <c r="A64" s="188">
        <f t="shared" si="3"/>
        <v>5</v>
      </c>
      <c r="B64" s="183" t="s">
        <v>45</v>
      </c>
      <c r="C64" s="183" t="s">
        <v>132</v>
      </c>
      <c r="D64" s="18" t="s">
        <v>21</v>
      </c>
      <c r="E64" s="28">
        <v>0</v>
      </c>
      <c r="F64" s="184">
        <v>1</v>
      </c>
      <c r="G64" s="153">
        <f t="shared" si="4"/>
        <v>0</v>
      </c>
      <c r="H64" s="401"/>
      <c r="I64" s="191" t="s">
        <v>44</v>
      </c>
      <c r="J64" s="181"/>
    </row>
    <row r="65" spans="1:10" ht="24" x14ac:dyDescent="0.35">
      <c r="A65" s="188">
        <f t="shared" si="3"/>
        <v>6</v>
      </c>
      <c r="B65" s="183" t="s">
        <v>45</v>
      </c>
      <c r="C65" s="183" t="s">
        <v>424</v>
      </c>
      <c r="D65" s="18" t="s">
        <v>21</v>
      </c>
      <c r="E65" s="28">
        <v>0</v>
      </c>
      <c r="F65" s="184">
        <v>1</v>
      </c>
      <c r="G65" s="153">
        <f t="shared" si="4"/>
        <v>0</v>
      </c>
      <c r="H65" s="401"/>
      <c r="I65" s="191" t="s">
        <v>44</v>
      </c>
      <c r="J65" s="181"/>
    </row>
    <row r="66" spans="1:10" ht="48" x14ac:dyDescent="0.35">
      <c r="A66" s="188">
        <f t="shared" si="3"/>
        <v>7</v>
      </c>
      <c r="B66" s="183" t="s">
        <v>133</v>
      </c>
      <c r="C66" s="183" t="s">
        <v>111</v>
      </c>
      <c r="D66" s="18" t="s">
        <v>21</v>
      </c>
      <c r="E66" s="28">
        <v>0</v>
      </c>
      <c r="F66" s="184">
        <v>8</v>
      </c>
      <c r="G66" s="153">
        <f t="shared" si="4"/>
        <v>0</v>
      </c>
      <c r="H66" s="401"/>
      <c r="I66" s="191" t="s">
        <v>44</v>
      </c>
      <c r="J66" s="181"/>
    </row>
    <row r="67" spans="1:10" ht="48" x14ac:dyDescent="0.35">
      <c r="A67" s="188">
        <f t="shared" si="3"/>
        <v>8</v>
      </c>
      <c r="B67" s="183" t="s">
        <v>239</v>
      </c>
      <c r="C67" s="183" t="s">
        <v>240</v>
      </c>
      <c r="D67" s="18" t="s">
        <v>21</v>
      </c>
      <c r="E67" s="28">
        <v>0</v>
      </c>
      <c r="F67" s="184">
        <v>3</v>
      </c>
      <c r="G67" s="153">
        <f t="shared" si="4"/>
        <v>0</v>
      </c>
      <c r="H67" s="401"/>
      <c r="I67" s="191" t="s">
        <v>44</v>
      </c>
      <c r="J67" s="181"/>
    </row>
    <row r="68" spans="1:10" ht="19" x14ac:dyDescent="0.35">
      <c r="A68" s="188">
        <f t="shared" si="3"/>
        <v>9</v>
      </c>
      <c r="B68" s="183" t="s">
        <v>90</v>
      </c>
      <c r="C68" s="183" t="s">
        <v>91</v>
      </c>
      <c r="D68" s="18" t="s">
        <v>21</v>
      </c>
      <c r="E68" s="28">
        <v>0</v>
      </c>
      <c r="F68" s="184">
        <v>2</v>
      </c>
      <c r="G68" s="153">
        <f t="shared" si="4"/>
        <v>0</v>
      </c>
      <c r="H68" s="401"/>
      <c r="I68" s="368" t="s">
        <v>361</v>
      </c>
      <c r="J68" s="181"/>
    </row>
    <row r="69" spans="1:10" ht="19" x14ac:dyDescent="0.35">
      <c r="A69" s="188">
        <f t="shared" si="3"/>
        <v>10</v>
      </c>
      <c r="B69" s="183" t="s">
        <v>92</v>
      </c>
      <c r="C69" s="183" t="s">
        <v>93</v>
      </c>
      <c r="D69" s="18" t="s">
        <v>21</v>
      </c>
      <c r="E69" s="28">
        <v>0</v>
      </c>
      <c r="F69" s="184">
        <v>1</v>
      </c>
      <c r="G69" s="153">
        <f t="shared" si="4"/>
        <v>0</v>
      </c>
      <c r="H69" s="401"/>
      <c r="I69" s="368" t="s">
        <v>361</v>
      </c>
      <c r="J69" s="181"/>
    </row>
    <row r="70" spans="1:10" ht="24" x14ac:dyDescent="0.35">
      <c r="A70" s="188">
        <f t="shared" si="3"/>
        <v>11</v>
      </c>
      <c r="B70" s="183" t="s">
        <v>46</v>
      </c>
      <c r="C70" s="183" t="s">
        <v>47</v>
      </c>
      <c r="D70" s="18" t="s">
        <v>21</v>
      </c>
      <c r="E70" s="28">
        <v>0</v>
      </c>
      <c r="F70" s="184">
        <v>3</v>
      </c>
      <c r="G70" s="153">
        <f t="shared" si="4"/>
        <v>0</v>
      </c>
      <c r="H70" s="401"/>
      <c r="I70" s="191" t="s">
        <v>44</v>
      </c>
      <c r="J70" s="181"/>
    </row>
    <row r="71" spans="1:10" ht="36" x14ac:dyDescent="0.35">
      <c r="A71" s="188">
        <f t="shared" si="3"/>
        <v>12</v>
      </c>
      <c r="B71" s="183" t="s">
        <v>66</v>
      </c>
      <c r="C71" s="183" t="s">
        <v>67</v>
      </c>
      <c r="D71" s="18" t="s">
        <v>21</v>
      </c>
      <c r="E71" s="28">
        <v>0</v>
      </c>
      <c r="F71" s="184">
        <v>16</v>
      </c>
      <c r="G71" s="153">
        <f t="shared" si="4"/>
        <v>0</v>
      </c>
      <c r="H71" s="401"/>
      <c r="I71" s="191" t="s">
        <v>40</v>
      </c>
      <c r="J71" s="181"/>
    </row>
    <row r="72" spans="1:10" x14ac:dyDescent="0.35">
      <c r="A72" s="335"/>
      <c r="B72" s="369"/>
      <c r="C72" s="40" t="s">
        <v>68</v>
      </c>
      <c r="D72" s="18" t="s">
        <v>21</v>
      </c>
      <c r="E72" s="28"/>
      <c r="F72" s="108">
        <f>SUM(F62:F71)</f>
        <v>38</v>
      </c>
      <c r="G72" s="70">
        <f>SUM(G62:G71)</f>
        <v>0</v>
      </c>
      <c r="H72" s="399"/>
      <c r="I72" s="154"/>
      <c r="J72" s="181"/>
    </row>
    <row r="73" spans="1:10" x14ac:dyDescent="0.35">
      <c r="A73" s="335"/>
      <c r="B73" s="369"/>
      <c r="C73" s="43" t="s">
        <v>69</v>
      </c>
      <c r="D73" s="45"/>
      <c r="E73" s="45"/>
      <c r="F73" s="44">
        <f>SUM(F55,F72)</f>
        <v>42</v>
      </c>
      <c r="G73" s="72">
        <f>SUM(G55,G72)</f>
        <v>0</v>
      </c>
      <c r="H73" s="405"/>
      <c r="I73" s="154"/>
      <c r="J73" s="181"/>
    </row>
    <row r="74" spans="1:10" x14ac:dyDescent="0.35">
      <c r="A74" s="107"/>
      <c r="B74" s="118"/>
      <c r="C74" s="119"/>
      <c r="D74" s="370"/>
      <c r="E74" s="370"/>
      <c r="F74" s="371"/>
      <c r="G74" s="120"/>
      <c r="H74" s="402"/>
      <c r="I74" s="121"/>
      <c r="J74" s="181"/>
    </row>
    <row r="75" spans="1:10" x14ac:dyDescent="0.35">
      <c r="A75" s="38"/>
      <c r="B75" s="42"/>
      <c r="C75" s="43"/>
      <c r="D75" s="45"/>
      <c r="E75" s="45"/>
      <c r="F75" s="44"/>
      <c r="G75" s="72"/>
      <c r="H75" s="405"/>
      <c r="I75" s="191"/>
      <c r="J75" s="181"/>
    </row>
    <row r="76" spans="1:10" ht="29" x14ac:dyDescent="0.35">
      <c r="A76" s="46"/>
      <c r="B76" s="47" t="s">
        <v>70</v>
      </c>
      <c r="C76" s="50"/>
      <c r="D76" s="48"/>
      <c r="E76" s="48"/>
      <c r="F76" s="49"/>
      <c r="G76" s="71"/>
      <c r="H76" s="400"/>
      <c r="I76" s="57"/>
      <c r="J76" s="181"/>
    </row>
    <row r="77" spans="1:10" x14ac:dyDescent="0.35">
      <c r="A77" s="188">
        <v>13</v>
      </c>
      <c r="B77" s="183" t="s">
        <v>95</v>
      </c>
      <c r="C77" s="183" t="s">
        <v>96</v>
      </c>
      <c r="D77" s="18" t="s">
        <v>21</v>
      </c>
      <c r="E77" s="28">
        <v>0</v>
      </c>
      <c r="F77" s="184">
        <v>10</v>
      </c>
      <c r="G77" s="68">
        <f t="shared" ref="G77:G86" si="5">PRODUCT(F77,E77)</f>
        <v>0</v>
      </c>
      <c r="H77" s="388"/>
      <c r="I77" s="191" t="s">
        <v>71</v>
      </c>
      <c r="J77" s="181"/>
    </row>
    <row r="78" spans="1:10" ht="36" x14ac:dyDescent="0.35">
      <c r="A78" s="188">
        <f>SUM(A77,1)</f>
        <v>14</v>
      </c>
      <c r="B78" s="183" t="s">
        <v>176</v>
      </c>
      <c r="C78" s="183" t="s">
        <v>177</v>
      </c>
      <c r="D78" s="18" t="s">
        <v>21</v>
      </c>
      <c r="E78" s="28">
        <v>0</v>
      </c>
      <c r="F78" s="184">
        <v>2</v>
      </c>
      <c r="G78" s="68">
        <f t="shared" si="5"/>
        <v>0</v>
      </c>
      <c r="H78" s="388"/>
      <c r="I78" s="191" t="s">
        <v>71</v>
      </c>
      <c r="J78" s="181"/>
    </row>
    <row r="79" spans="1:10" ht="36" x14ac:dyDescent="0.35">
      <c r="A79" s="188">
        <f t="shared" ref="A79:A86" si="6">SUM(A78,1)</f>
        <v>15</v>
      </c>
      <c r="B79" s="183" t="s">
        <v>488</v>
      </c>
      <c r="C79" s="183" t="s">
        <v>489</v>
      </c>
      <c r="D79" s="18" t="s">
        <v>21</v>
      </c>
      <c r="E79" s="28">
        <v>0</v>
      </c>
      <c r="F79" s="184">
        <v>16</v>
      </c>
      <c r="G79" s="68">
        <f t="shared" si="5"/>
        <v>0</v>
      </c>
      <c r="H79" s="388"/>
      <c r="I79" s="191" t="s">
        <v>71</v>
      </c>
      <c r="J79" s="181"/>
    </row>
    <row r="80" spans="1:10" ht="36.5" thickBot="1" x14ac:dyDescent="0.4">
      <c r="A80" s="185">
        <f t="shared" si="6"/>
        <v>16</v>
      </c>
      <c r="B80" s="186" t="s">
        <v>278</v>
      </c>
      <c r="C80" s="186" t="s">
        <v>479</v>
      </c>
      <c r="D80" s="23" t="s">
        <v>21</v>
      </c>
      <c r="E80" s="31">
        <v>0</v>
      </c>
      <c r="F80" s="187">
        <v>5</v>
      </c>
      <c r="G80" s="117">
        <v>0</v>
      </c>
      <c r="H80" s="392"/>
      <c r="I80" s="189" t="s">
        <v>71</v>
      </c>
      <c r="J80" s="181"/>
    </row>
    <row r="81" spans="1:10" ht="48" x14ac:dyDescent="0.35">
      <c r="A81" s="178">
        <f t="shared" si="6"/>
        <v>17</v>
      </c>
      <c r="B81" s="168" t="s">
        <v>490</v>
      </c>
      <c r="C81" s="168" t="s">
        <v>491</v>
      </c>
      <c r="D81" s="112" t="s">
        <v>21</v>
      </c>
      <c r="E81" s="113">
        <v>0</v>
      </c>
      <c r="F81" s="179">
        <v>4</v>
      </c>
      <c r="G81" s="115">
        <f t="shared" si="5"/>
        <v>0</v>
      </c>
      <c r="H81" s="394"/>
      <c r="I81" s="190" t="s">
        <v>71</v>
      </c>
      <c r="J81" s="181"/>
    </row>
    <row r="82" spans="1:10" ht="24" x14ac:dyDescent="0.35">
      <c r="A82" s="188">
        <f t="shared" si="6"/>
        <v>18</v>
      </c>
      <c r="B82" s="183" t="s">
        <v>284</v>
      </c>
      <c r="C82" s="183" t="s">
        <v>285</v>
      </c>
      <c r="D82" s="18" t="s">
        <v>21</v>
      </c>
      <c r="E82" s="113">
        <v>0</v>
      </c>
      <c r="F82" s="184">
        <v>3</v>
      </c>
      <c r="G82" s="68">
        <f t="shared" si="5"/>
        <v>0</v>
      </c>
      <c r="H82" s="388"/>
      <c r="I82" s="191" t="s">
        <v>71</v>
      </c>
      <c r="J82" s="181"/>
    </row>
    <row r="83" spans="1:10" ht="24" x14ac:dyDescent="0.35">
      <c r="A83" s="188">
        <f t="shared" si="6"/>
        <v>19</v>
      </c>
      <c r="B83" s="183" t="s">
        <v>286</v>
      </c>
      <c r="C83" s="183" t="s">
        <v>287</v>
      </c>
      <c r="D83" s="18" t="s">
        <v>21</v>
      </c>
      <c r="E83" s="113">
        <v>0</v>
      </c>
      <c r="F83" s="184">
        <v>3</v>
      </c>
      <c r="G83" s="68">
        <f t="shared" si="5"/>
        <v>0</v>
      </c>
      <c r="H83" s="388"/>
      <c r="I83" s="191" t="s">
        <v>71</v>
      </c>
      <c r="J83" s="181"/>
    </row>
    <row r="84" spans="1:10" ht="36" x14ac:dyDescent="0.35">
      <c r="A84" s="188">
        <f t="shared" si="6"/>
        <v>20</v>
      </c>
      <c r="B84" s="183" t="s">
        <v>288</v>
      </c>
      <c r="C84" s="183" t="s">
        <v>289</v>
      </c>
      <c r="D84" s="18" t="s">
        <v>21</v>
      </c>
      <c r="E84" s="113">
        <v>0</v>
      </c>
      <c r="F84" s="184">
        <v>5</v>
      </c>
      <c r="G84" s="68">
        <f t="shared" si="5"/>
        <v>0</v>
      </c>
      <c r="H84" s="388"/>
      <c r="I84" s="191" t="s">
        <v>71</v>
      </c>
      <c r="J84" s="181"/>
    </row>
    <row r="85" spans="1:10" ht="48" x14ac:dyDescent="0.35">
      <c r="A85" s="188">
        <f t="shared" si="6"/>
        <v>21</v>
      </c>
      <c r="B85" s="183" t="s">
        <v>387</v>
      </c>
      <c r="C85" s="183" t="s">
        <v>388</v>
      </c>
      <c r="D85" s="18" t="s">
        <v>21</v>
      </c>
      <c r="E85" s="113">
        <v>0</v>
      </c>
      <c r="F85" s="184">
        <v>8</v>
      </c>
      <c r="G85" s="68">
        <f t="shared" si="5"/>
        <v>0</v>
      </c>
      <c r="H85" s="388"/>
      <c r="I85" s="191" t="s">
        <v>71</v>
      </c>
      <c r="J85" s="181"/>
    </row>
    <row r="86" spans="1:10" ht="36" x14ac:dyDescent="0.35">
      <c r="A86" s="188">
        <f t="shared" si="6"/>
        <v>22</v>
      </c>
      <c r="B86" s="183" t="s">
        <v>184</v>
      </c>
      <c r="C86" s="183" t="s">
        <v>185</v>
      </c>
      <c r="D86" s="18" t="s">
        <v>21</v>
      </c>
      <c r="E86" s="113">
        <v>0</v>
      </c>
      <c r="F86" s="184">
        <v>1</v>
      </c>
      <c r="G86" s="68">
        <f t="shared" si="5"/>
        <v>0</v>
      </c>
      <c r="H86" s="388"/>
      <c r="I86" s="191" t="s">
        <v>71</v>
      </c>
      <c r="J86" s="181"/>
    </row>
    <row r="87" spans="1:10" x14ac:dyDescent="0.35">
      <c r="A87" s="38"/>
      <c r="B87" s="183"/>
      <c r="C87" s="40" t="s">
        <v>97</v>
      </c>
      <c r="D87" s="45"/>
      <c r="E87" s="45"/>
      <c r="F87" s="41">
        <f>SUM(F77:F86)</f>
        <v>57</v>
      </c>
      <c r="G87" s="70">
        <f>SUM(G77:G86)</f>
        <v>0</v>
      </c>
      <c r="H87" s="399"/>
      <c r="I87" s="191"/>
      <c r="J87" s="181"/>
    </row>
    <row r="88" spans="1:10" ht="29" x14ac:dyDescent="0.35">
      <c r="A88" s="46"/>
      <c r="B88" s="47" t="s">
        <v>48</v>
      </c>
      <c r="C88" s="50"/>
      <c r="D88" s="48"/>
      <c r="E88" s="48"/>
      <c r="F88" s="49"/>
      <c r="G88" s="71"/>
      <c r="H88" s="400"/>
      <c r="I88" s="57"/>
      <c r="J88" s="181"/>
    </row>
    <row r="89" spans="1:10" x14ac:dyDescent="0.35">
      <c r="A89" s="38"/>
      <c r="B89" s="183"/>
      <c r="C89" s="40" t="s">
        <v>72</v>
      </c>
      <c r="D89" s="45"/>
      <c r="E89" s="45"/>
      <c r="F89" s="41">
        <v>0</v>
      </c>
      <c r="G89" s="70"/>
      <c r="H89" s="399"/>
      <c r="I89" s="191"/>
      <c r="J89" s="181"/>
    </row>
    <row r="90" spans="1:10" ht="15" thickBot="1" x14ac:dyDescent="0.4">
      <c r="A90" s="96"/>
      <c r="B90" s="279"/>
      <c r="C90" s="97" t="s">
        <v>74</v>
      </c>
      <c r="D90" s="98"/>
      <c r="E90" s="99"/>
      <c r="F90" s="99"/>
      <c r="G90" s="67">
        <f>SUM(G44,G59,G73,G87)</f>
        <v>0</v>
      </c>
      <c r="H90" s="386"/>
      <c r="I90" s="109"/>
      <c r="J90" s="181"/>
    </row>
    <row r="91" spans="1:10" x14ac:dyDescent="0.35">
      <c r="A91" s="1"/>
      <c r="B91" s="444" t="s">
        <v>75</v>
      </c>
      <c r="C91" s="445"/>
      <c r="D91" s="6" t="s">
        <v>76</v>
      </c>
      <c r="E91" s="14"/>
      <c r="F91" s="7"/>
      <c r="G91" s="73">
        <f>SUM(G27)</f>
        <v>0</v>
      </c>
      <c r="H91" s="408"/>
      <c r="I91" s="8"/>
      <c r="J91" s="181"/>
    </row>
    <row r="92" spans="1:10" x14ac:dyDescent="0.35">
      <c r="A92" s="1"/>
      <c r="B92" s="444" t="s">
        <v>77</v>
      </c>
      <c r="C92" s="445"/>
      <c r="D92" s="6" t="s">
        <v>76</v>
      </c>
      <c r="E92" s="14"/>
      <c r="F92" s="7"/>
      <c r="G92" s="73">
        <f>SUM(G90)</f>
        <v>0</v>
      </c>
      <c r="H92" s="408"/>
      <c r="I92" s="8"/>
      <c r="J92" s="181"/>
    </row>
    <row r="93" spans="1:10" x14ac:dyDescent="0.35">
      <c r="A93" s="1"/>
      <c r="B93" s="440"/>
      <c r="C93" s="441"/>
      <c r="D93" s="6"/>
      <c r="E93" s="14"/>
      <c r="F93" s="7"/>
      <c r="G93" s="74"/>
      <c r="H93" s="409"/>
      <c r="I93" s="8"/>
      <c r="J93" s="181"/>
    </row>
    <row r="94" spans="1:10" x14ac:dyDescent="0.35">
      <c r="A94" s="1"/>
      <c r="B94" s="440" t="s">
        <v>78</v>
      </c>
      <c r="C94" s="441"/>
      <c r="D94" s="6" t="s">
        <v>76</v>
      </c>
      <c r="E94" s="14"/>
      <c r="F94" s="7"/>
      <c r="G94" s="74">
        <f>SUM(G91,G92)</f>
        <v>0</v>
      </c>
      <c r="H94" s="409"/>
      <c r="I94" s="8"/>
      <c r="J94" s="181"/>
    </row>
    <row r="95" spans="1:10" x14ac:dyDescent="0.35">
      <c r="A95" s="1"/>
      <c r="B95" s="440" t="s">
        <v>79</v>
      </c>
      <c r="C95" s="441"/>
      <c r="D95" s="6" t="s">
        <v>76</v>
      </c>
      <c r="E95" s="14"/>
      <c r="F95" s="7"/>
      <c r="G95" s="74">
        <f>PRODUCT(G94,0.21)</f>
        <v>0</v>
      </c>
      <c r="H95" s="409"/>
      <c r="I95" s="8"/>
      <c r="J95" s="181"/>
    </row>
    <row r="96" spans="1:10" x14ac:dyDescent="0.35">
      <c r="A96" s="1"/>
      <c r="B96" s="440"/>
      <c r="C96" s="441"/>
      <c r="D96" s="6"/>
      <c r="E96" s="14"/>
      <c r="F96" s="7"/>
      <c r="G96" s="74"/>
      <c r="H96" s="409"/>
      <c r="I96" s="8"/>
      <c r="J96" s="181"/>
    </row>
    <row r="97" spans="1:10" x14ac:dyDescent="0.35">
      <c r="A97" s="1"/>
      <c r="B97" s="440"/>
      <c r="C97" s="441"/>
      <c r="D97" s="6" t="s">
        <v>76</v>
      </c>
      <c r="E97" s="14"/>
      <c r="F97" s="7"/>
      <c r="G97" s="74">
        <f>SUM(G94:G96)</f>
        <v>0</v>
      </c>
      <c r="H97" s="409"/>
      <c r="I97" s="8"/>
      <c r="J97" s="181"/>
    </row>
    <row r="98" spans="1:10" x14ac:dyDescent="0.35">
      <c r="A98" s="1"/>
      <c r="B98" s="440"/>
      <c r="C98" s="441"/>
      <c r="D98" s="6"/>
      <c r="E98" s="14"/>
      <c r="F98" s="7"/>
      <c r="G98" s="74"/>
      <c r="H98" s="409"/>
      <c r="I98" s="16"/>
      <c r="J98" s="181"/>
    </row>
    <row r="99" spans="1:10" ht="18.5" x14ac:dyDescent="0.45">
      <c r="A99" s="61"/>
      <c r="B99" s="493" t="s">
        <v>80</v>
      </c>
      <c r="C99" s="494"/>
      <c r="D99" s="62" t="s">
        <v>76</v>
      </c>
      <c r="E99" s="14"/>
      <c r="F99" s="7"/>
      <c r="G99" s="87">
        <f>SUM(G97)</f>
        <v>0</v>
      </c>
      <c r="H99" s="410"/>
      <c r="I99" s="16"/>
      <c r="J99" s="181"/>
    </row>
    <row r="100" spans="1:10" ht="15.5" x14ac:dyDescent="0.35">
      <c r="A100" s="61"/>
      <c r="B100" s="440"/>
      <c r="C100" s="441"/>
      <c r="D100" s="62"/>
      <c r="E100" s="14"/>
      <c r="F100" s="7"/>
      <c r="G100" s="75"/>
      <c r="H100" s="411"/>
      <c r="I100" s="16"/>
      <c r="J100" s="181"/>
    </row>
    <row r="101" spans="1:10" ht="15.5" x14ac:dyDescent="0.35">
      <c r="A101" s="61"/>
      <c r="B101" s="436"/>
      <c r="C101" s="437"/>
      <c r="D101" s="62"/>
      <c r="E101" s="14"/>
      <c r="F101" s="7"/>
      <c r="G101" s="75"/>
      <c r="H101" s="411"/>
      <c r="I101" s="16"/>
      <c r="J101" s="181"/>
    </row>
    <row r="102" spans="1:10" ht="15" thickBot="1" x14ac:dyDescent="0.4">
      <c r="A102" s="58"/>
      <c r="B102" s="438"/>
      <c r="C102" s="439"/>
      <c r="D102" s="12"/>
      <c r="E102" s="59"/>
      <c r="F102" s="60"/>
      <c r="G102" s="76"/>
      <c r="H102" s="412"/>
      <c r="I102" s="13"/>
      <c r="J102" s="181"/>
    </row>
    <row r="103" spans="1:10" x14ac:dyDescent="0.35">
      <c r="A103" s="181"/>
      <c r="B103" s="181"/>
      <c r="C103" s="181"/>
      <c r="D103" s="181"/>
      <c r="E103" s="181"/>
      <c r="F103" s="181"/>
      <c r="G103" s="77"/>
      <c r="H103" s="77"/>
      <c r="I103" s="55"/>
      <c r="J103" s="181"/>
    </row>
    <row r="104" spans="1:10" x14ac:dyDescent="0.35">
      <c r="A104" s="181"/>
      <c r="B104" s="181"/>
      <c r="C104" s="181"/>
      <c r="D104" s="181"/>
      <c r="E104" s="181"/>
      <c r="F104" s="181"/>
      <c r="G104" s="77"/>
      <c r="H104" s="77"/>
      <c r="I104" s="55"/>
      <c r="J104" s="181"/>
    </row>
  </sheetData>
  <mergeCells count="60">
    <mergeCell ref="B7:C7"/>
    <mergeCell ref="A1:D1"/>
    <mergeCell ref="B2:C2"/>
    <mergeCell ref="B3:C3"/>
    <mergeCell ref="B4:C4"/>
    <mergeCell ref="B5:C5"/>
    <mergeCell ref="B6:C6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97:C97"/>
    <mergeCell ref="B44:C44"/>
    <mergeCell ref="B45:C45"/>
    <mergeCell ref="B46:C46"/>
    <mergeCell ref="B47:C47"/>
    <mergeCell ref="B48:C48"/>
    <mergeCell ref="B91:C91"/>
    <mergeCell ref="B92:C92"/>
    <mergeCell ref="B93:C93"/>
    <mergeCell ref="B94:C94"/>
    <mergeCell ref="B95:C95"/>
    <mergeCell ref="B96:C96"/>
    <mergeCell ref="B98:C98"/>
    <mergeCell ref="B99:C99"/>
    <mergeCell ref="B100:C100"/>
    <mergeCell ref="B101:C101"/>
    <mergeCell ref="B102:C10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workbookViewId="0">
      <selection activeCell="M80" sqref="M80:M81"/>
    </sheetView>
  </sheetViews>
  <sheetFormatPr defaultRowHeight="14.5" x14ac:dyDescent="0.35"/>
  <cols>
    <col min="2" max="2" width="11.1796875" customWidth="1"/>
    <col min="3" max="3" width="35.7265625" customWidth="1"/>
    <col min="7" max="7" width="12.36328125" customWidth="1"/>
    <col min="8" max="8" width="19.7265625" style="181" customWidth="1"/>
  </cols>
  <sheetData>
    <row r="1" spans="1:10" ht="19" thickBot="1" x14ac:dyDescent="0.5">
      <c r="A1" s="585" t="s">
        <v>548</v>
      </c>
      <c r="B1" s="585"/>
      <c r="C1" s="585"/>
      <c r="D1" s="585"/>
    </row>
    <row r="2" spans="1:10" ht="27" x14ac:dyDescent="0.6">
      <c r="A2" s="33" t="s">
        <v>0</v>
      </c>
      <c r="B2" s="487" t="s">
        <v>492</v>
      </c>
      <c r="C2" s="488"/>
      <c r="D2" s="34" t="s">
        <v>1</v>
      </c>
      <c r="E2" s="35" t="s">
        <v>2</v>
      </c>
      <c r="F2" s="36" t="s">
        <v>3</v>
      </c>
      <c r="G2" s="88" t="s">
        <v>4</v>
      </c>
      <c r="H2" s="413" t="s">
        <v>507</v>
      </c>
      <c r="I2" s="37" t="s">
        <v>5</v>
      </c>
      <c r="J2" s="131"/>
    </row>
    <row r="3" spans="1:10" ht="21" x14ac:dyDescent="0.35">
      <c r="A3" s="100" t="s">
        <v>6</v>
      </c>
      <c r="B3" s="489" t="s">
        <v>7</v>
      </c>
      <c r="C3" s="490"/>
      <c r="D3" s="101"/>
      <c r="E3" s="102"/>
      <c r="F3" s="103"/>
      <c r="G3" s="104"/>
      <c r="H3" s="378"/>
      <c r="I3" s="105"/>
      <c r="J3" s="181"/>
    </row>
    <row r="4" spans="1:10" ht="48" x14ac:dyDescent="0.35">
      <c r="A4" s="26">
        <v>181111111</v>
      </c>
      <c r="B4" s="464" t="s">
        <v>8</v>
      </c>
      <c r="C4" s="478"/>
      <c r="D4" s="27" t="s">
        <v>9</v>
      </c>
      <c r="E4" s="28">
        <v>0</v>
      </c>
      <c r="F4" s="20">
        <v>78</v>
      </c>
      <c r="G4" s="64">
        <f t="shared" ref="G4:G25" si="0">PRODUCT(E4,F4)</f>
        <v>0</v>
      </c>
      <c r="H4" s="380"/>
      <c r="I4" s="150" t="s">
        <v>143</v>
      </c>
      <c r="J4" s="181"/>
    </row>
    <row r="5" spans="1:10" ht="40" x14ac:dyDescent="0.35">
      <c r="A5" s="26">
        <v>184802111</v>
      </c>
      <c r="B5" s="464" t="s">
        <v>10</v>
      </c>
      <c r="C5" s="478"/>
      <c r="D5" s="27" t="s">
        <v>9</v>
      </c>
      <c r="E5" s="28">
        <v>0</v>
      </c>
      <c r="F5" s="20">
        <f>PRODUCT(F4,2)</f>
        <v>156</v>
      </c>
      <c r="G5" s="64">
        <f t="shared" si="0"/>
        <v>0</v>
      </c>
      <c r="H5" s="380"/>
      <c r="I5" s="21" t="s">
        <v>130</v>
      </c>
      <c r="J5" s="130"/>
    </row>
    <row r="6" spans="1:10" ht="27" x14ac:dyDescent="0.35">
      <c r="A6" s="26">
        <v>181411131</v>
      </c>
      <c r="B6" s="464" t="s">
        <v>11</v>
      </c>
      <c r="C6" s="478"/>
      <c r="D6" s="27" t="s">
        <v>9</v>
      </c>
      <c r="E6" s="28">
        <v>0</v>
      </c>
      <c r="F6" s="20">
        <v>54</v>
      </c>
      <c r="G6" s="64">
        <f t="shared" si="0"/>
        <v>0</v>
      </c>
      <c r="H6" s="380"/>
      <c r="I6" s="21" t="s">
        <v>129</v>
      </c>
      <c r="J6" s="181"/>
    </row>
    <row r="7" spans="1:10" x14ac:dyDescent="0.35">
      <c r="A7" s="151">
        <v>185803211</v>
      </c>
      <c r="B7" s="436" t="s">
        <v>144</v>
      </c>
      <c r="C7" s="437"/>
      <c r="D7" s="152" t="s">
        <v>9</v>
      </c>
      <c r="E7" s="28">
        <v>0</v>
      </c>
      <c r="F7" s="20">
        <f>SUM(F6)</f>
        <v>54</v>
      </c>
      <c r="G7" s="64">
        <f t="shared" si="0"/>
        <v>0</v>
      </c>
      <c r="H7" s="380"/>
      <c r="I7" s="21"/>
      <c r="J7" s="181"/>
    </row>
    <row r="8" spans="1:10" x14ac:dyDescent="0.35">
      <c r="A8" s="26">
        <v>183205111</v>
      </c>
      <c r="B8" s="464" t="s">
        <v>12</v>
      </c>
      <c r="C8" s="478"/>
      <c r="D8" s="27" t="s">
        <v>9</v>
      </c>
      <c r="E8" s="28">
        <v>0</v>
      </c>
      <c r="F8" s="20">
        <f>SUM(F4,-F6)</f>
        <v>24</v>
      </c>
      <c r="G8" s="64">
        <f t="shared" si="0"/>
        <v>0</v>
      </c>
      <c r="H8" s="380"/>
      <c r="I8" s="21"/>
      <c r="J8" s="133"/>
    </row>
    <row r="9" spans="1:10" ht="24.5" customHeight="1" x14ac:dyDescent="0.35">
      <c r="A9" s="26">
        <v>183111212</v>
      </c>
      <c r="B9" s="464" t="s">
        <v>84</v>
      </c>
      <c r="C9" s="478"/>
      <c r="D9" s="27" t="s">
        <v>13</v>
      </c>
      <c r="E9" s="28">
        <v>0</v>
      </c>
      <c r="F9" s="20">
        <f>SUM(F87)</f>
        <v>86</v>
      </c>
      <c r="G9" s="64">
        <f t="shared" si="0"/>
        <v>0</v>
      </c>
      <c r="H9" s="380"/>
      <c r="I9" s="21" t="s">
        <v>14</v>
      </c>
      <c r="J9" s="182"/>
    </row>
    <row r="10" spans="1:10" ht="32" x14ac:dyDescent="0.35">
      <c r="A10" s="89">
        <v>183101315</v>
      </c>
      <c r="B10" s="480" t="s">
        <v>82</v>
      </c>
      <c r="C10" s="481"/>
      <c r="D10" s="90" t="s">
        <v>13</v>
      </c>
      <c r="E10" s="28">
        <v>0</v>
      </c>
      <c r="F10" s="91">
        <f>SUM(F68)</f>
        <v>2</v>
      </c>
      <c r="G10" s="92">
        <f t="shared" si="0"/>
        <v>0</v>
      </c>
      <c r="H10" s="382"/>
      <c r="I10" s="157" t="s">
        <v>483</v>
      </c>
      <c r="J10" s="182"/>
    </row>
    <row r="11" spans="1:10" ht="28" customHeight="1" x14ac:dyDescent="0.35">
      <c r="A11" s="151">
        <v>183101314</v>
      </c>
      <c r="B11" s="436" t="s">
        <v>137</v>
      </c>
      <c r="C11" s="437"/>
      <c r="D11" s="152" t="s">
        <v>13</v>
      </c>
      <c r="E11" s="28">
        <v>0</v>
      </c>
      <c r="F11" s="7">
        <f>SUM(F63)</f>
        <v>4</v>
      </c>
      <c r="G11" s="217">
        <f t="shared" si="0"/>
        <v>0</v>
      </c>
      <c r="H11" s="414"/>
      <c r="I11" s="110" t="s">
        <v>138</v>
      </c>
      <c r="J11" s="182"/>
    </row>
    <row r="12" spans="1:10" ht="45" x14ac:dyDescent="0.35">
      <c r="A12" s="26">
        <v>183111213</v>
      </c>
      <c r="B12" s="464" t="s">
        <v>85</v>
      </c>
      <c r="C12" s="478"/>
      <c r="D12" s="27" t="s">
        <v>13</v>
      </c>
      <c r="E12" s="28">
        <v>0</v>
      </c>
      <c r="F12" s="20">
        <f>SUM(F71,-F63,-F68)</f>
        <v>33</v>
      </c>
      <c r="G12" s="64">
        <f t="shared" si="0"/>
        <v>0</v>
      </c>
      <c r="H12" s="380"/>
      <c r="I12" s="21" t="s">
        <v>493</v>
      </c>
      <c r="J12" s="182"/>
    </row>
    <row r="13" spans="1:10" ht="29.5" customHeight="1" x14ac:dyDescent="0.35">
      <c r="A13" s="26">
        <v>183101214</v>
      </c>
      <c r="B13" s="464" t="s">
        <v>86</v>
      </c>
      <c r="C13" s="478"/>
      <c r="D13" s="27" t="s">
        <v>13</v>
      </c>
      <c r="E13" s="28">
        <v>0</v>
      </c>
      <c r="F13" s="20">
        <v>1</v>
      </c>
      <c r="G13" s="64">
        <f t="shared" si="0"/>
        <v>0</v>
      </c>
      <c r="H13" s="380"/>
      <c r="I13" s="21" t="s">
        <v>58</v>
      </c>
      <c r="J13" s="182"/>
    </row>
    <row r="14" spans="1:10" ht="19.5" customHeight="1" x14ac:dyDescent="0.35">
      <c r="A14" s="26">
        <v>183211322</v>
      </c>
      <c r="B14" s="464" t="s">
        <v>15</v>
      </c>
      <c r="C14" s="464"/>
      <c r="D14" s="27" t="s">
        <v>13</v>
      </c>
      <c r="E14" s="28">
        <v>0</v>
      </c>
      <c r="F14" s="20">
        <f>SUM(F9)</f>
        <v>86</v>
      </c>
      <c r="G14" s="64">
        <f t="shared" si="0"/>
        <v>0</v>
      </c>
      <c r="H14" s="380"/>
      <c r="I14" s="21" t="s">
        <v>14</v>
      </c>
      <c r="J14" s="182"/>
    </row>
    <row r="15" spans="1:10" ht="24" customHeight="1" x14ac:dyDescent="0.35">
      <c r="A15" s="26">
        <v>184102110</v>
      </c>
      <c r="B15" s="464" t="s">
        <v>16</v>
      </c>
      <c r="C15" s="464"/>
      <c r="D15" s="27" t="s">
        <v>13</v>
      </c>
      <c r="E15" s="28">
        <v>0</v>
      </c>
      <c r="F15" s="20">
        <f>SUM(F71)</f>
        <v>39</v>
      </c>
      <c r="G15" s="64">
        <f t="shared" si="0"/>
        <v>0</v>
      </c>
      <c r="H15" s="380"/>
      <c r="I15" s="21" t="s">
        <v>83</v>
      </c>
      <c r="J15" s="182"/>
    </row>
    <row r="16" spans="1:10" ht="26" customHeight="1" x14ac:dyDescent="0.35">
      <c r="A16" s="26">
        <v>184201111</v>
      </c>
      <c r="B16" s="464" t="s">
        <v>60</v>
      </c>
      <c r="C16" s="478"/>
      <c r="D16" s="27" t="s">
        <v>13</v>
      </c>
      <c r="E16" s="28">
        <v>0</v>
      </c>
      <c r="F16" s="20">
        <f>SUM(F13)</f>
        <v>1</v>
      </c>
      <c r="G16" s="64">
        <f t="shared" si="0"/>
        <v>0</v>
      </c>
      <c r="H16" s="380"/>
      <c r="I16" s="21" t="s">
        <v>58</v>
      </c>
      <c r="J16" s="182"/>
    </row>
    <row r="17" spans="1:10" ht="32" customHeight="1" x14ac:dyDescent="0.35">
      <c r="A17" s="26">
        <v>185802114</v>
      </c>
      <c r="B17" s="464" t="s">
        <v>81</v>
      </c>
      <c r="C17" s="478"/>
      <c r="D17" s="27" t="s">
        <v>18</v>
      </c>
      <c r="E17" s="28">
        <v>0</v>
      </c>
      <c r="F17" s="106">
        <f>PRODUCT(F33,0.00001)</f>
        <v>8.7000000000000011E-4</v>
      </c>
      <c r="G17" s="64">
        <f t="shared" si="0"/>
        <v>0</v>
      </c>
      <c r="H17" s="380"/>
      <c r="I17" s="21" t="s">
        <v>19</v>
      </c>
      <c r="J17" s="182"/>
    </row>
    <row r="18" spans="1:10" ht="18" x14ac:dyDescent="0.35">
      <c r="A18" s="26"/>
      <c r="B18" s="464" t="s">
        <v>20</v>
      </c>
      <c r="C18" s="478"/>
      <c r="D18" s="27" t="s">
        <v>21</v>
      </c>
      <c r="E18" s="28">
        <v>0</v>
      </c>
      <c r="F18" s="20">
        <f>SUM(F56)</f>
        <v>1</v>
      </c>
      <c r="G18" s="64">
        <f t="shared" si="0"/>
        <v>0</v>
      </c>
      <c r="H18" s="380"/>
      <c r="I18" s="21" t="s">
        <v>53</v>
      </c>
      <c r="J18" s="182"/>
    </row>
    <row r="19" spans="1:10" ht="30" customHeight="1" x14ac:dyDescent="0.35">
      <c r="A19" s="26">
        <v>184215112</v>
      </c>
      <c r="B19" s="464" t="s">
        <v>61</v>
      </c>
      <c r="C19" s="478"/>
      <c r="D19" s="27" t="s">
        <v>13</v>
      </c>
      <c r="E19" s="28">
        <v>0</v>
      </c>
      <c r="F19" s="20">
        <f>SUM(F13)</f>
        <v>1</v>
      </c>
      <c r="G19" s="64">
        <f t="shared" si="0"/>
        <v>0</v>
      </c>
      <c r="H19" s="380"/>
      <c r="I19" s="21" t="s">
        <v>58</v>
      </c>
      <c r="J19" s="182"/>
    </row>
    <row r="20" spans="1:10" ht="28.5" customHeight="1" x14ac:dyDescent="0.35">
      <c r="A20" s="26">
        <v>184911431</v>
      </c>
      <c r="B20" s="464" t="s">
        <v>25</v>
      </c>
      <c r="C20" s="478"/>
      <c r="D20" s="27" t="s">
        <v>9</v>
      </c>
      <c r="E20" s="28">
        <v>0</v>
      </c>
      <c r="F20" s="78">
        <f>SUM(F8,-F21)</f>
        <v>12</v>
      </c>
      <c r="G20" s="64">
        <f t="shared" si="0"/>
        <v>0</v>
      </c>
      <c r="H20" s="380"/>
      <c r="I20" s="21" t="s">
        <v>54</v>
      </c>
      <c r="J20" s="182"/>
    </row>
    <row r="21" spans="1:10" ht="26.5" customHeight="1" x14ac:dyDescent="0.35">
      <c r="A21" s="26">
        <v>184911151</v>
      </c>
      <c r="B21" s="464" t="s">
        <v>26</v>
      </c>
      <c r="C21" s="478"/>
      <c r="D21" s="27" t="s">
        <v>9</v>
      </c>
      <c r="E21" s="28">
        <v>0</v>
      </c>
      <c r="F21" s="78">
        <v>12</v>
      </c>
      <c r="G21" s="64">
        <f t="shared" si="0"/>
        <v>0</v>
      </c>
      <c r="H21" s="380"/>
      <c r="I21" s="21" t="s">
        <v>88</v>
      </c>
      <c r="J21" s="134"/>
    </row>
    <row r="22" spans="1:10" x14ac:dyDescent="0.35">
      <c r="A22" s="151"/>
      <c r="B22" s="541" t="s">
        <v>546</v>
      </c>
      <c r="C22" s="542"/>
      <c r="D22" s="6" t="s">
        <v>21</v>
      </c>
      <c r="E22" s="28">
        <v>0</v>
      </c>
      <c r="F22" s="7">
        <v>1</v>
      </c>
      <c r="G22" s="217">
        <f t="shared" si="0"/>
        <v>0</v>
      </c>
      <c r="H22" s="414"/>
      <c r="I22" s="110"/>
      <c r="J22" s="134"/>
    </row>
    <row r="23" spans="1:10" x14ac:dyDescent="0.35">
      <c r="A23" s="26">
        <v>185851111</v>
      </c>
      <c r="B23" s="464" t="s">
        <v>51</v>
      </c>
      <c r="C23" s="471"/>
      <c r="D23" s="18" t="s">
        <v>27</v>
      </c>
      <c r="E23" s="28">
        <v>0</v>
      </c>
      <c r="F23" s="78">
        <v>1</v>
      </c>
      <c r="G23" s="217">
        <f t="shared" si="0"/>
        <v>0</v>
      </c>
      <c r="H23" s="414"/>
      <c r="I23" s="21"/>
      <c r="J23" s="181"/>
    </row>
    <row r="24" spans="1:10" x14ac:dyDescent="0.35">
      <c r="A24" s="26">
        <v>185804312</v>
      </c>
      <c r="B24" s="464" t="s">
        <v>52</v>
      </c>
      <c r="C24" s="471"/>
      <c r="D24" s="18" t="s">
        <v>27</v>
      </c>
      <c r="E24" s="28">
        <v>0</v>
      </c>
      <c r="F24" s="78">
        <v>1.5</v>
      </c>
      <c r="G24" s="64">
        <f t="shared" si="0"/>
        <v>0</v>
      </c>
      <c r="H24" s="380"/>
      <c r="I24" s="32"/>
      <c r="J24" s="181"/>
    </row>
    <row r="25" spans="1:10" x14ac:dyDescent="0.35">
      <c r="A25" s="89">
        <v>998231311</v>
      </c>
      <c r="B25" s="480" t="s">
        <v>485</v>
      </c>
      <c r="C25" s="544"/>
      <c r="D25" s="145" t="s">
        <v>18</v>
      </c>
      <c r="E25" s="28">
        <v>0</v>
      </c>
      <c r="F25" s="91">
        <v>1</v>
      </c>
      <c r="G25" s="92">
        <f t="shared" si="0"/>
        <v>0</v>
      </c>
      <c r="H25" s="382"/>
      <c r="I25" s="372"/>
      <c r="J25" s="181"/>
    </row>
    <row r="26" spans="1:10" ht="15" thickBot="1" x14ac:dyDescent="0.4">
      <c r="A26" s="141"/>
      <c r="B26" s="472" t="s">
        <v>28</v>
      </c>
      <c r="C26" s="473"/>
      <c r="D26" s="12"/>
      <c r="E26" s="142"/>
      <c r="F26" s="143"/>
      <c r="G26" s="67">
        <f>SUM(G4:G25)</f>
        <v>0</v>
      </c>
      <c r="H26" s="386"/>
      <c r="I26" s="13"/>
      <c r="J26" s="181"/>
    </row>
    <row r="27" spans="1:10" x14ac:dyDescent="0.35">
      <c r="A27" s="135"/>
      <c r="B27" s="474" t="s">
        <v>29</v>
      </c>
      <c r="C27" s="475"/>
      <c r="D27" s="136"/>
      <c r="E27" s="137"/>
      <c r="F27" s="138"/>
      <c r="G27" s="139"/>
      <c r="H27" s="387"/>
      <c r="I27" s="140"/>
      <c r="J27" s="181"/>
    </row>
    <row r="28" spans="1:10" x14ac:dyDescent="0.35">
      <c r="A28" s="17"/>
      <c r="B28" s="464"/>
      <c r="C28" s="471"/>
      <c r="D28" s="18"/>
      <c r="E28" s="19"/>
      <c r="F28" s="20"/>
      <c r="G28" s="68"/>
      <c r="H28" s="388"/>
      <c r="I28" s="29"/>
      <c r="J28" s="181"/>
    </row>
    <row r="29" spans="1:10" x14ac:dyDescent="0.35">
      <c r="A29" s="51"/>
      <c r="B29" s="476" t="s">
        <v>30</v>
      </c>
      <c r="C29" s="477"/>
      <c r="D29" s="52"/>
      <c r="E29" s="53"/>
      <c r="F29" s="15"/>
      <c r="G29" s="69"/>
      <c r="H29" s="389"/>
      <c r="I29" s="54"/>
      <c r="J29" s="181"/>
    </row>
    <row r="30" spans="1:10" x14ac:dyDescent="0.35">
      <c r="A30" s="17"/>
      <c r="B30" s="464"/>
      <c r="C30" s="471"/>
      <c r="D30" s="18"/>
      <c r="E30" s="19"/>
      <c r="F30" s="20"/>
      <c r="G30" s="68"/>
      <c r="H30" s="388"/>
      <c r="I30" s="29"/>
      <c r="J30" s="181"/>
    </row>
    <row r="31" spans="1:10" x14ac:dyDescent="0.35">
      <c r="A31" s="17"/>
      <c r="B31" s="436" t="s">
        <v>547</v>
      </c>
      <c r="C31" s="543"/>
      <c r="D31" s="18" t="s">
        <v>27</v>
      </c>
      <c r="E31" s="28">
        <v>0</v>
      </c>
      <c r="F31" s="78">
        <v>1.1000000000000001</v>
      </c>
      <c r="G31" s="68">
        <f t="shared" ref="G31:G43" si="1">PRODUCT(E31,F31)</f>
        <v>0</v>
      </c>
      <c r="H31" s="388"/>
      <c r="I31" s="132" t="s">
        <v>190</v>
      </c>
      <c r="J31" s="181"/>
    </row>
    <row r="32" spans="1:10" ht="45" x14ac:dyDescent="0.35">
      <c r="A32" s="17"/>
      <c r="B32" s="446" t="s">
        <v>116</v>
      </c>
      <c r="C32" s="447"/>
      <c r="D32" s="18" t="s">
        <v>27</v>
      </c>
      <c r="E32" s="28">
        <v>0</v>
      </c>
      <c r="F32" s="78">
        <v>1.5</v>
      </c>
      <c r="G32" s="68">
        <f t="shared" si="1"/>
        <v>0</v>
      </c>
      <c r="H32" s="388"/>
      <c r="I32" s="21" t="s">
        <v>115</v>
      </c>
      <c r="J32" s="181"/>
    </row>
    <row r="33" spans="1:10" ht="27" customHeight="1" x14ac:dyDescent="0.35">
      <c r="A33" s="17"/>
      <c r="B33" s="446" t="s">
        <v>512</v>
      </c>
      <c r="C33" s="447"/>
      <c r="D33" s="18" t="s">
        <v>21</v>
      </c>
      <c r="E33" s="28">
        <v>0</v>
      </c>
      <c r="F33" s="20">
        <v>87</v>
      </c>
      <c r="G33" s="68">
        <f t="shared" si="1"/>
        <v>0</v>
      </c>
      <c r="H33" s="388"/>
      <c r="I33" s="21" t="s">
        <v>118</v>
      </c>
      <c r="J33" s="181"/>
    </row>
    <row r="34" spans="1:10" x14ac:dyDescent="0.35">
      <c r="A34" s="17"/>
      <c r="B34" s="446" t="s">
        <v>31</v>
      </c>
      <c r="C34" s="447"/>
      <c r="D34" s="18" t="s">
        <v>32</v>
      </c>
      <c r="E34" s="28">
        <v>0</v>
      </c>
      <c r="F34" s="20">
        <v>2</v>
      </c>
      <c r="G34" s="68">
        <f t="shared" si="1"/>
        <v>0</v>
      </c>
      <c r="H34" s="388"/>
      <c r="I34" s="22"/>
      <c r="J34" s="181"/>
    </row>
    <row r="35" spans="1:10" x14ac:dyDescent="0.35">
      <c r="A35" s="17"/>
      <c r="B35" s="446" t="s">
        <v>98</v>
      </c>
      <c r="C35" s="447"/>
      <c r="D35" s="18" t="s">
        <v>21</v>
      </c>
      <c r="E35" s="28">
        <v>0</v>
      </c>
      <c r="F35" s="20">
        <v>0</v>
      </c>
      <c r="G35" s="68">
        <f t="shared" si="1"/>
        <v>0</v>
      </c>
      <c r="H35" s="388"/>
      <c r="I35" s="21" t="s">
        <v>120</v>
      </c>
      <c r="J35" s="181"/>
    </row>
    <row r="36" spans="1:10" ht="27" x14ac:dyDescent="0.35">
      <c r="A36" s="17"/>
      <c r="B36" s="446" t="s">
        <v>100</v>
      </c>
      <c r="C36" s="447"/>
      <c r="D36" s="18" t="s">
        <v>21</v>
      </c>
      <c r="E36" s="28">
        <v>0</v>
      </c>
      <c r="F36" s="20">
        <v>1</v>
      </c>
      <c r="G36" s="68">
        <f t="shared" si="1"/>
        <v>0</v>
      </c>
      <c r="H36" s="388"/>
      <c r="I36" s="21" t="s">
        <v>104</v>
      </c>
      <c r="J36" s="181"/>
    </row>
    <row r="37" spans="1:10" x14ac:dyDescent="0.35">
      <c r="A37" s="17"/>
      <c r="B37" s="446" t="s">
        <v>101</v>
      </c>
      <c r="C37" s="447"/>
      <c r="D37" s="18" t="s">
        <v>33</v>
      </c>
      <c r="E37" s="28">
        <v>0</v>
      </c>
      <c r="F37" s="20">
        <v>1</v>
      </c>
      <c r="G37" s="68">
        <f t="shared" si="1"/>
        <v>0</v>
      </c>
      <c r="H37" s="388"/>
      <c r="I37" s="21"/>
      <c r="J37" s="181"/>
    </row>
    <row r="38" spans="1:10" ht="18" x14ac:dyDescent="0.35">
      <c r="A38" s="144"/>
      <c r="B38" s="459" t="s">
        <v>102</v>
      </c>
      <c r="C38" s="460"/>
      <c r="D38" s="145" t="s">
        <v>34</v>
      </c>
      <c r="E38" s="28">
        <v>0</v>
      </c>
      <c r="F38" s="226">
        <v>0.5</v>
      </c>
      <c r="G38" s="146">
        <f t="shared" si="1"/>
        <v>0</v>
      </c>
      <c r="H38" s="393"/>
      <c r="I38" s="93" t="s">
        <v>106</v>
      </c>
      <c r="J38" s="181"/>
    </row>
    <row r="39" spans="1:10" x14ac:dyDescent="0.35">
      <c r="A39" s="144"/>
      <c r="B39" s="461" t="s">
        <v>117</v>
      </c>
      <c r="C39" s="460"/>
      <c r="D39" s="145" t="s">
        <v>36</v>
      </c>
      <c r="E39" s="28">
        <v>0</v>
      </c>
      <c r="F39" s="91">
        <f>PRODUCT(F20,0.165)</f>
        <v>1.98</v>
      </c>
      <c r="G39" s="146">
        <f t="shared" si="1"/>
        <v>0</v>
      </c>
      <c r="H39" s="393"/>
      <c r="I39" s="93"/>
      <c r="J39" s="181"/>
    </row>
    <row r="40" spans="1:10" x14ac:dyDescent="0.35">
      <c r="A40" s="17"/>
      <c r="B40" s="503" t="s">
        <v>103</v>
      </c>
      <c r="C40" s="457"/>
      <c r="D40" s="18" t="s">
        <v>27</v>
      </c>
      <c r="E40" s="28">
        <v>0</v>
      </c>
      <c r="F40" s="78">
        <f>PRODUCT(F21,0.05)</f>
        <v>0.60000000000000009</v>
      </c>
      <c r="G40" s="68">
        <f>PRODUCT(E40,F40)</f>
        <v>0</v>
      </c>
      <c r="H40" s="388"/>
      <c r="I40" s="21"/>
      <c r="J40" s="181"/>
    </row>
    <row r="41" spans="1:10" ht="27" x14ac:dyDescent="0.35">
      <c r="A41" s="17"/>
      <c r="B41" s="458" t="s">
        <v>513</v>
      </c>
      <c r="C41" s="447"/>
      <c r="D41" s="18" t="s">
        <v>21</v>
      </c>
      <c r="E41" s="28">
        <v>0</v>
      </c>
      <c r="F41" s="20">
        <v>3</v>
      </c>
      <c r="G41" s="68">
        <f t="shared" si="1"/>
        <v>0</v>
      </c>
      <c r="H41" s="388"/>
      <c r="I41" s="21" t="s">
        <v>486</v>
      </c>
      <c r="J41" s="182"/>
    </row>
    <row r="42" spans="1:10" x14ac:dyDescent="0.35">
      <c r="A42" s="17"/>
      <c r="B42" s="458" t="s">
        <v>517</v>
      </c>
      <c r="C42" s="447"/>
      <c r="D42" s="18" t="s">
        <v>21</v>
      </c>
      <c r="E42" s="28">
        <v>0</v>
      </c>
      <c r="F42" s="20">
        <v>1</v>
      </c>
      <c r="G42" s="68">
        <f t="shared" si="1"/>
        <v>0</v>
      </c>
      <c r="H42" s="388"/>
      <c r="I42" s="21"/>
      <c r="J42" s="182"/>
    </row>
    <row r="43" spans="1:10" x14ac:dyDescent="0.35">
      <c r="A43" s="17"/>
      <c r="B43" s="446" t="s">
        <v>121</v>
      </c>
      <c r="C43" s="447"/>
      <c r="D43" s="18" t="s">
        <v>34</v>
      </c>
      <c r="E43" s="28">
        <v>0</v>
      </c>
      <c r="F43" s="362">
        <v>1</v>
      </c>
      <c r="G43" s="68">
        <f t="shared" si="1"/>
        <v>0</v>
      </c>
      <c r="H43" s="388"/>
      <c r="I43" s="21"/>
      <c r="J43" s="181"/>
    </row>
    <row r="44" spans="1:10" x14ac:dyDescent="0.35">
      <c r="A44" s="17"/>
      <c r="B44" s="448" t="s">
        <v>37</v>
      </c>
      <c r="C44" s="449"/>
      <c r="D44" s="18"/>
      <c r="E44" s="199"/>
      <c r="F44" s="20"/>
      <c r="G44" s="200">
        <f>SUM(G31:G43)</f>
        <v>0</v>
      </c>
      <c r="H44" s="395"/>
      <c r="I44" s="201"/>
      <c r="J44" s="181"/>
    </row>
    <row r="45" spans="1:10" x14ac:dyDescent="0.35">
      <c r="A45" s="17"/>
      <c r="B45" s="446"/>
      <c r="C45" s="539"/>
      <c r="D45" s="18"/>
      <c r="E45" s="199"/>
      <c r="F45" s="20"/>
      <c r="G45" s="200"/>
      <c r="H45" s="395"/>
      <c r="I45" s="201"/>
      <c r="J45" s="181"/>
    </row>
    <row r="46" spans="1:10" x14ac:dyDescent="0.35">
      <c r="A46" s="51"/>
      <c r="B46" s="476" t="s">
        <v>57</v>
      </c>
      <c r="C46" s="477"/>
      <c r="D46" s="52"/>
      <c r="E46" s="53"/>
      <c r="F46" s="15"/>
      <c r="G46" s="69"/>
      <c r="H46" s="389"/>
      <c r="I46" s="54"/>
      <c r="J46" s="181"/>
    </row>
    <row r="47" spans="1:10" ht="24" x14ac:dyDescent="0.35">
      <c r="A47" s="46"/>
      <c r="B47" s="56" t="s">
        <v>38</v>
      </c>
      <c r="C47" s="50"/>
      <c r="D47" s="48"/>
      <c r="E47" s="49"/>
      <c r="F47" s="49"/>
      <c r="G47" s="85"/>
      <c r="H47" s="398"/>
      <c r="I47" s="86"/>
      <c r="J47" s="181"/>
    </row>
    <row r="48" spans="1:10" x14ac:dyDescent="0.35">
      <c r="A48" s="38"/>
      <c r="B48" s="363" t="s">
        <v>342</v>
      </c>
      <c r="C48" s="183"/>
      <c r="D48" s="18" t="s">
        <v>21</v>
      </c>
      <c r="E48" s="28"/>
      <c r="F48" s="39">
        <v>0</v>
      </c>
      <c r="G48" s="68">
        <f t="shared" ref="G48" si="2">PRODUCT(F48,E48)</f>
        <v>0</v>
      </c>
      <c r="H48" s="388"/>
      <c r="I48" s="154"/>
      <c r="J48" s="181"/>
    </row>
    <row r="49" spans="1:10" x14ac:dyDescent="0.35">
      <c r="A49" s="38"/>
      <c r="B49" s="183"/>
      <c r="C49" s="183"/>
      <c r="D49" s="18"/>
      <c r="E49" s="28"/>
      <c r="F49" s="39"/>
      <c r="G49" s="68"/>
      <c r="H49" s="388"/>
      <c r="I49" s="154"/>
      <c r="J49" s="181"/>
    </row>
    <row r="50" spans="1:10" ht="15" thickBot="1" x14ac:dyDescent="0.4">
      <c r="A50" s="276"/>
      <c r="B50" s="186"/>
      <c r="C50" s="314" t="s">
        <v>62</v>
      </c>
      <c r="D50" s="279"/>
      <c r="E50" s="31"/>
      <c r="F50" s="315">
        <f>SUM(F48:F49)</f>
        <v>0</v>
      </c>
      <c r="G50" s="316">
        <f>SUM(G48:G49)</f>
        <v>0</v>
      </c>
      <c r="H50" s="427"/>
      <c r="I50" s="189"/>
      <c r="J50" s="181"/>
    </row>
    <row r="51" spans="1:10" ht="24" x14ac:dyDescent="0.35">
      <c r="A51" s="281"/>
      <c r="B51" s="282" t="s">
        <v>39</v>
      </c>
      <c r="C51" s="283"/>
      <c r="D51" s="284"/>
      <c r="E51" s="284"/>
      <c r="F51" s="318"/>
      <c r="G51" s="285"/>
      <c r="H51" s="422"/>
      <c r="I51" s="286"/>
      <c r="J51" s="181"/>
    </row>
    <row r="52" spans="1:10" ht="24" x14ac:dyDescent="0.35">
      <c r="A52" s="188">
        <v>1</v>
      </c>
      <c r="B52" s="183" t="s">
        <v>152</v>
      </c>
      <c r="C52" s="183" t="s">
        <v>153</v>
      </c>
      <c r="D52" s="18" t="s">
        <v>21</v>
      </c>
      <c r="E52" s="28">
        <v>0</v>
      </c>
      <c r="F52" s="373">
        <v>3</v>
      </c>
      <c r="G52" s="68">
        <f>PRODUCT(E52,F52)</f>
        <v>0</v>
      </c>
      <c r="H52" s="388"/>
      <c r="I52" s="191" t="s">
        <v>40</v>
      </c>
      <c r="J52" s="181"/>
    </row>
    <row r="53" spans="1:10" x14ac:dyDescent="0.35">
      <c r="A53" s="38"/>
      <c r="B53" s="42"/>
      <c r="C53" s="40" t="s">
        <v>63</v>
      </c>
      <c r="D53" s="18"/>
      <c r="E53" s="45"/>
      <c r="F53" s="41">
        <f>SUM(F52:F52)</f>
        <v>3</v>
      </c>
      <c r="G53" s="70">
        <f>SUM(G52:G52)</f>
        <v>0</v>
      </c>
      <c r="H53" s="399"/>
      <c r="I53" s="191"/>
      <c r="J53" s="181"/>
    </row>
    <row r="54" spans="1:10" ht="24" x14ac:dyDescent="0.35">
      <c r="A54" s="46"/>
      <c r="B54" s="56" t="s">
        <v>41</v>
      </c>
      <c r="C54" s="50"/>
      <c r="D54" s="48"/>
      <c r="E54" s="48"/>
      <c r="F54" s="49"/>
      <c r="G54" s="71"/>
      <c r="H54" s="400"/>
      <c r="I54" s="57"/>
      <c r="J54" s="181"/>
    </row>
    <row r="55" spans="1:10" ht="24" x14ac:dyDescent="0.35">
      <c r="A55" s="374">
        <v>2</v>
      </c>
      <c r="B55" s="183" t="s">
        <v>216</v>
      </c>
      <c r="C55" s="183" t="s">
        <v>217</v>
      </c>
      <c r="D55" s="18" t="s">
        <v>21</v>
      </c>
      <c r="E55" s="28">
        <v>0</v>
      </c>
      <c r="F55" s="270">
        <v>1</v>
      </c>
      <c r="G55" s="153">
        <f>PRODUCT(F55,E55)</f>
        <v>0</v>
      </c>
      <c r="H55" s="401"/>
      <c r="I55" s="368" t="s">
        <v>73</v>
      </c>
      <c r="J55" s="182"/>
    </row>
    <row r="56" spans="1:10" x14ac:dyDescent="0.35">
      <c r="A56" s="38"/>
      <c r="B56" s="42"/>
      <c r="C56" s="40" t="s">
        <v>64</v>
      </c>
      <c r="D56" s="18" t="s">
        <v>21</v>
      </c>
      <c r="E56" s="28"/>
      <c r="F56" s="271">
        <f>SUM(F55)</f>
        <v>1</v>
      </c>
      <c r="G56" s="70">
        <f>SUM(G55)</f>
        <v>0</v>
      </c>
      <c r="H56" s="399"/>
      <c r="I56" s="191"/>
      <c r="J56" s="181"/>
    </row>
    <row r="57" spans="1:10" x14ac:dyDescent="0.35">
      <c r="A57" s="107"/>
      <c r="B57" s="118"/>
      <c r="C57" s="119" t="s">
        <v>65</v>
      </c>
      <c r="D57" s="145" t="s">
        <v>21</v>
      </c>
      <c r="E57" s="30"/>
      <c r="F57" s="367">
        <f>SUM(F50,F56)</f>
        <v>1</v>
      </c>
      <c r="G57" s="120">
        <f>SUM(G50,G56)</f>
        <v>0</v>
      </c>
      <c r="H57" s="402"/>
      <c r="I57" s="121"/>
      <c r="J57" s="181"/>
    </row>
    <row r="58" spans="1:10" x14ac:dyDescent="0.35">
      <c r="A58" s="38"/>
      <c r="B58" s="42"/>
      <c r="C58" s="149"/>
      <c r="D58" s="45"/>
      <c r="E58" s="45"/>
      <c r="F58" s="39"/>
      <c r="G58" s="68"/>
      <c r="H58" s="388"/>
      <c r="I58" s="191"/>
      <c r="J58" s="181"/>
    </row>
    <row r="59" spans="1:10" ht="36" x14ac:dyDescent="0.35">
      <c r="A59" s="46"/>
      <c r="B59" s="56" t="s">
        <v>94</v>
      </c>
      <c r="C59" s="50"/>
      <c r="D59" s="48"/>
      <c r="E59" s="48"/>
      <c r="F59" s="49"/>
      <c r="G59" s="71"/>
      <c r="H59" s="400"/>
      <c r="I59" s="57"/>
      <c r="J59" s="181"/>
    </row>
    <row r="60" spans="1:10" ht="36" x14ac:dyDescent="0.35">
      <c r="A60" s="38">
        <v>3</v>
      </c>
      <c r="B60" s="183" t="s">
        <v>232</v>
      </c>
      <c r="C60" s="183" t="s">
        <v>233</v>
      </c>
      <c r="D60" s="18" t="s">
        <v>21</v>
      </c>
      <c r="E60" s="28">
        <v>0</v>
      </c>
      <c r="F60" s="39">
        <v>1</v>
      </c>
      <c r="G60" s="153">
        <f>PRODUCT(E60,F60)</f>
        <v>0</v>
      </c>
      <c r="H60" s="401"/>
      <c r="I60" s="191" t="s">
        <v>44</v>
      </c>
      <c r="J60" s="182"/>
    </row>
    <row r="61" spans="1:10" ht="36" x14ac:dyDescent="0.35">
      <c r="A61" s="38">
        <v>4</v>
      </c>
      <c r="B61" s="183" t="s">
        <v>465</v>
      </c>
      <c r="C61" s="183" t="s">
        <v>466</v>
      </c>
      <c r="D61" s="18" t="s">
        <v>21</v>
      </c>
      <c r="E61" s="28">
        <v>0</v>
      </c>
      <c r="F61" s="39">
        <v>1</v>
      </c>
      <c r="G61" s="153">
        <f t="shared" ref="G61:G69" si="3">PRODUCT(E61,F61)</f>
        <v>0</v>
      </c>
      <c r="H61" s="401"/>
      <c r="I61" s="191" t="s">
        <v>40</v>
      </c>
      <c r="J61" s="182"/>
    </row>
    <row r="62" spans="1:10" ht="24" x14ac:dyDescent="0.35">
      <c r="A62" s="38">
        <v>5</v>
      </c>
      <c r="B62" s="183" t="s">
        <v>45</v>
      </c>
      <c r="C62" s="183" t="s">
        <v>424</v>
      </c>
      <c r="D62" s="18" t="s">
        <v>21</v>
      </c>
      <c r="E62" s="28">
        <v>0</v>
      </c>
      <c r="F62" s="39">
        <v>1</v>
      </c>
      <c r="G62" s="153">
        <f t="shared" si="3"/>
        <v>0</v>
      </c>
      <c r="H62" s="401"/>
      <c r="I62" s="191" t="s">
        <v>44</v>
      </c>
      <c r="J62" s="182"/>
    </row>
    <row r="63" spans="1:10" ht="24" x14ac:dyDescent="0.35">
      <c r="A63" s="38">
        <v>6</v>
      </c>
      <c r="B63" s="183" t="s">
        <v>494</v>
      </c>
      <c r="C63" s="183" t="s">
        <v>495</v>
      </c>
      <c r="D63" s="18" t="s">
        <v>21</v>
      </c>
      <c r="E63" s="28">
        <v>0</v>
      </c>
      <c r="F63" s="39">
        <v>4</v>
      </c>
      <c r="G63" s="153">
        <f t="shared" si="3"/>
        <v>0</v>
      </c>
      <c r="H63" s="401"/>
      <c r="I63" s="191" t="s">
        <v>44</v>
      </c>
      <c r="J63" s="182"/>
    </row>
    <row r="64" spans="1:10" ht="48" x14ac:dyDescent="0.35">
      <c r="A64" s="38">
        <v>7</v>
      </c>
      <c r="B64" s="183" t="s">
        <v>133</v>
      </c>
      <c r="C64" s="183" t="s">
        <v>111</v>
      </c>
      <c r="D64" s="18" t="s">
        <v>21</v>
      </c>
      <c r="E64" s="28">
        <v>0</v>
      </c>
      <c r="F64" s="39">
        <v>6</v>
      </c>
      <c r="G64" s="153">
        <f t="shared" si="3"/>
        <v>0</v>
      </c>
      <c r="H64" s="401"/>
      <c r="I64" s="191" t="s">
        <v>44</v>
      </c>
      <c r="J64" s="182"/>
    </row>
    <row r="65" spans="1:10" ht="48" x14ac:dyDescent="0.35">
      <c r="A65" s="38">
        <v>8</v>
      </c>
      <c r="B65" s="183" t="s">
        <v>239</v>
      </c>
      <c r="C65" s="183" t="s">
        <v>240</v>
      </c>
      <c r="D65" s="18" t="s">
        <v>21</v>
      </c>
      <c r="E65" s="28">
        <v>0</v>
      </c>
      <c r="F65" s="39">
        <v>6</v>
      </c>
      <c r="G65" s="153">
        <f t="shared" si="3"/>
        <v>0</v>
      </c>
      <c r="H65" s="401"/>
      <c r="I65" s="191" t="s">
        <v>44</v>
      </c>
      <c r="J65" s="182"/>
    </row>
    <row r="66" spans="1:10" ht="19" x14ac:dyDescent="0.35">
      <c r="A66" s="38">
        <v>9</v>
      </c>
      <c r="B66" s="183" t="s">
        <v>90</v>
      </c>
      <c r="C66" s="183" t="s">
        <v>91</v>
      </c>
      <c r="D66" s="18" t="s">
        <v>21</v>
      </c>
      <c r="E66" s="28">
        <v>0</v>
      </c>
      <c r="F66" s="39">
        <v>2</v>
      </c>
      <c r="G66" s="153">
        <f t="shared" si="3"/>
        <v>0</v>
      </c>
      <c r="H66" s="401"/>
      <c r="I66" s="368" t="s">
        <v>361</v>
      </c>
      <c r="J66" s="182"/>
    </row>
    <row r="67" spans="1:10" ht="19" x14ac:dyDescent="0.35">
      <c r="A67" s="38">
        <v>10</v>
      </c>
      <c r="B67" s="183" t="s">
        <v>92</v>
      </c>
      <c r="C67" s="183" t="s">
        <v>93</v>
      </c>
      <c r="D67" s="18" t="s">
        <v>21</v>
      </c>
      <c r="E67" s="28">
        <v>0</v>
      </c>
      <c r="F67" s="39">
        <v>1</v>
      </c>
      <c r="G67" s="153">
        <f t="shared" si="3"/>
        <v>0</v>
      </c>
      <c r="H67" s="401"/>
      <c r="I67" s="368" t="s">
        <v>361</v>
      </c>
      <c r="J67" s="182"/>
    </row>
    <row r="68" spans="1:10" ht="24" x14ac:dyDescent="0.35">
      <c r="A68" s="38">
        <v>11</v>
      </c>
      <c r="B68" s="183" t="s">
        <v>46</v>
      </c>
      <c r="C68" s="183" t="s">
        <v>47</v>
      </c>
      <c r="D68" s="18" t="s">
        <v>21</v>
      </c>
      <c r="E68" s="28">
        <v>0</v>
      </c>
      <c r="F68" s="39">
        <v>2</v>
      </c>
      <c r="G68" s="153">
        <f t="shared" si="3"/>
        <v>0</v>
      </c>
      <c r="H68" s="401"/>
      <c r="I68" s="191" t="s">
        <v>44</v>
      </c>
      <c r="J68" s="182"/>
    </row>
    <row r="69" spans="1:10" ht="36" x14ac:dyDescent="0.35">
      <c r="A69" s="38">
        <v>12</v>
      </c>
      <c r="B69" s="183" t="s">
        <v>66</v>
      </c>
      <c r="C69" s="183" t="s">
        <v>67</v>
      </c>
      <c r="D69" s="18" t="s">
        <v>21</v>
      </c>
      <c r="E69" s="28">
        <v>0</v>
      </c>
      <c r="F69" s="39">
        <v>12</v>
      </c>
      <c r="G69" s="153">
        <f t="shared" si="3"/>
        <v>0</v>
      </c>
      <c r="H69" s="401"/>
      <c r="I69" s="191" t="s">
        <v>40</v>
      </c>
      <c r="J69" s="182"/>
    </row>
    <row r="70" spans="1:10" x14ac:dyDescent="0.35">
      <c r="A70" s="335"/>
      <c r="B70" s="369"/>
      <c r="C70" s="40" t="s">
        <v>68</v>
      </c>
      <c r="D70" s="18" t="s">
        <v>21</v>
      </c>
      <c r="E70" s="28"/>
      <c r="F70" s="108">
        <f>SUM(F60:F69)</f>
        <v>36</v>
      </c>
      <c r="G70" s="70">
        <f>SUM(G60:G69)</f>
        <v>0</v>
      </c>
      <c r="H70" s="399"/>
      <c r="I70" s="154"/>
      <c r="J70" s="181"/>
    </row>
    <row r="71" spans="1:10" x14ac:dyDescent="0.35">
      <c r="A71" s="335"/>
      <c r="B71" s="369"/>
      <c r="C71" s="43" t="s">
        <v>69</v>
      </c>
      <c r="D71" s="45"/>
      <c r="E71" s="45"/>
      <c r="F71" s="44">
        <f>SUM(F53,F70)</f>
        <v>39</v>
      </c>
      <c r="G71" s="72">
        <f>SUM(G53,G70)</f>
        <v>0</v>
      </c>
      <c r="H71" s="405"/>
      <c r="I71" s="154"/>
      <c r="J71" s="181"/>
    </row>
    <row r="72" spans="1:10" x14ac:dyDescent="0.35">
      <c r="A72" s="107"/>
      <c r="B72" s="118"/>
      <c r="C72" s="119"/>
      <c r="D72" s="370"/>
      <c r="E72" s="370"/>
      <c r="F72" s="371"/>
      <c r="G72" s="120"/>
      <c r="H72" s="402"/>
      <c r="I72" s="121"/>
      <c r="J72" s="181"/>
    </row>
    <row r="73" spans="1:10" x14ac:dyDescent="0.35">
      <c r="A73" s="38"/>
      <c r="B73" s="42"/>
      <c r="C73" s="43"/>
      <c r="D73" s="45"/>
      <c r="E73" s="45"/>
      <c r="F73" s="44"/>
      <c r="G73" s="72"/>
      <c r="H73" s="405"/>
      <c r="I73" s="191"/>
      <c r="J73" s="181"/>
    </row>
    <row r="74" spans="1:10" ht="29" x14ac:dyDescent="0.35">
      <c r="A74" s="46"/>
      <c r="B74" s="47" t="s">
        <v>70</v>
      </c>
      <c r="C74" s="50"/>
      <c r="D74" s="48"/>
      <c r="E74" s="48"/>
      <c r="F74" s="49"/>
      <c r="G74" s="71"/>
      <c r="H74" s="400"/>
      <c r="I74" s="57"/>
      <c r="J74" s="181"/>
    </row>
    <row r="75" spans="1:10" x14ac:dyDescent="0.35">
      <c r="A75" s="374">
        <v>13</v>
      </c>
      <c r="B75" s="183" t="s">
        <v>95</v>
      </c>
      <c r="C75" s="183" t="s">
        <v>96</v>
      </c>
      <c r="D75" s="18" t="s">
        <v>21</v>
      </c>
      <c r="E75" s="28">
        <v>0</v>
      </c>
      <c r="F75" s="39">
        <v>31</v>
      </c>
      <c r="G75" s="153">
        <f>PRODUCT(E75,F75)</f>
        <v>0</v>
      </c>
      <c r="H75" s="401"/>
      <c r="I75" s="191" t="s">
        <v>71</v>
      </c>
      <c r="J75" s="182"/>
    </row>
    <row r="76" spans="1:10" ht="24" x14ac:dyDescent="0.35">
      <c r="A76" s="374">
        <v>14</v>
      </c>
      <c r="B76" s="183" t="s">
        <v>270</v>
      </c>
      <c r="C76" s="183" t="s">
        <v>496</v>
      </c>
      <c r="D76" s="18" t="s">
        <v>21</v>
      </c>
      <c r="E76" s="28">
        <v>0</v>
      </c>
      <c r="F76" s="39">
        <v>2</v>
      </c>
      <c r="G76" s="153">
        <f t="shared" ref="G76:G86" si="4">PRODUCT(E76,F76)</f>
        <v>0</v>
      </c>
      <c r="H76" s="401"/>
      <c r="I76" s="191" t="s">
        <v>71</v>
      </c>
      <c r="J76" s="182"/>
    </row>
    <row r="77" spans="1:10" ht="36" x14ac:dyDescent="0.35">
      <c r="A77" s="374">
        <v>15</v>
      </c>
      <c r="B77" s="183" t="s">
        <v>176</v>
      </c>
      <c r="C77" s="183" t="s">
        <v>177</v>
      </c>
      <c r="D77" s="18" t="s">
        <v>21</v>
      </c>
      <c r="E77" s="28">
        <v>0</v>
      </c>
      <c r="F77" s="39">
        <v>2</v>
      </c>
      <c r="G77" s="153">
        <f t="shared" si="4"/>
        <v>0</v>
      </c>
      <c r="H77" s="401"/>
      <c r="I77" s="191" t="s">
        <v>71</v>
      </c>
      <c r="J77" s="182"/>
    </row>
    <row r="78" spans="1:10" ht="36" x14ac:dyDescent="0.35">
      <c r="A78" s="374">
        <v>16</v>
      </c>
      <c r="B78" s="183" t="s">
        <v>488</v>
      </c>
      <c r="C78" s="183" t="s">
        <v>489</v>
      </c>
      <c r="D78" s="18" t="s">
        <v>21</v>
      </c>
      <c r="E78" s="28">
        <v>0</v>
      </c>
      <c r="F78" s="39">
        <v>19</v>
      </c>
      <c r="G78" s="153">
        <f t="shared" si="4"/>
        <v>0</v>
      </c>
      <c r="H78" s="401"/>
      <c r="I78" s="191" t="s">
        <v>71</v>
      </c>
      <c r="J78" s="182"/>
    </row>
    <row r="79" spans="1:10" ht="36" x14ac:dyDescent="0.35">
      <c r="A79" s="374">
        <v>17</v>
      </c>
      <c r="B79" s="183" t="s">
        <v>278</v>
      </c>
      <c r="C79" s="183" t="s">
        <v>479</v>
      </c>
      <c r="D79" s="18" t="s">
        <v>21</v>
      </c>
      <c r="E79" s="28">
        <v>0</v>
      </c>
      <c r="F79" s="39">
        <v>3</v>
      </c>
      <c r="G79" s="153">
        <v>0</v>
      </c>
      <c r="H79" s="401"/>
      <c r="I79" s="191" t="s">
        <v>71</v>
      </c>
      <c r="J79" s="182"/>
    </row>
    <row r="80" spans="1:10" ht="48" x14ac:dyDescent="0.35">
      <c r="A80" s="374">
        <v>18</v>
      </c>
      <c r="B80" s="183" t="s">
        <v>490</v>
      </c>
      <c r="C80" s="183" t="s">
        <v>491</v>
      </c>
      <c r="D80" s="18" t="s">
        <v>21</v>
      </c>
      <c r="E80" s="28">
        <v>0</v>
      </c>
      <c r="F80" s="39">
        <v>7</v>
      </c>
      <c r="G80" s="153">
        <f t="shared" si="4"/>
        <v>0</v>
      </c>
      <c r="H80" s="401"/>
      <c r="I80" s="191" t="s">
        <v>71</v>
      </c>
      <c r="J80" s="182"/>
    </row>
    <row r="81" spans="1:10" ht="24.5" thickBot="1" x14ac:dyDescent="0.4">
      <c r="A81" s="375">
        <v>19</v>
      </c>
      <c r="B81" s="186" t="s">
        <v>284</v>
      </c>
      <c r="C81" s="186" t="s">
        <v>285</v>
      </c>
      <c r="D81" s="23" t="s">
        <v>21</v>
      </c>
      <c r="E81" s="31">
        <v>0</v>
      </c>
      <c r="F81" s="322">
        <v>6</v>
      </c>
      <c r="G81" s="171">
        <f t="shared" si="4"/>
        <v>0</v>
      </c>
      <c r="H81" s="403"/>
      <c r="I81" s="189" t="s">
        <v>71</v>
      </c>
      <c r="J81" s="182"/>
    </row>
    <row r="82" spans="1:10" ht="24" x14ac:dyDescent="0.35">
      <c r="A82" s="376">
        <v>20</v>
      </c>
      <c r="B82" s="168" t="s">
        <v>286</v>
      </c>
      <c r="C82" s="168" t="s">
        <v>287</v>
      </c>
      <c r="D82" s="112" t="s">
        <v>21</v>
      </c>
      <c r="E82" s="113">
        <v>0</v>
      </c>
      <c r="F82" s="321">
        <v>3</v>
      </c>
      <c r="G82" s="169">
        <f t="shared" si="4"/>
        <v>0</v>
      </c>
      <c r="H82" s="404"/>
      <c r="I82" s="190" t="s">
        <v>71</v>
      </c>
      <c r="J82" s="182"/>
    </row>
    <row r="83" spans="1:10" ht="36" x14ac:dyDescent="0.35">
      <c r="A83" s="374">
        <v>21</v>
      </c>
      <c r="B83" s="183" t="s">
        <v>497</v>
      </c>
      <c r="C83" s="183" t="s">
        <v>498</v>
      </c>
      <c r="D83" s="18" t="s">
        <v>21</v>
      </c>
      <c r="E83" s="113">
        <v>0</v>
      </c>
      <c r="F83" s="39">
        <v>1</v>
      </c>
      <c r="G83" s="153">
        <f t="shared" si="4"/>
        <v>0</v>
      </c>
      <c r="H83" s="401"/>
      <c r="I83" s="191" t="s">
        <v>71</v>
      </c>
      <c r="J83" s="182"/>
    </row>
    <row r="84" spans="1:10" ht="36" x14ac:dyDescent="0.35">
      <c r="A84" s="374">
        <v>22</v>
      </c>
      <c r="B84" s="183" t="s">
        <v>288</v>
      </c>
      <c r="C84" s="183" t="s">
        <v>289</v>
      </c>
      <c r="D84" s="18" t="s">
        <v>21</v>
      </c>
      <c r="E84" s="113">
        <v>0</v>
      </c>
      <c r="F84" s="39">
        <v>5</v>
      </c>
      <c r="G84" s="153">
        <f t="shared" si="4"/>
        <v>0</v>
      </c>
      <c r="H84" s="401"/>
      <c r="I84" s="191" t="s">
        <v>71</v>
      </c>
      <c r="J84" s="182"/>
    </row>
    <row r="85" spans="1:10" ht="48" x14ac:dyDescent="0.35">
      <c r="A85" s="374">
        <v>23</v>
      </c>
      <c r="B85" s="183" t="s">
        <v>387</v>
      </c>
      <c r="C85" s="183" t="s">
        <v>388</v>
      </c>
      <c r="D85" s="18" t="s">
        <v>21</v>
      </c>
      <c r="E85" s="113">
        <v>0</v>
      </c>
      <c r="F85" s="39">
        <v>3</v>
      </c>
      <c r="G85" s="153">
        <f t="shared" si="4"/>
        <v>0</v>
      </c>
      <c r="H85" s="401"/>
      <c r="I85" s="191" t="s">
        <v>71</v>
      </c>
      <c r="J85" s="182"/>
    </row>
    <row r="86" spans="1:10" ht="36" x14ac:dyDescent="0.35">
      <c r="A86" s="374">
        <v>24</v>
      </c>
      <c r="B86" s="183" t="s">
        <v>184</v>
      </c>
      <c r="C86" s="183" t="s">
        <v>185</v>
      </c>
      <c r="D86" s="18" t="s">
        <v>21</v>
      </c>
      <c r="E86" s="113">
        <v>0</v>
      </c>
      <c r="F86" s="39">
        <v>4</v>
      </c>
      <c r="G86" s="153">
        <f t="shared" si="4"/>
        <v>0</v>
      </c>
      <c r="H86" s="401"/>
      <c r="I86" s="191" t="s">
        <v>71</v>
      </c>
      <c r="J86" s="182"/>
    </row>
    <row r="87" spans="1:10" x14ac:dyDescent="0.35">
      <c r="A87" s="38"/>
      <c r="B87" s="183"/>
      <c r="C87" s="40" t="s">
        <v>97</v>
      </c>
      <c r="D87" s="45"/>
      <c r="E87" s="45"/>
      <c r="F87" s="41">
        <f>SUM(F75:F86)</f>
        <v>86</v>
      </c>
      <c r="G87" s="70">
        <f>SUM(G75:G86)</f>
        <v>0</v>
      </c>
      <c r="H87" s="399"/>
      <c r="I87" s="191"/>
      <c r="J87" s="181"/>
    </row>
    <row r="88" spans="1:10" ht="29" x14ac:dyDescent="0.35">
      <c r="A88" s="46"/>
      <c r="B88" s="47" t="s">
        <v>48</v>
      </c>
      <c r="C88" s="50"/>
      <c r="D88" s="48"/>
      <c r="E88" s="48"/>
      <c r="F88" s="49"/>
      <c r="G88" s="71"/>
      <c r="H88" s="400"/>
      <c r="I88" s="57"/>
      <c r="J88" s="181"/>
    </row>
    <row r="89" spans="1:10" x14ac:dyDescent="0.35">
      <c r="A89" s="38"/>
      <c r="B89" s="183"/>
      <c r="C89" s="40" t="s">
        <v>72</v>
      </c>
      <c r="D89" s="45"/>
      <c r="E89" s="45"/>
      <c r="F89" s="41">
        <v>0</v>
      </c>
      <c r="G89" s="70"/>
      <c r="H89" s="399"/>
      <c r="I89" s="191"/>
      <c r="J89" s="181"/>
    </row>
    <row r="90" spans="1:10" ht="15" thickBot="1" x14ac:dyDescent="0.4">
      <c r="A90" s="96"/>
      <c r="B90" s="279"/>
      <c r="C90" s="97" t="s">
        <v>74</v>
      </c>
      <c r="D90" s="98"/>
      <c r="E90" s="99"/>
      <c r="F90" s="99"/>
      <c r="G90" s="67">
        <f>SUM(G44,G57,G71,G87)</f>
        <v>0</v>
      </c>
      <c r="H90" s="386"/>
      <c r="I90" s="109"/>
      <c r="J90" s="181"/>
    </row>
    <row r="91" spans="1:10" x14ac:dyDescent="0.35">
      <c r="A91" s="1"/>
      <c r="B91" s="444" t="s">
        <v>75</v>
      </c>
      <c r="C91" s="445"/>
      <c r="D91" s="6" t="s">
        <v>76</v>
      </c>
      <c r="E91" s="14"/>
      <c r="F91" s="7"/>
      <c r="G91" s="73">
        <f>SUM(G26)</f>
        <v>0</v>
      </c>
      <c r="H91" s="408"/>
      <c r="I91" s="8"/>
      <c r="J91" s="181"/>
    </row>
    <row r="92" spans="1:10" x14ac:dyDescent="0.35">
      <c r="A92" s="1"/>
      <c r="B92" s="444" t="s">
        <v>77</v>
      </c>
      <c r="C92" s="445"/>
      <c r="D92" s="6" t="s">
        <v>76</v>
      </c>
      <c r="E92" s="14"/>
      <c r="F92" s="7"/>
      <c r="G92" s="73">
        <f>SUM(G90)</f>
        <v>0</v>
      </c>
      <c r="H92" s="408"/>
      <c r="I92" s="8"/>
      <c r="J92" s="181"/>
    </row>
    <row r="93" spans="1:10" x14ac:dyDescent="0.35">
      <c r="A93" s="1"/>
      <c r="B93" s="440"/>
      <c r="C93" s="441"/>
      <c r="D93" s="6"/>
      <c r="E93" s="14"/>
      <c r="F93" s="7"/>
      <c r="G93" s="74"/>
      <c r="H93" s="409"/>
      <c r="I93" s="8"/>
      <c r="J93" s="181"/>
    </row>
    <row r="94" spans="1:10" x14ac:dyDescent="0.35">
      <c r="A94" s="1"/>
      <c r="B94" s="440" t="s">
        <v>78</v>
      </c>
      <c r="C94" s="441"/>
      <c r="D94" s="6" t="s">
        <v>76</v>
      </c>
      <c r="E94" s="14"/>
      <c r="F94" s="7"/>
      <c r="G94" s="74">
        <f>SUM(G91,G92)</f>
        <v>0</v>
      </c>
      <c r="H94" s="409"/>
      <c r="I94" s="8"/>
      <c r="J94" s="181"/>
    </row>
    <row r="95" spans="1:10" x14ac:dyDescent="0.35">
      <c r="A95" s="1"/>
      <c r="B95" s="440" t="s">
        <v>79</v>
      </c>
      <c r="C95" s="441"/>
      <c r="D95" s="6" t="s">
        <v>76</v>
      </c>
      <c r="E95" s="14"/>
      <c r="F95" s="7"/>
      <c r="G95" s="74">
        <f>PRODUCT(G94,0.21)</f>
        <v>0</v>
      </c>
      <c r="H95" s="409"/>
      <c r="I95" s="8"/>
      <c r="J95" s="181"/>
    </row>
    <row r="96" spans="1:10" x14ac:dyDescent="0.35">
      <c r="A96" s="1"/>
      <c r="B96" s="440"/>
      <c r="C96" s="441"/>
      <c r="D96" s="6"/>
      <c r="E96" s="14"/>
      <c r="F96" s="7"/>
      <c r="G96" s="74"/>
      <c r="H96" s="409"/>
      <c r="I96" s="8"/>
      <c r="J96" s="181"/>
    </row>
    <row r="97" spans="1:10" x14ac:dyDescent="0.35">
      <c r="A97" s="1"/>
      <c r="B97" s="440"/>
      <c r="C97" s="441"/>
      <c r="D97" s="6" t="s">
        <v>76</v>
      </c>
      <c r="E97" s="14"/>
      <c r="F97" s="7"/>
      <c r="G97" s="74">
        <f>SUM(G94:G96)</f>
        <v>0</v>
      </c>
      <c r="H97" s="409"/>
      <c r="I97" s="8"/>
      <c r="J97" s="181"/>
    </row>
    <row r="98" spans="1:10" x14ac:dyDescent="0.35">
      <c r="A98" s="1"/>
      <c r="B98" s="440"/>
      <c r="C98" s="441"/>
      <c r="D98" s="6"/>
      <c r="E98" s="14"/>
      <c r="F98" s="7"/>
      <c r="G98" s="74"/>
      <c r="H98" s="409"/>
      <c r="I98" s="16"/>
      <c r="J98" s="181"/>
    </row>
    <row r="99" spans="1:10" ht="18.5" x14ac:dyDescent="0.45">
      <c r="A99" s="61"/>
      <c r="B99" s="493" t="s">
        <v>80</v>
      </c>
      <c r="C99" s="494"/>
      <c r="D99" s="62" t="s">
        <v>76</v>
      </c>
      <c r="E99" s="14"/>
      <c r="F99" s="7"/>
      <c r="G99" s="87">
        <f>SUM(G97)</f>
        <v>0</v>
      </c>
      <c r="H99" s="410"/>
      <c r="I99" s="16"/>
      <c r="J99" s="181"/>
    </row>
    <row r="100" spans="1:10" ht="15.5" x14ac:dyDescent="0.35">
      <c r="A100" s="61"/>
      <c r="B100" s="440"/>
      <c r="C100" s="441"/>
      <c r="D100" s="62"/>
      <c r="E100" s="14"/>
      <c r="F100" s="7"/>
      <c r="G100" s="75"/>
      <c r="H100" s="411"/>
      <c r="I100" s="16"/>
      <c r="J100" s="181"/>
    </row>
    <row r="101" spans="1:10" ht="15.5" x14ac:dyDescent="0.35">
      <c r="A101" s="61"/>
      <c r="B101" s="436"/>
      <c r="C101" s="437"/>
      <c r="D101" s="62"/>
      <c r="E101" s="14"/>
      <c r="F101" s="7"/>
      <c r="G101" s="75"/>
      <c r="H101" s="411"/>
      <c r="I101" s="16"/>
      <c r="J101" s="181"/>
    </row>
    <row r="102" spans="1:10" ht="15" thickBot="1" x14ac:dyDescent="0.4">
      <c r="A102" s="58"/>
      <c r="B102" s="438"/>
      <c r="C102" s="439"/>
      <c r="D102" s="12"/>
      <c r="E102" s="59"/>
      <c r="F102" s="60"/>
      <c r="G102" s="76"/>
      <c r="H102" s="412"/>
      <c r="I102" s="13"/>
      <c r="J102" s="181"/>
    </row>
    <row r="103" spans="1:10" x14ac:dyDescent="0.35">
      <c r="A103" s="181"/>
      <c r="B103" s="181"/>
      <c r="C103" s="181"/>
      <c r="D103" s="181"/>
      <c r="E103" s="181"/>
      <c r="F103" s="181"/>
      <c r="G103" s="77"/>
      <c r="H103" s="77"/>
      <c r="I103" s="55"/>
      <c r="J103" s="181"/>
    </row>
    <row r="104" spans="1:10" x14ac:dyDescent="0.35">
      <c r="A104" s="181"/>
      <c r="B104" s="181"/>
      <c r="C104" s="181"/>
      <c r="D104" s="181"/>
      <c r="E104" s="181"/>
      <c r="F104" s="181"/>
      <c r="G104" s="77"/>
      <c r="H104" s="77"/>
      <c r="I104" s="55"/>
      <c r="J104" s="181"/>
    </row>
    <row r="105" spans="1:10" x14ac:dyDescent="0.35">
      <c r="A105" s="181"/>
      <c r="B105" s="181"/>
      <c r="C105" s="181"/>
      <c r="D105" s="181"/>
      <c r="E105" s="181"/>
      <c r="F105" s="181"/>
      <c r="G105" s="77"/>
      <c r="H105" s="77"/>
      <c r="I105" s="55"/>
      <c r="J105" s="181"/>
    </row>
  </sheetData>
  <mergeCells count="58">
    <mergeCell ref="A1:D1"/>
    <mergeCell ref="B13:C1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93:C93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91:C91"/>
    <mergeCell ref="B92:C92"/>
    <mergeCell ref="B100:C100"/>
    <mergeCell ref="B101:C101"/>
    <mergeCell ref="B102:C102"/>
    <mergeCell ref="B94:C94"/>
    <mergeCell ref="B95:C95"/>
    <mergeCell ref="B96:C96"/>
    <mergeCell ref="B97:C97"/>
    <mergeCell ref="B98:C98"/>
    <mergeCell ref="B99:C9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Souhrnný list</vt:lpstr>
      <vt:lpstr>1 GJ-DOZP</vt:lpstr>
      <vt:lpstr>2 GJ-CHB</vt:lpstr>
      <vt:lpstr>3 HB-DOZP</vt:lpstr>
      <vt:lpstr>4 HB-CHB</vt:lpstr>
      <vt:lpstr>5 CHOT-DOZP</vt:lpstr>
      <vt:lpstr>6 CHOT-CHB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</dc:creator>
  <cp:lastModifiedBy>Rabasová Iveta</cp:lastModifiedBy>
  <cp:lastPrinted>2021-01-22T15:55:57Z</cp:lastPrinted>
  <dcterms:created xsi:type="dcterms:W3CDTF">2019-12-06T17:17:47Z</dcterms:created>
  <dcterms:modified xsi:type="dcterms:W3CDTF">2021-03-11T12:31:38Z</dcterms:modified>
</cp:coreProperties>
</file>