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5" windowHeight="9007" activeTab="0"/>
  </bookViews>
  <sheets>
    <sheet name="Rekapitulace stavby" sheetId="1" r:id="rId1"/>
    <sheet name="1 - Tabulové značení EVL" sheetId="2" r:id="rId2"/>
    <sheet name="2 - Tabulové značení EVL+SCHÚ+S" sheetId="3" r:id="rId3"/>
    <sheet name="3 - Tabulové značení EVL+PR+S" sheetId="4" r:id="rId4"/>
    <sheet name="4 - Tabulové značení EVL+PP+S" sheetId="5" r:id="rId5"/>
    <sheet name="5 - Informační panely" sheetId="6" r:id="rId6"/>
    <sheet name="6 - Nezpůsobilé výdaje OPŽP" sheetId="7" r:id="rId7"/>
  </sheets>
  <definedNames>
    <definedName name="_xlnm._FilterDatabase" localSheetId="1" hidden="1">'1 - Tabulové značení EVL'!$C$87:$K$127</definedName>
    <definedName name="_xlnm._FilterDatabase" localSheetId="2" hidden="1">'2 - Tabulové značení EVL+SCHÚ+S'!$C$86:$K$129</definedName>
    <definedName name="_xlnm._FilterDatabase" localSheetId="3" hidden="1">'3 - Tabulové značení EVL+PR+S'!$C$87:$K$130</definedName>
    <definedName name="_xlnm._FilterDatabase" localSheetId="4" hidden="1">'4 - Tabulové značení EVL+PP+S'!$C$87:$K$130</definedName>
    <definedName name="_xlnm._FilterDatabase" localSheetId="5" hidden="1">'5 - Informační panely'!$C$89:$K$150</definedName>
    <definedName name="_xlnm._FilterDatabase" localSheetId="6" hidden="1">'6 - Nezpůsobilé výdaje OPŽP'!$C$91:$K$178</definedName>
    <definedName name="_xlnm.Print_Area" localSheetId="1">'1 - Tabulové značení EVL'!$C$4:$J$39,'1 - Tabulové značení EVL'!$C$75:$K$127</definedName>
    <definedName name="_xlnm.Print_Area" localSheetId="2">'2 - Tabulové značení EVL+SCHÚ+S'!$C$4:$J$39,'2 - Tabulové značení EVL+SCHÚ+S'!$C$74:$K$129</definedName>
    <definedName name="_xlnm.Print_Area" localSheetId="3">'3 - Tabulové značení EVL+PR+S'!$C$4:$J$39,'3 - Tabulové značení EVL+PR+S'!$C$75:$K$130</definedName>
    <definedName name="_xlnm.Print_Area" localSheetId="4">'4 - Tabulové značení EVL+PP+S'!$C$4:$J$39,'4 - Tabulové značení EVL+PP+S'!$C$75:$K$130</definedName>
    <definedName name="_xlnm.Print_Area" localSheetId="5">'5 - Informační panely'!$C$4:$J$39,'5 - Informační panely'!$C$77:$K$150</definedName>
    <definedName name="_xlnm.Print_Area" localSheetId="6">'6 - Nezpůsobilé výdaje OPŽP'!$C$4:$J$39,'6 - Nezpůsobilé výdaje OPŽP'!$C$79:$K$178</definedName>
    <definedName name="_xlnm.Print_Area" localSheetId="0">'Rekapitulace stavby'!$D$4:$AO$36,'Rekapitulace stavby'!$C$42:$AQ$61</definedName>
    <definedName name="_xlnm.Print_Titles" localSheetId="0">'Rekapitulace stavby'!$52:$52</definedName>
    <definedName name="_xlnm.Print_Titles" localSheetId="1">'1 - Tabulové značení EVL'!$87:$87</definedName>
    <definedName name="_xlnm.Print_Titles" localSheetId="2">'2 - Tabulové značení EVL+SCHÚ+S'!$86:$86</definedName>
    <definedName name="_xlnm.Print_Titles" localSheetId="3">'3 - Tabulové značení EVL+PR+S'!$87:$87</definedName>
    <definedName name="_xlnm.Print_Titles" localSheetId="4">'4 - Tabulové značení EVL+PP+S'!$87:$87</definedName>
    <definedName name="_xlnm.Print_Titles" localSheetId="5">'5 - Informační panely'!$89:$89</definedName>
    <definedName name="_xlnm.Print_Titles" localSheetId="6">'6 - Nezpůsobilé výdaje OPŽP'!$91:$91</definedName>
  </definedNames>
  <calcPr calcId="162913"/>
</workbook>
</file>

<file path=xl/sharedStrings.xml><?xml version="1.0" encoding="utf-8"?>
<sst xmlns="http://schemas.openxmlformats.org/spreadsheetml/2006/main" count="3816" uniqueCount="449">
  <si>
    <t>Export Komplet</t>
  </si>
  <si>
    <t>VZ</t>
  </si>
  <si>
    <t>2.0</t>
  </si>
  <si>
    <t/>
  </si>
  <si>
    <t>False</t>
  </si>
  <si>
    <t>{92d0b438-8a79-4951-bdcb-28dbecba2863}</t>
  </si>
  <si>
    <t>&gt;&gt;  skryté sloupce  &lt;&lt;</t>
  </si>
  <si>
    <t>0,01</t>
  </si>
  <si>
    <t>21</t>
  </si>
  <si>
    <t>15</t>
  </si>
  <si>
    <t>REKAPITULACE STAVBY</t>
  </si>
  <si>
    <t>v ---  níže se nacházejí doplnkové a pomocné údaje k sestavám  --- v</t>
  </si>
  <si>
    <t>0,001</t>
  </si>
  <si>
    <t>Kód:</t>
  </si>
  <si>
    <t>2020-112</t>
  </si>
  <si>
    <t>Stavba:</t>
  </si>
  <si>
    <t>KSO:</t>
  </si>
  <si>
    <t>CC-CZ:</t>
  </si>
  <si>
    <t>Místo:</t>
  </si>
  <si>
    <t xml:space="preserve"> </t>
  </si>
  <si>
    <t>Datum:</t>
  </si>
  <si>
    <t>Zadavatel:</t>
  </si>
  <si>
    <t>IČ:</t>
  </si>
  <si>
    <t>Kraj Vysočina</t>
  </si>
  <si>
    <t>DIČ:</t>
  </si>
  <si>
    <t>Zhotovitel:</t>
  </si>
  <si>
    <t>Projektant:</t>
  </si>
  <si>
    <t>True</t>
  </si>
  <si>
    <t>Zpracovatel:</t>
  </si>
  <si>
    <t>71566767</t>
  </si>
  <si>
    <t>Ing. Miroslav Červenka</t>
  </si>
  <si>
    <t>CZ8011231503</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</si>
  <si>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</si>
  <si>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</si>
  <si>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</si>
  <si>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</si>
  <si>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</si>
  <si>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</si>
  <si>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</si>
  <si>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</si>
  <si>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</si>
  <si>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</si>
  <si>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</si>
  <si>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</si>
  <si>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</si>
  <si>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</si>
  <si>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</si>
  <si>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</si>
  <si>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</si>
  <si>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</si>
  <si>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</si>
  <si>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</si>
  <si>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</si>
  <si>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</si>
  <si>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</si>
  <si>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</si>
  <si>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</si>
  <si>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</si>
  <si>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</si>
  <si>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</si>
  <si>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</si>
  <si>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</si>
  <si>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</si>
  <si>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</si>
  <si>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</si>
  <si>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</si>
  <si>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</si>
  <si>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</si>
  <si>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</si>
  <si>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</si>
  <si>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</si>
  <si>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</si>
  <si>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</si>
  <si>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</si>
  <si>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Tabulové značení s textem EVL</t>
  </si>
  <si>
    <t>STA</t>
  </si>
  <si>
    <t>{4bc1adf1-d1a0-4e49-a190-85129aa414f5}</t>
  </si>
  <si>
    <t>2</t>
  </si>
  <si>
    <t>{38fe31a2-75cf-41c7-a7c8-e7e018836223}</t>
  </si>
  <si>
    <t>3</t>
  </si>
  <si>
    <t>{6756c216-2553-44dc-be34-7aff04553b0e}</t>
  </si>
  <si>
    <t>4</t>
  </si>
  <si>
    <t>{07bae034-4d9a-45b4-bae7-d2ef1ca5ad06}</t>
  </si>
  <si>
    <t>5</t>
  </si>
  <si>
    <t>{07427af2-b7d1-4802-b542-0b92fda3dc13}</t>
  </si>
  <si>
    <t>6</t>
  </si>
  <si>
    <t>{ecea5ede-2e59-4921-9c59-ec3892c8da80}</t>
  </si>
  <si>
    <t>KRYCÍ LIST SOUPISU PRACÍ</t>
  </si>
  <si>
    <t>Objekt:</t>
  </si>
  <si>
    <t>1 - Tabulové značení s textem EVL</t>
  </si>
  <si>
    <t>REKAPITULACE ČLENĚNÍ SOUPISU PRACÍ</t>
  </si>
  <si>
    <t>Kód dílu - Popis</t>
  </si>
  <si>
    <t>Cena celkem [CZK]</t>
  </si>
  <si>
    <t>-1</t>
  </si>
  <si>
    <t>HSV - HSV</t>
  </si>
  <si>
    <t xml:space="preserve">    2 - Zakládání</t>
  </si>
  <si>
    <t xml:space="preserve">    3 - Svislé a kompletní konstrukce</t>
  </si>
  <si>
    <t>PSV - Práce a dodávky PSV</t>
  </si>
  <si>
    <t xml:space="preserve">    762 - Konstrukce truhlářské / tesařské</t>
  </si>
  <si>
    <t xml:space="preserve">    766 - Přesun hmot</t>
  </si>
  <si>
    <t>VRN - Vedlejší rozpočtové náklady</t>
  </si>
  <si>
    <t xml:space="preserve">    VRN1 - Průzkumné, geodetické a projektové práce</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</si>
  <si>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</si>
  <si>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</si>
  <si>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</si>
  <si>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</si>
  <si>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</si>
  <si>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</si>
  <si>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</si>
  <si>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</si>
  <si>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</si>
  <si>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</si>
  <si>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</si>
  <si>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</si>
  <si>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</si>
  <si>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</si>
  <si>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</si>
  <si>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</si>
  <si>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Zakládání</t>
  </si>
  <si>
    <t>K</t>
  </si>
  <si>
    <t>23321111X</t>
  </si>
  <si>
    <t>Zemní ocelové vruty, PZ, délky 800 mm, pro ukotvení hranolu 100x100mm D+M</t>
  </si>
  <si>
    <t>kus</t>
  </si>
  <si>
    <t>-592646088</t>
  </si>
  <si>
    <t>PSC</t>
  </si>
  <si>
    <t xml:space="preserve">Poznámka k souboru cen:
1. Případné předvrtání tvrdého podkladu se oceňuje položkami katalogu 800-2 Zvláštní zakládání objektů.
</t>
  </si>
  <si>
    <t>Svislé a kompletní konstrukce</t>
  </si>
  <si>
    <t>33895112X</t>
  </si>
  <si>
    <t>Osazování dřevěných tabulí do patek ze zemních vrutů, včetně dopravy tabulového značení</t>
  </si>
  <si>
    <t>1151355088</t>
  </si>
  <si>
    <t xml:space="preserve">Poznámka k souboru cen:
1. V cenách jsou započteny i náklady na hloubení jamek.
2. V cenách nejsou započteny náklady na:
a) sloupky a vzpěry, toto se oceňuje ve specifikaci. Ztratné lze dohodnout ve výši 0,5 %,
b) vrtání jamek, tyto se oceňují souborem cen 131 1.-13.. - Vrtání jamek pro plotové sloupky tohoto katalogu.
</t>
  </si>
  <si>
    <t>PSV</t>
  </si>
  <si>
    <t>Práce a dodávky PSV</t>
  </si>
  <si>
    <t>762</t>
  </si>
  <si>
    <t>Konstrukce truhlářské / tesařské</t>
  </si>
  <si>
    <t>76233253X</t>
  </si>
  <si>
    <t>Výroba dřevěnných konstrukcí pravidelných z řeziva hoblovaného průřezové plochy do 120 cm2</t>
  </si>
  <si>
    <t>m</t>
  </si>
  <si>
    <t>16</t>
  </si>
  <si>
    <t>1147608976</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</si>
  <si>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</si>
  <si>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VV</t>
  </si>
  <si>
    <t>135*2</t>
  </si>
  <si>
    <t>M</t>
  </si>
  <si>
    <t>6122327X</t>
  </si>
  <si>
    <t>hranol konstrukční průřezu 100x100-280mm pohledový, tlakově impregnovaný, odolné dřevo</t>
  </si>
  <si>
    <t>m3</t>
  </si>
  <si>
    <t>32</t>
  </si>
  <si>
    <t>-1290992085</t>
  </si>
  <si>
    <t>135*2*0,1*0,1*1,03</t>
  </si>
  <si>
    <t>6051611X</t>
  </si>
  <si>
    <t>řezivo tl. 25 mm, tlakově impregnované, odolné dřevo</t>
  </si>
  <si>
    <t>-1964818840</t>
  </si>
  <si>
    <t>135*(0,2*0,4+0,18*0,42)*1,03*0,025</t>
  </si>
  <si>
    <t>7</t>
  </si>
  <si>
    <t>76234125X</t>
  </si>
  <si>
    <t xml:space="preserve">Montáž dřevěných konstrukcí tabule a stříšky z hoblovaných prken, vč. připevnění na dřevěnou konstrukci stojanu
</t>
  </si>
  <si>
    <t>m2</t>
  </si>
  <si>
    <t>-325611575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</si>
  <si>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</si>
  <si>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135*(0,2*0,4+0,42*0,18)</t>
  </si>
  <si>
    <t>8</t>
  </si>
  <si>
    <t>762395000</t>
  </si>
  <si>
    <t>CS ÚRS 2019 02</t>
  </si>
  <si>
    <t>-2127892906</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</si>
  <si>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</si>
  <si>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2,781+0,541</t>
  </si>
  <si>
    <t>13</t>
  </si>
  <si>
    <t>21006209X</t>
  </si>
  <si>
    <t>Montáž smaltových tabulek, včetně spojovacího materiálu</t>
  </si>
  <si>
    <t>64</t>
  </si>
  <si>
    <t>-567837554</t>
  </si>
  <si>
    <t xml:space="preserve">Poznámka k souboru cen:
1. Ceny platí pro instalaci příslušenství montovaného souběžně s výstavbou stožáru.
</t>
  </si>
  <si>
    <t>14</t>
  </si>
  <si>
    <t>R001</t>
  </si>
  <si>
    <t>Smaltová tabulka s textem EVL</t>
  </si>
  <si>
    <t>833669554</t>
  </si>
  <si>
    <t>766</t>
  </si>
  <si>
    <t>Přesun hmot</t>
  </si>
  <si>
    <t>9</t>
  </si>
  <si>
    <t>998766101</t>
  </si>
  <si>
    <t>Přesun hmot pro konstrukce truhlářské stanovený z hmotnosti přesunovaného materiálu vodorovná dopravní vzdálenost do 50 m v objektech výšky do 6 m</t>
  </si>
  <si>
    <t>t</t>
  </si>
  <si>
    <t>1222391981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</si>
  <si>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</si>
  <si>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6,861</t>
  </si>
  <si>
    <t>10</t>
  </si>
  <si>
    <t>998766194</t>
  </si>
  <si>
    <t>Přesun hmot pro konstrukce truhlářské stanovený z hmotnosti přesunovaného materiálu Příplatek k ceně za zvětšený přesun přes vymezenou největší dopravní vzdálenost do 1000 m</t>
  </si>
  <si>
    <t>-100388121</t>
  </si>
  <si>
    <t>VRN</t>
  </si>
  <si>
    <t>Vedlejší rozpočtové náklady</t>
  </si>
  <si>
    <t>VRN1</t>
  </si>
  <si>
    <t>Průzkumné, geodetické a projektové práce</t>
  </si>
  <si>
    <t>012303000</t>
  </si>
  <si>
    <t>Geodetické práce po výstavbě</t>
  </si>
  <si>
    <t>KPL</t>
  </si>
  <si>
    <t>1024</t>
  </si>
  <si>
    <t>1592499594</t>
  </si>
  <si>
    <t>013254000</t>
  </si>
  <si>
    <t>Dokumentace skutečného provedení stavby</t>
  </si>
  <si>
    <t>107980710</t>
  </si>
  <si>
    <t>VRN6</t>
  </si>
  <si>
    <t>Územní vlivy</t>
  </si>
  <si>
    <t>11</t>
  </si>
  <si>
    <t>062103000</t>
  </si>
  <si>
    <t>Dopravní vzdálenost jednotlivých dílčích stavenišť</t>
  </si>
  <si>
    <t>kpl</t>
  </si>
  <si>
    <t>212732953</t>
  </si>
  <si>
    <t>12</t>
  </si>
  <si>
    <t>062503000</t>
  </si>
  <si>
    <t>Složitý terén staveniště</t>
  </si>
  <si>
    <t>1081947189</t>
  </si>
  <si>
    <t>7156767</t>
  </si>
  <si>
    <t>233211115</t>
  </si>
  <si>
    <t>Zemní ocelové vruty, PZ, pro ukotvení hranolu 100x100 mm, délky 800 mm D+M</t>
  </si>
  <si>
    <t>1869912966</t>
  </si>
  <si>
    <t>Osazování dřevěných tabulí do patek ze zemních vrutů, včetně dopravy informačních tabulí</t>
  </si>
  <si>
    <t>314105032</t>
  </si>
  <si>
    <t>-220684117</t>
  </si>
  <si>
    <t>4*2</t>
  </si>
  <si>
    <t>-111998162</t>
  </si>
  <si>
    <t>4*2*0,1*0,1*1,03</t>
  </si>
  <si>
    <t>řezivo tl 25 mm, tlakově impregnované, odolné dřevo</t>
  </si>
  <si>
    <t>-960914544</t>
  </si>
  <si>
    <t>4*(0,7*0,4+0,42*0,18+(0,1*0,4)*2)*1,03*0,025</t>
  </si>
  <si>
    <t>-4429826</t>
  </si>
  <si>
    <t>4*(0,7*0,4+0,42*0,18)</t>
  </si>
  <si>
    <t>Spojovací prostředky dřevěnný konstrukcí svory, prkna, hřebíky, pásová ocel, vruty</t>
  </si>
  <si>
    <t>-1668456119</t>
  </si>
  <si>
    <t>0,082+0,045</t>
  </si>
  <si>
    <t>337186244</t>
  </si>
  <si>
    <t>3*4</t>
  </si>
  <si>
    <t>-1070573942</t>
  </si>
  <si>
    <t>R002</t>
  </si>
  <si>
    <t>Smaltová tabulka SMLUVNĚ CHRÁNĚNÉ ÚZEMÍ</t>
  </si>
  <si>
    <t>Kus</t>
  </si>
  <si>
    <t>1735675889</t>
  </si>
  <si>
    <t>R003</t>
  </si>
  <si>
    <t>Smaltová tabulka se státním znakem</t>
  </si>
  <si>
    <t>-1822073884</t>
  </si>
  <si>
    <t>383115672</t>
  </si>
  <si>
    <t>0,203</t>
  </si>
  <si>
    <t>1478012855</t>
  </si>
  <si>
    <t>1076116638</t>
  </si>
  <si>
    <t>17</t>
  </si>
  <si>
    <t>-1128383869</t>
  </si>
  <si>
    <t>1508915450</t>
  </si>
  <si>
    <t>-1905620517</t>
  </si>
  <si>
    <t>-569464109</t>
  </si>
  <si>
    <t>28*2</t>
  </si>
  <si>
    <t>-579291539</t>
  </si>
  <si>
    <t>28*2*0,1*0,1*1,03</t>
  </si>
  <si>
    <t>1650770193</t>
  </si>
  <si>
    <t>28*(0,7*0,4+0,42*0,18+(0,1*0,4)*2)*1,03*0,025</t>
  </si>
  <si>
    <t>1749649869</t>
  </si>
  <si>
    <t>28*(0,7*0,4+0,42*0,18)</t>
  </si>
  <si>
    <t>Spojovací prostředky dřevěnných konstrukcí svory, prkna, hřebíky, pásová ocel, vruty</t>
  </si>
  <si>
    <t>1978259288</t>
  </si>
  <si>
    <t>0,577+0,314</t>
  </si>
  <si>
    <t>-1539077875</t>
  </si>
  <si>
    <t>28*3</t>
  </si>
  <si>
    <t>1490837434</t>
  </si>
  <si>
    <t>-1710081042</t>
  </si>
  <si>
    <t>R004</t>
  </si>
  <si>
    <t>Smaltová cedulka PŘÍRODNÍ REZERVACE</t>
  </si>
  <si>
    <t>341686109</t>
  </si>
  <si>
    <t>-1698597019</t>
  </si>
  <si>
    <t>1,432</t>
  </si>
  <si>
    <t>263538868</t>
  </si>
  <si>
    <t>-250342830</t>
  </si>
  <si>
    <t>-1270904635</t>
  </si>
  <si>
    <t>-563977710</t>
  </si>
  <si>
    <t>-2122028095</t>
  </si>
  <si>
    <t>-1466190384</t>
  </si>
  <si>
    <t>-1211576596</t>
  </si>
  <si>
    <t>336860523</t>
  </si>
  <si>
    <t>22*2</t>
  </si>
  <si>
    <t>-1266629046</t>
  </si>
  <si>
    <t>22*2*0,1*0,1*1,03</t>
  </si>
  <si>
    <t>377306348</t>
  </si>
  <si>
    <t>22*(0,7*0,4+0,42*0,18+(0,1*0,4)*2)*1,03*0,025</t>
  </si>
  <si>
    <t>-1613637803</t>
  </si>
  <si>
    <t>22*(0,7*0,4+0,42*0,18)</t>
  </si>
  <si>
    <t>-1384467747</t>
  </si>
  <si>
    <t>0,453+0,247</t>
  </si>
  <si>
    <t>1823981413</t>
  </si>
  <si>
    <t>22*3</t>
  </si>
  <si>
    <t>420189076</t>
  </si>
  <si>
    <t>1295542593</t>
  </si>
  <si>
    <t>R005</t>
  </si>
  <si>
    <t>Smaltová cedulka PŘÍRODNÍ PAMÁTKA</t>
  </si>
  <si>
    <t>809462831</t>
  </si>
  <si>
    <t>-1894672016</t>
  </si>
  <si>
    <t>1238386727</t>
  </si>
  <si>
    <t>218306786</t>
  </si>
  <si>
    <t>-205116081</t>
  </si>
  <si>
    <t>-1201122961</t>
  </si>
  <si>
    <t>1966233803</t>
  </si>
  <si>
    <t>HSV - Práce a dodávky HSV</t>
  </si>
  <si>
    <t xml:space="preserve">    1 - Zemní práce</t>
  </si>
  <si>
    <t xml:space="preserve">    019 - Informační panely</t>
  </si>
  <si>
    <t>Práce a dodávky HSV</t>
  </si>
  <si>
    <t>Zemní práce</t>
  </si>
  <si>
    <t>181951101</t>
  </si>
  <si>
    <t>Úprava pláně vyrovnáním výškových rozdílů v hornině tř. 1 až 4 bez zhutnění</t>
  </si>
  <si>
    <t>1508732104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</si>
  <si>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</si>
  <si>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21*(2*1)</t>
  </si>
  <si>
    <t>-505813782</t>
  </si>
  <si>
    <t>2*21</t>
  </si>
  <si>
    <t>-1544887913</t>
  </si>
  <si>
    <t>42</t>
  </si>
  <si>
    <t>019</t>
  </si>
  <si>
    <t>Informační panely</t>
  </si>
  <si>
    <t>001</t>
  </si>
  <si>
    <t>1662703505</t>
  </si>
  <si>
    <t>"Počet infopanelů v EVL"5</t>
  </si>
  <si>
    <t>"Počet infopanelů v PR"10</t>
  </si>
  <si>
    <t>"Počet infopanelů v PP"6</t>
  </si>
  <si>
    <t>Součet</t>
  </si>
  <si>
    <t>003</t>
  </si>
  <si>
    <t>-1688725033</t>
  </si>
  <si>
    <t>762332531</t>
  </si>
  <si>
    <t>-956890022</t>
  </si>
  <si>
    <t>21*(2+2+1,2+1,2+1,2)</t>
  </si>
  <si>
    <t>61223270</t>
  </si>
  <si>
    <t>-1231905633</t>
  </si>
  <si>
    <t>21*(2+2)*0,1*0,1*1,03</t>
  </si>
  <si>
    <t>61223268</t>
  </si>
  <si>
    <t>hranol konstrukční průřezu 60x60-280mm pohledový, tlakově impregnovaný, odolné dřevo</t>
  </si>
  <si>
    <t>-47526629</t>
  </si>
  <si>
    <t>21*(1,2+1,2)*0,06*0,1*1,03</t>
  </si>
  <si>
    <t>21*1,2*0,06*0,06*1,03</t>
  </si>
  <si>
    <t>60516110</t>
  </si>
  <si>
    <t>řezivo tl 30mm, tlakově impregnované, odolné dřevo</t>
  </si>
  <si>
    <t>-310663911</t>
  </si>
  <si>
    <t>21*(1*1,2)*0,03*1,03</t>
  </si>
  <si>
    <t>21*(0,25*0,25*0,5)*0,03*1,03</t>
  </si>
  <si>
    <t>21*(1,2*0,3*2)*0,03*1,03</t>
  </si>
  <si>
    <t>762341250</t>
  </si>
  <si>
    <t>Montáž dřevěných desek a stříšek tabulí z hoblovaných prken, vč. připevnění na dřevěnou konstrukci stojanu</t>
  </si>
  <si>
    <t>-1765814361</t>
  </si>
  <si>
    <t>21*(1,2*0,3*2+1,2*1)</t>
  </si>
  <si>
    <t>-1903583392</t>
  </si>
  <si>
    <t>0,865+0,404+1,26</t>
  </si>
  <si>
    <t>1553480847</t>
  </si>
  <si>
    <t>2,134</t>
  </si>
  <si>
    <t>-1216796577</t>
  </si>
  <si>
    <t>012103000</t>
  </si>
  <si>
    <t>Geodetické práce před výstavbou</t>
  </si>
  <si>
    <t>1736555797</t>
  </si>
  <si>
    <t>-1689589799</t>
  </si>
  <si>
    <t>-2138935388</t>
  </si>
  <si>
    <t>18</t>
  </si>
  <si>
    <t>-620962338</t>
  </si>
  <si>
    <t>19</t>
  </si>
  <si>
    <t>-197517111</t>
  </si>
  <si>
    <t xml:space="preserve">    9 - Ostatní konstrukce a práce, bourání</t>
  </si>
  <si>
    <t xml:space="preserve">    997 - Přesun sutě</t>
  </si>
  <si>
    <t>-917735347</t>
  </si>
  <si>
    <t>13*2*1</t>
  </si>
  <si>
    <t>2082529747</t>
  </si>
  <si>
    <t>26</t>
  </si>
  <si>
    <t>-1391735795</t>
  </si>
  <si>
    <t>Ostatní konstrukce a práce, bourání</t>
  </si>
  <si>
    <t>966052121</t>
  </si>
  <si>
    <t>Bourání betonových patek stávajících tabulí</t>
  </si>
  <si>
    <t>-840590540</t>
  </si>
  <si>
    <t xml:space="preserve">Poznámka k souboru cen:
1. V cenách jsou započteny i náklady na odklizení materiálu na vzdálenost do 20 m nebo naložení na dopravní prostředek.
</t>
  </si>
  <si>
    <t>"Patky infopanelů"2*30</t>
  </si>
  <si>
    <t>20</t>
  </si>
  <si>
    <t>966068001</t>
  </si>
  <si>
    <t>Demontáž dřevěných stěn nebo konstrukcí úplná</t>
  </si>
  <si>
    <t>692330876</t>
  </si>
  <si>
    <t xml:space="preserve">Poznámka k souboru cen:
1. V cenách -8001 a -8002 nejsou započteny náklady na demontáž nosné konstrukce. Demontáž nosné konstrukce se oceňuje cenami tohoto souboru cen.
2. Množství měrných jednotek se určuje u cen:
a) -8001, -8002 a -8011 v m2 pohledové plochy stěny;
b) -8101, -8102, -8103, -8111 a -8112 v m3 demontovaného řeziva.
</t>
  </si>
  <si>
    <t>"Demontáž stěn infopanelů"30*1,2*0,8</t>
  </si>
  <si>
    <t>997</t>
  </si>
  <si>
    <t>Přesun sutě</t>
  </si>
  <si>
    <t>997013802</t>
  </si>
  <si>
    <t>Poplatek za uložení stavebního odpadu na skládce (skládkovné) z armovaného betonu zatříděného do Katalogu odpadů pod kódem 170 101</t>
  </si>
  <si>
    <t>-702968431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</si>
  <si>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</si>
  <si>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2,3</t>
  </si>
  <si>
    <t>22</t>
  </si>
  <si>
    <t>997013811</t>
  </si>
  <si>
    <t>Poplatek za uložení stavebního odpadu na skládce (skládkovné) dřevěného zatříděného do Katalogu odpadů pod kódem 170 201</t>
  </si>
  <si>
    <t>1116816959</t>
  </si>
  <si>
    <t>0,518</t>
  </si>
  <si>
    <t>23</t>
  </si>
  <si>
    <t>997013813</t>
  </si>
  <si>
    <t>Poplatek za uložení stavebního odpadu na skládce (skládkovné) z plastických hmot zatříděného do Katalogu odpadů pod kódem 170 203</t>
  </si>
  <si>
    <t>1561026605</t>
  </si>
  <si>
    <t>0,03</t>
  </si>
  <si>
    <t>25</t>
  </si>
  <si>
    <t>997312511</t>
  </si>
  <si>
    <t>Vodorovná doprava suti a vybouraných hmot po suchu se složením a hrubým urovnáním nebo přeložením na jiný dopravní prostředek do 1 km</t>
  </si>
  <si>
    <t>-337995923</t>
  </si>
  <si>
    <t xml:space="preserve">Poznámka k souboru cen:
1. Ceny nelze použít při dopravě po železnicí, po vodě a neobvyklými dopravními prostředky.
2. V cenách jsou započteny i náklady na terénní přirážky a jízdu v nepříznivých provozních poměrech.
3. Je-li na dopravní dráze pro vodorovnou dopravu překážka, pro kterou je nutné překládat suť a vybourané hmoty z jednoho obvyklého dopravního prostředku na jiný, oceňuje se tato lomená doprava v každém úseku samostatně.
</t>
  </si>
  <si>
    <t>2,3+0,518+0,027</t>
  </si>
  <si>
    <t>997312519</t>
  </si>
  <si>
    <t>Vodorovná doprava suti a vybouraných hmot po suchu se složením a hrubým urovnáním nebo přeložením na jiný dopravní prostředek Příplatek k ceně za každý další i započatý 1 km</t>
  </si>
  <si>
    <t>-18657141</t>
  </si>
  <si>
    <t>15*(2,3+0,518+0,027)</t>
  </si>
  <si>
    <t>24</t>
  </si>
  <si>
    <t>997312611</t>
  </si>
  <si>
    <t>Nakládání na dopravní prostředky pro vodorovnou dopravu suti a vybouraných hmot</t>
  </si>
  <si>
    <t>524477520</t>
  </si>
  <si>
    <t>799433040</t>
  </si>
  <si>
    <t>284374846</t>
  </si>
  <si>
    <t>-1609451553</t>
  </si>
  <si>
    <t>13*(2+2+1,2+1,2+1,2)</t>
  </si>
  <si>
    <t>2058123466</t>
  </si>
  <si>
    <t>13*2*0,1*0,1*1,03</t>
  </si>
  <si>
    <t>-656055623</t>
  </si>
  <si>
    <t>13*(1,2+1,2)*0,06*0,1*1,03</t>
  </si>
  <si>
    <t>13*1,2*0,06*0,06*1,03</t>
  </si>
  <si>
    <t>-242221458</t>
  </si>
  <si>
    <t>13*(1,2*1)*0,03*1,03</t>
  </si>
  <si>
    <t>13*(0,25*0,25*0,5)*0,03*1,03</t>
  </si>
  <si>
    <t>13*(1,2*0,3*2)*0,03*1,03</t>
  </si>
  <si>
    <t>184144457</t>
  </si>
  <si>
    <t>Spojovací prostředky dřevněných konstrukcí svory, prkna, hřebíky, pásová ocel, vruty</t>
  </si>
  <si>
    <t>2070578065</t>
  </si>
  <si>
    <t>0,286+0,251+0,784</t>
  </si>
  <si>
    <t>-863857059</t>
  </si>
  <si>
    <t>1,321</t>
  </si>
  <si>
    <t>-1628413949</t>
  </si>
  <si>
    <t>2140159237</t>
  </si>
  <si>
    <t>1204393604</t>
  </si>
  <si>
    <t>-124972119</t>
  </si>
  <si>
    <t>-1202649518</t>
  </si>
  <si>
    <t>-1748068117</t>
  </si>
  <si>
    <t>Značení EVL                                                                                                                                                                      Projekt "Značení evropsky významných lokalit v Kraji Vysočina"</t>
  </si>
  <si>
    <t>Tabulové značení s textem EVL + smluvně chráněné území + státní znak</t>
  </si>
  <si>
    <t>Tabulové značení s textem EVL + PP + státní znak</t>
  </si>
  <si>
    <t>Nezpůsobilé výdaje OPŽP</t>
  </si>
  <si>
    <t>6 - Nezpůsobilé výdaje OPŽP</t>
  </si>
  <si>
    <t>5 - Informační panely</t>
  </si>
  <si>
    <t>4 - Tabulové značení s textem EVL + PP + státní znak</t>
  </si>
  <si>
    <t>3 - Tabulové značení s textem EVL + PR + státní znak</t>
  </si>
  <si>
    <t>2 - Tabulové značení s textem EVL + smluvně chráněné území + státní znak</t>
  </si>
  <si>
    <t>Vytvoření obsahu pro informování veřejnosti pro EVL/PR/PP:
- návrh obsahu a grafického zpracování, zajištění grafických podkladů a fotografií vč. licence a autorských práv
- cena za jedno dílčí ChÚ</t>
  </si>
  <si>
    <t>Výroba a montáž informačního panelu:
- velkoformátový tisk a laminace na AL plech 1000x800 mm
- ochrana proti UV záření
- antigrafitový ochranný nátěr
- instalace na dřevěnou konstrukci 
- vč. spojovacího materiálu, nářadí</t>
  </si>
  <si>
    <t>Vytvoření obsahu pro informování veřejnosti pro EVL:
- návrh obsahu a grafického zpracování, zajištění grafických podkladů a fotografií vč. licence a autorských práv
- cena za jednu dílčí EVL</t>
  </si>
  <si>
    <t xml:space="preserve">Montáž dřevěných desek a stříšek tabulí z hoblovaných prken, vč. připevnění na dřevěnou konstrukci stojanu
</t>
  </si>
  <si>
    <t>viz textová část PD          kap. 4. Postup prací</t>
  </si>
  <si>
    <t>CS ÚRS 2019 02    viz textová část PD          kap. 4. Postup prací</t>
  </si>
  <si>
    <t>Tabulové značení s textem EVL + PR + státní znak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</si>
</sst>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2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protection/>
    </xf>
    <xf numFmtId="0" fontId="27"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alignment/>
    </xf>
    <xf numFmtId="166" fontId="29" fillId="0" borderId="10" xfId="0" applyNumberFormat="1" applyFont="1" applyBorder="1" applyAlignment="1">
      <alignment/>
    </xf>
    <xf numFmtId="166" fontId="29" fillId="0" borderId="11" xfId="0" applyNumberFormat="1" applyFont="1" applyBorder="1" applyAlignment="1">
      <alignment/>
    </xf>
    <xf numFmtId="4" fontId="30"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3" fillId="0" borderId="18" xfId="0" applyFont="1" applyBorder="1" applyAlignment="1">
      <alignment horizontal="left" vertical="center"/>
    </xf>
    <xf numFmtId="0" fontId="33" fillId="0" borderId="0" xfId="0" applyFont="1" applyBorder="1" applyAlignment="1">
      <alignment horizontal="center" vertical="center"/>
    </xf>
    <xf numFmtId="0" fontId="20" fillId="0" borderId="19" xfId="0" applyFont="1" applyBorder="1" applyAlignment="1">
      <alignment horizontal="left" vertical="center"/>
    </xf>
    <xf numFmtId="0" fontId="20"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 fillId="4" borderId="0" xfId="0" applyFont="1" applyFill="1" applyAlignment="1">
      <alignment horizontal="left" vertical="center"/>
    </xf>
    <xf numFmtId="0" fontId="13" fillId="5"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6"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3" fillId="4" borderId="0" xfId="0" applyFont="1" applyFill="1" applyAlignment="1">
      <alignment horizontal="lef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4" fontId="19" fillId="4" borderId="22" xfId="0" applyNumberFormat="1" applyFont="1" applyFill="1" applyBorder="1" applyAlignment="1" applyProtection="1">
      <alignment vertical="center"/>
      <protection locked="0"/>
    </xf>
    <xf numFmtId="4" fontId="33" fillId="4"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election activeCell="A2" sqref="A2:XFD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7.05" customHeight="1">
      <c r="AR2" s="181" t="s">
        <v>6</v>
      </c>
      <c r="AS2" s="182"/>
      <c r="AT2" s="182"/>
      <c r="AU2" s="182"/>
      <c r="AV2" s="182"/>
      <c r="AW2" s="182"/>
      <c r="AX2" s="182"/>
      <c r="AY2" s="182"/>
      <c r="AZ2" s="182"/>
      <c r="BA2" s="182"/>
      <c r="BB2" s="182"/>
      <c r="BC2" s="182"/>
      <c r="BD2" s="182"/>
      <c r="BE2" s="182"/>
      <c r="BS2" s="16" t="s">
        <v>7</v>
      </c>
      <c r="BT2" s="16" t="s">
        <v>8</v>
      </c>
    </row>
    <row r="3" spans="2:72" s="1" customFormat="1" ht="7"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5" customHeight="1">
      <c r="B4" s="19"/>
      <c r="D4" s="20" t="s">
        <v>10</v>
      </c>
      <c r="AR4" s="19"/>
      <c r="AS4" s="21" t="s">
        <v>11</v>
      </c>
      <c r="BS4" s="16" t="s">
        <v>12</v>
      </c>
    </row>
    <row r="5" spans="2:71" s="1" customFormat="1" ht="12.1" customHeight="1">
      <c r="B5" s="19"/>
      <c r="D5" s="22" t="s">
        <v>13</v>
      </c>
      <c r="K5" s="190" t="s">
        <v>14</v>
      </c>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R5" s="19"/>
      <c r="BS5" s="16" t="s">
        <v>7</v>
      </c>
    </row>
    <row r="6" spans="2:71" s="1" customFormat="1" ht="37.05" customHeight="1">
      <c r="B6" s="19"/>
      <c r="D6" s="24" t="s">
        <v>15</v>
      </c>
      <c r="K6" s="191" t="s">
        <v>433</v>
      </c>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R6" s="19"/>
      <c r="BS6" s="16" t="s">
        <v>7</v>
      </c>
    </row>
    <row r="7" spans="2:71" s="1" customFormat="1" ht="12.1" customHeight="1">
      <c r="B7" s="19"/>
      <c r="D7" s="25" t="s">
        <v>16</v>
      </c>
      <c r="K7" s="23" t="s">
        <v>3</v>
      </c>
      <c r="AK7" s="25" t="s">
        <v>17</v>
      </c>
      <c r="AN7" s="23" t="s">
        <v>3</v>
      </c>
      <c r="AR7" s="19"/>
      <c r="BS7" s="16" t="s">
        <v>7</v>
      </c>
    </row>
    <row r="8" spans="2:71" s="1" customFormat="1" ht="12.1" customHeight="1">
      <c r="B8" s="19"/>
      <c r="D8" s="25" t="s">
        <v>18</v>
      </c>
      <c r="K8" s="23" t="s">
        <v>19</v>
      </c>
      <c r="AK8" s="25"/>
      <c r="AN8" s="23"/>
      <c r="AR8" s="19"/>
      <c r="BS8" s="16" t="s">
        <v>7</v>
      </c>
    </row>
    <row r="9" spans="2:71" s="1" customFormat="1" ht="14.45" customHeight="1">
      <c r="B9" s="19"/>
      <c r="AR9" s="19"/>
      <c r="BS9" s="16" t="s">
        <v>7</v>
      </c>
    </row>
    <row r="10" spans="2:71" s="1" customFormat="1" ht="12.1" customHeight="1">
      <c r="B10" s="19"/>
      <c r="D10" s="25" t="s">
        <v>21</v>
      </c>
      <c r="AK10" s="25" t="s">
        <v>22</v>
      </c>
      <c r="AN10" s="23" t="s">
        <v>3</v>
      </c>
      <c r="AR10" s="19"/>
      <c r="BS10" s="16" t="s">
        <v>7</v>
      </c>
    </row>
    <row r="11" spans="2:71" s="1" customFormat="1" ht="18.35" customHeight="1">
      <c r="B11" s="19"/>
      <c r="E11" s="23" t="s">
        <v>23</v>
      </c>
      <c r="AK11" s="25" t="s">
        <v>24</v>
      </c>
      <c r="AN11" s="23" t="s">
        <v>3</v>
      </c>
      <c r="AR11" s="19"/>
      <c r="BS11" s="16" t="s">
        <v>7</v>
      </c>
    </row>
    <row r="12" spans="2:71" s="1" customFormat="1" ht="7" customHeight="1">
      <c r="B12" s="19"/>
      <c r="AR12" s="19"/>
      <c r="BS12" s="16" t="s">
        <v>7</v>
      </c>
    </row>
    <row r="13" spans="2:71" s="1" customFormat="1" ht="12.1" customHeight="1">
      <c r="B13" s="19"/>
      <c r="D13" s="25" t="s">
        <v>25</v>
      </c>
      <c r="AK13" s="25" t="s">
        <v>22</v>
      </c>
      <c r="AN13" s="180" t="s">
        <v>3</v>
      </c>
      <c r="AR13" s="19"/>
      <c r="BS13" s="16" t="s">
        <v>7</v>
      </c>
    </row>
    <row r="14" spans="2:71" ht="12.9">
      <c r="B14" s="19"/>
      <c r="E14" s="196" t="s">
        <v>19</v>
      </c>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25" t="s">
        <v>24</v>
      </c>
      <c r="AN14" s="180" t="s">
        <v>3</v>
      </c>
      <c r="AR14" s="19"/>
      <c r="BS14" s="16" t="s">
        <v>7</v>
      </c>
    </row>
    <row r="15" spans="2:71" s="1" customFormat="1" ht="7" customHeight="1">
      <c r="B15" s="19"/>
      <c r="AR15" s="19"/>
      <c r="BS15" s="16" t="s">
        <v>4</v>
      </c>
    </row>
    <row r="16" spans="2:71" s="1" customFormat="1" ht="12.1" customHeight="1">
      <c r="B16" s="19"/>
      <c r="D16" s="25" t="s">
        <v>26</v>
      </c>
      <c r="AK16" s="25" t="s">
        <v>22</v>
      </c>
      <c r="AN16" s="23" t="s">
        <v>3</v>
      </c>
      <c r="AR16" s="19"/>
      <c r="BS16" s="16" t="s">
        <v>4</v>
      </c>
    </row>
    <row r="17" spans="2:71" s="1" customFormat="1" ht="18.35" customHeight="1">
      <c r="B17" s="19"/>
      <c r="E17" s="23" t="s">
        <v>19</v>
      </c>
      <c r="AK17" s="25" t="s">
        <v>24</v>
      </c>
      <c r="AN17" s="23" t="s">
        <v>3</v>
      </c>
      <c r="AR17" s="19"/>
      <c r="BS17" s="16" t="s">
        <v>27</v>
      </c>
    </row>
    <row r="18" spans="2:71" s="1" customFormat="1" ht="7" customHeight="1">
      <c r="B18" s="19"/>
      <c r="AR18" s="19"/>
      <c r="BS18" s="16" t="s">
        <v>7</v>
      </c>
    </row>
    <row r="19" spans="2:71" s="1" customFormat="1" ht="12.1" customHeight="1">
      <c r="B19" s="19"/>
      <c r="D19" s="25" t="s">
        <v>28</v>
      </c>
      <c r="AK19" s="25" t="s">
        <v>22</v>
      </c>
      <c r="AN19" s="23" t="s">
        <v>29</v>
      </c>
      <c r="AR19" s="19"/>
      <c r="BS19" s="16" t="s">
        <v>7</v>
      </c>
    </row>
    <row r="20" spans="2:71" s="1" customFormat="1" ht="18.35" customHeight="1">
      <c r="B20" s="19"/>
      <c r="E20" s="23" t="s">
        <v>30</v>
      </c>
      <c r="AK20" s="25" t="s">
        <v>24</v>
      </c>
      <c r="AN20" s="23" t="s">
        <v>31</v>
      </c>
      <c r="AR20" s="19"/>
      <c r="BS20" s="16" t="s">
        <v>4</v>
      </c>
    </row>
    <row r="21" spans="2:44" s="1" customFormat="1" ht="7" customHeight="1">
      <c r="B21" s="19"/>
      <c r="AR21" s="19"/>
    </row>
    <row r="22" spans="2:44" s="1" customFormat="1" ht="12.1" customHeight="1">
      <c r="B22" s="19"/>
      <c r="D22" s="25" t="s">
        <v>32</v>
      </c>
      <c r="AR22" s="19"/>
    </row>
    <row r="23" spans="2:44" s="1" customFormat="1" ht="47.25" customHeight="1">
      <c r="B23" s="19"/>
      <c r="E23" s="192" t="s">
        <v>33</v>
      </c>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R23" s="19"/>
    </row>
    <row r="24" spans="2:44" s="1" customFormat="1" ht="7" customHeight="1">
      <c r="B24" s="19"/>
      <c r="AR24" s="19"/>
    </row>
    <row r="25" spans="2:44" s="1" customFormat="1" ht="7"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row>
    <row r="26" spans="1:57" s="2" customFormat="1" ht="26" customHeight="1">
      <c r="A26" s="28"/>
      <c r="B26" s="29"/>
      <c r="C26" s="28"/>
      <c r="D26" s="30" t="s">
        <v>34</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193">
        <f>ROUND(AG54,2)</f>
        <v>0</v>
      </c>
      <c r="AL26" s="194"/>
      <c r="AM26" s="194"/>
      <c r="AN26" s="194"/>
      <c r="AO26" s="194"/>
      <c r="AP26" s="28"/>
      <c r="AQ26" s="28"/>
      <c r="AR26" s="29"/>
      <c r="BE26" s="28"/>
    </row>
    <row r="27" spans="1:57" s="2" customFormat="1" ht="7" customHeight="1">
      <c r="A27" s="28"/>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9"/>
      <c r="BE27" s="28"/>
    </row>
    <row r="28" spans="1:57" s="2" customFormat="1" ht="12.9">
      <c r="A28" s="28"/>
      <c r="B28" s="29"/>
      <c r="C28" s="28"/>
      <c r="D28" s="28"/>
      <c r="E28" s="28"/>
      <c r="F28" s="28"/>
      <c r="G28" s="28"/>
      <c r="H28" s="28"/>
      <c r="I28" s="28"/>
      <c r="J28" s="28"/>
      <c r="K28" s="28"/>
      <c r="L28" s="195" t="s">
        <v>35</v>
      </c>
      <c r="M28" s="195"/>
      <c r="N28" s="195"/>
      <c r="O28" s="195"/>
      <c r="P28" s="195"/>
      <c r="Q28" s="28"/>
      <c r="R28" s="28"/>
      <c r="S28" s="28"/>
      <c r="T28" s="28"/>
      <c r="U28" s="28"/>
      <c r="V28" s="28"/>
      <c r="W28" s="195" t="s">
        <v>36</v>
      </c>
      <c r="X28" s="195"/>
      <c r="Y28" s="195"/>
      <c r="Z28" s="195"/>
      <c r="AA28" s="195"/>
      <c r="AB28" s="195"/>
      <c r="AC28" s="195"/>
      <c r="AD28" s="195"/>
      <c r="AE28" s="195"/>
      <c r="AF28" s="28"/>
      <c r="AG28" s="28"/>
      <c r="AH28" s="28"/>
      <c r="AI28" s="28"/>
      <c r="AJ28" s="28"/>
      <c r="AK28" s="195" t="s">
        <v>37</v>
      </c>
      <c r="AL28" s="195"/>
      <c r="AM28" s="195"/>
      <c r="AN28" s="195"/>
      <c r="AO28" s="195"/>
      <c r="AP28" s="28"/>
      <c r="AQ28" s="28"/>
      <c r="AR28" s="29"/>
      <c r="BE28" s="28"/>
    </row>
    <row r="29" spans="2:44" s="3" customFormat="1" ht="14.45" customHeight="1">
      <c r="B29" s="33"/>
      <c r="D29" s="25" t="s">
        <v>38</v>
      </c>
      <c r="F29" s="25" t="s">
        <v>39</v>
      </c>
      <c r="L29" s="183">
        <v>0.21</v>
      </c>
      <c r="M29" s="184"/>
      <c r="N29" s="184"/>
      <c r="O29" s="184"/>
      <c r="P29" s="184"/>
      <c r="W29" s="185">
        <f>ROUND(AZ54,2)</f>
        <v>0</v>
      </c>
      <c r="X29" s="184"/>
      <c r="Y29" s="184"/>
      <c r="Z29" s="184"/>
      <c r="AA29" s="184"/>
      <c r="AB29" s="184"/>
      <c r="AC29" s="184"/>
      <c r="AD29" s="184"/>
      <c r="AE29" s="184"/>
      <c r="AK29" s="185">
        <f>ROUND(AV54,2)</f>
        <v>0</v>
      </c>
      <c r="AL29" s="184"/>
      <c r="AM29" s="184"/>
      <c r="AN29" s="184"/>
      <c r="AO29" s="184"/>
      <c r="AR29" s="33"/>
    </row>
    <row r="30" spans="2:44" s="3" customFormat="1" ht="14.45" customHeight="1">
      <c r="B30" s="33"/>
      <c r="F30" s="25" t="s">
        <v>40</v>
      </c>
      <c r="L30" s="183">
        <v>0.15</v>
      </c>
      <c r="M30" s="184"/>
      <c r="N30" s="184"/>
      <c r="O30" s="184"/>
      <c r="P30" s="184"/>
      <c r="W30" s="185">
        <f>ROUND(BA54,2)</f>
        <v>0</v>
      </c>
      <c r="X30" s="184"/>
      <c r="Y30" s="184"/>
      <c r="Z30" s="184"/>
      <c r="AA30" s="184"/>
      <c r="AB30" s="184"/>
      <c r="AC30" s="184"/>
      <c r="AD30" s="184"/>
      <c r="AE30" s="184"/>
      <c r="AK30" s="185">
        <f>ROUND(AW54,2)</f>
        <v>0</v>
      </c>
      <c r="AL30" s="184"/>
      <c r="AM30" s="184"/>
      <c r="AN30" s="184"/>
      <c r="AO30" s="184"/>
      <c r="AR30" s="33"/>
    </row>
    <row r="31" spans="2:44" s="3" customFormat="1" ht="14.45" customHeight="1" hidden="1">
      <c r="B31" s="33"/>
      <c r="F31" s="25" t="s">
        <v>41</v>
      </c>
      <c r="L31" s="183">
        <v>0.21</v>
      </c>
      <c r="M31" s="184"/>
      <c r="N31" s="184"/>
      <c r="O31" s="184"/>
      <c r="P31" s="184"/>
      <c r="W31" s="185">
        <f>ROUND(BB54,2)</f>
        <v>0</v>
      </c>
      <c r="X31" s="184"/>
      <c r="Y31" s="184"/>
      <c r="Z31" s="184"/>
      <c r="AA31" s="184"/>
      <c r="AB31" s="184"/>
      <c r="AC31" s="184"/>
      <c r="AD31" s="184"/>
      <c r="AE31" s="184"/>
      <c r="AK31" s="185">
        <v>0</v>
      </c>
      <c r="AL31" s="184"/>
      <c r="AM31" s="184"/>
      <c r="AN31" s="184"/>
      <c r="AO31" s="184"/>
      <c r="AR31" s="33"/>
    </row>
    <row r="32" spans="2:44" s="3" customFormat="1" ht="14.45" customHeight="1" hidden="1">
      <c r="B32" s="33"/>
      <c r="F32" s="25" t="s">
        <v>42</v>
      </c>
      <c r="L32" s="183">
        <v>0.15</v>
      </c>
      <c r="M32" s="184"/>
      <c r="N32" s="184"/>
      <c r="O32" s="184"/>
      <c r="P32" s="184"/>
      <c r="W32" s="185">
        <f>ROUND(BC54,2)</f>
        <v>0</v>
      </c>
      <c r="X32" s="184"/>
      <c r="Y32" s="184"/>
      <c r="Z32" s="184"/>
      <c r="AA32" s="184"/>
      <c r="AB32" s="184"/>
      <c r="AC32" s="184"/>
      <c r="AD32" s="184"/>
      <c r="AE32" s="184"/>
      <c r="AK32" s="185">
        <v>0</v>
      </c>
      <c r="AL32" s="184"/>
      <c r="AM32" s="184"/>
      <c r="AN32" s="184"/>
      <c r="AO32" s="184"/>
      <c r="AR32" s="33"/>
    </row>
    <row r="33" spans="2:44" s="3" customFormat="1" ht="14.45" customHeight="1" hidden="1">
      <c r="B33" s="33"/>
      <c r="F33" s="25" t="s">
        <v>43</v>
      </c>
      <c r="L33" s="183">
        <v>0</v>
      </c>
      <c r="M33" s="184"/>
      <c r="N33" s="184"/>
      <c r="O33" s="184"/>
      <c r="P33" s="184"/>
      <c r="W33" s="185">
        <f>ROUND(BD54,2)</f>
        <v>0</v>
      </c>
      <c r="X33" s="184"/>
      <c r="Y33" s="184"/>
      <c r="Z33" s="184"/>
      <c r="AA33" s="184"/>
      <c r="AB33" s="184"/>
      <c r="AC33" s="184"/>
      <c r="AD33" s="184"/>
      <c r="AE33" s="184"/>
      <c r="AK33" s="185">
        <v>0</v>
      </c>
      <c r="AL33" s="184"/>
      <c r="AM33" s="184"/>
      <c r="AN33" s="184"/>
      <c r="AO33" s="184"/>
      <c r="AR33" s="33"/>
    </row>
    <row r="34" spans="1:57" s="2" customFormat="1" ht="7" customHeight="1">
      <c r="A34" s="28"/>
      <c r="B34" s="29"/>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9"/>
      <c r="BE34" s="28"/>
    </row>
    <row r="35" spans="1:57" s="2" customFormat="1" ht="26" customHeight="1">
      <c r="A35" s="28"/>
      <c r="B35" s="29"/>
      <c r="C35" s="34"/>
      <c r="D35" s="35" t="s">
        <v>44</v>
      </c>
      <c r="E35" s="36"/>
      <c r="F35" s="36"/>
      <c r="G35" s="36"/>
      <c r="H35" s="36"/>
      <c r="I35" s="36"/>
      <c r="J35" s="36"/>
      <c r="K35" s="36"/>
      <c r="L35" s="36"/>
      <c r="M35" s="36"/>
      <c r="N35" s="36"/>
      <c r="O35" s="36"/>
      <c r="P35" s="36"/>
      <c r="Q35" s="36"/>
      <c r="R35" s="36"/>
      <c r="S35" s="36"/>
      <c r="T35" s="37" t="s">
        <v>45</v>
      </c>
      <c r="U35" s="36"/>
      <c r="V35" s="36"/>
      <c r="W35" s="36"/>
      <c r="X35" s="189" t="s">
        <v>46</v>
      </c>
      <c r="Y35" s="187"/>
      <c r="Z35" s="187"/>
      <c r="AA35" s="187"/>
      <c r="AB35" s="187"/>
      <c r="AC35" s="36"/>
      <c r="AD35" s="36"/>
      <c r="AE35" s="36"/>
      <c r="AF35" s="36"/>
      <c r="AG35" s="36"/>
      <c r="AH35" s="36"/>
      <c r="AI35" s="36"/>
      <c r="AJ35" s="36"/>
      <c r="AK35" s="186">
        <f>SUM(AK26:AK33)</f>
        <v>0</v>
      </c>
      <c r="AL35" s="187"/>
      <c r="AM35" s="187"/>
      <c r="AN35" s="187"/>
      <c r="AO35" s="188"/>
      <c r="AP35" s="34"/>
      <c r="AQ35" s="34"/>
      <c r="AR35" s="29"/>
      <c r="BE35" s="28"/>
    </row>
    <row r="36" spans="1:57" s="2" customFormat="1" ht="7" customHeight="1">
      <c r="A36" s="28"/>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9"/>
      <c r="BE36" s="28"/>
    </row>
    <row r="37" spans="1:57" s="2" customFormat="1" ht="7" customHeight="1">
      <c r="A37" s="28"/>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9"/>
      <c r="BE37" s="28"/>
    </row>
    <row r="41" spans="1:57" s="2" customFormat="1" ht="7" customHeight="1">
      <c r="A41" s="28"/>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9"/>
      <c r="BE41" s="28"/>
    </row>
    <row r="42" spans="1:57" s="2" customFormat="1" ht="25" customHeight="1">
      <c r="A42" s="28"/>
      <c r="B42" s="29"/>
      <c r="C42" s="20" t="s">
        <v>47</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9"/>
      <c r="BE42" s="28"/>
    </row>
    <row r="43" spans="1:57" s="2" customFormat="1" ht="7" customHeight="1">
      <c r="A43" s="28"/>
      <c r="B43" s="29"/>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9"/>
      <c r="BE43" s="28"/>
    </row>
    <row r="44" spans="2:44" s="4" customFormat="1" ht="12.1" customHeight="1">
      <c r="B44" s="42"/>
      <c r="C44" s="25" t="s">
        <v>13</v>
      </c>
      <c r="L44" s="4" t="str">
        <f>K5</f>
        <v>2020-112</v>
      </c>
      <c r="AR44" s="42"/>
    </row>
    <row r="45" spans="2:44" s="5" customFormat="1" ht="37.05" customHeight="1">
      <c r="B45" s="43"/>
      <c r="C45" s="44" t="s">
        <v>15</v>
      </c>
      <c r="L45" s="206" t="str">
        <f>K6</f>
        <v>Značení EVL                                                                                                                                                                      Projekt "Značení evropsky významných lokalit v Kraji Vysočina"</v>
      </c>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R45" s="43"/>
    </row>
    <row r="46" spans="1:57" s="2" customFormat="1" ht="7" customHeight="1">
      <c r="A46" s="28"/>
      <c r="B46" s="29"/>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9"/>
      <c r="BE46" s="28"/>
    </row>
    <row r="47" spans="1:57" s="2" customFormat="1" ht="12.1" customHeight="1">
      <c r="A47" s="28"/>
      <c r="B47" s="29"/>
      <c r="C47" s="25" t="s">
        <v>18</v>
      </c>
      <c r="D47" s="28"/>
      <c r="E47" s="28"/>
      <c r="F47" s="28"/>
      <c r="G47" s="28"/>
      <c r="H47" s="28"/>
      <c r="I47" s="28"/>
      <c r="J47" s="28"/>
      <c r="K47" s="28"/>
      <c r="L47" s="45" t="str">
        <f>IF(K8="","",K8)</f>
        <v xml:space="preserve"> </v>
      </c>
      <c r="M47" s="28"/>
      <c r="N47" s="28"/>
      <c r="O47" s="28"/>
      <c r="P47" s="28"/>
      <c r="Q47" s="28"/>
      <c r="R47" s="28"/>
      <c r="S47" s="28"/>
      <c r="T47" s="28"/>
      <c r="U47" s="28"/>
      <c r="V47" s="28"/>
      <c r="W47" s="28"/>
      <c r="X47" s="28"/>
      <c r="Y47" s="28"/>
      <c r="Z47" s="28"/>
      <c r="AA47" s="28"/>
      <c r="AB47" s="28"/>
      <c r="AC47" s="28"/>
      <c r="AD47" s="28"/>
      <c r="AE47" s="28"/>
      <c r="AF47" s="28"/>
      <c r="AG47" s="28"/>
      <c r="AH47" s="28"/>
      <c r="AI47" s="25"/>
      <c r="AJ47" s="28"/>
      <c r="AK47" s="28"/>
      <c r="AL47" s="28"/>
      <c r="AM47" s="208" t="str">
        <f>IF(AN8="","",AN8)</f>
        <v/>
      </c>
      <c r="AN47" s="208"/>
      <c r="AO47" s="28"/>
      <c r="AP47" s="28"/>
      <c r="AQ47" s="28"/>
      <c r="AR47" s="29"/>
      <c r="BE47" s="28"/>
    </row>
    <row r="48" spans="1:57" s="2" customFormat="1" ht="7" customHeight="1">
      <c r="A48" s="28"/>
      <c r="B48" s="29"/>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9"/>
      <c r="BE48" s="28"/>
    </row>
    <row r="49" spans="1:57" s="2" customFormat="1" ht="15.3" customHeight="1">
      <c r="A49" s="28"/>
      <c r="B49" s="29"/>
      <c r="C49" s="25" t="s">
        <v>21</v>
      </c>
      <c r="D49" s="28"/>
      <c r="E49" s="28"/>
      <c r="F49" s="28"/>
      <c r="G49" s="28"/>
      <c r="H49" s="28"/>
      <c r="I49" s="28"/>
      <c r="J49" s="28"/>
      <c r="K49" s="28"/>
      <c r="L49" s="4" t="str">
        <f>IF(E11="","",E11)</f>
        <v>Kraj Vysočina</v>
      </c>
      <c r="M49" s="28"/>
      <c r="N49" s="28"/>
      <c r="O49" s="28"/>
      <c r="P49" s="28"/>
      <c r="Q49" s="28"/>
      <c r="R49" s="28"/>
      <c r="S49" s="28"/>
      <c r="T49" s="28"/>
      <c r="U49" s="28"/>
      <c r="V49" s="28"/>
      <c r="W49" s="28"/>
      <c r="X49" s="28"/>
      <c r="Y49" s="28"/>
      <c r="Z49" s="28"/>
      <c r="AA49" s="28"/>
      <c r="AB49" s="28"/>
      <c r="AC49" s="28"/>
      <c r="AD49" s="28"/>
      <c r="AE49" s="28"/>
      <c r="AF49" s="28"/>
      <c r="AG49" s="28"/>
      <c r="AH49" s="28"/>
      <c r="AI49" s="25" t="s">
        <v>26</v>
      </c>
      <c r="AJ49" s="28"/>
      <c r="AK49" s="28"/>
      <c r="AL49" s="28"/>
      <c r="AM49" s="209" t="str">
        <f>IF(E17="","",E17)</f>
        <v xml:space="preserve"> </v>
      </c>
      <c r="AN49" s="210"/>
      <c r="AO49" s="210"/>
      <c r="AP49" s="210"/>
      <c r="AQ49" s="28"/>
      <c r="AR49" s="29"/>
      <c r="AS49" s="211" t="s">
        <v>48</v>
      </c>
      <c r="AT49" s="212"/>
      <c r="AU49" s="47"/>
      <c r="AV49" s="47"/>
      <c r="AW49" s="47"/>
      <c r="AX49" s="47"/>
      <c r="AY49" s="47"/>
      <c r="AZ49" s="47"/>
      <c r="BA49" s="47"/>
      <c r="BB49" s="47"/>
      <c r="BC49" s="47"/>
      <c r="BD49" s="48"/>
      <c r="BE49" s="28"/>
    </row>
    <row r="50" spans="1:57" s="2" customFormat="1" ht="15.3" customHeight="1">
      <c r="A50" s="28"/>
      <c r="B50" s="29"/>
      <c r="C50" s="25" t="s">
        <v>25</v>
      </c>
      <c r="D50" s="28"/>
      <c r="E50" s="28"/>
      <c r="F50" s="28"/>
      <c r="G50" s="28"/>
      <c r="H50" s="28"/>
      <c r="I50" s="28"/>
      <c r="J50" s="28"/>
      <c r="K50" s="28"/>
      <c r="L50" s="196" t="str">
        <f>IF(E14="","",E14)</f>
        <v xml:space="preserve"> </v>
      </c>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25" t="s">
        <v>28</v>
      </c>
      <c r="AJ50" s="28"/>
      <c r="AK50" s="28"/>
      <c r="AL50" s="28"/>
      <c r="AM50" s="209" t="str">
        <f>IF(E20="","",E20)</f>
        <v>Ing. Miroslav Červenka</v>
      </c>
      <c r="AN50" s="210"/>
      <c r="AO50" s="210"/>
      <c r="AP50" s="210"/>
      <c r="AQ50" s="28"/>
      <c r="AR50" s="29"/>
      <c r="AS50" s="213"/>
      <c r="AT50" s="214"/>
      <c r="AU50" s="49"/>
      <c r="AV50" s="49"/>
      <c r="AW50" s="49"/>
      <c r="AX50" s="49"/>
      <c r="AY50" s="49"/>
      <c r="AZ50" s="49"/>
      <c r="BA50" s="49"/>
      <c r="BB50" s="49"/>
      <c r="BC50" s="49"/>
      <c r="BD50" s="50"/>
      <c r="BE50" s="28"/>
    </row>
    <row r="51" spans="1:57" s="2" customFormat="1" ht="10.9" customHeight="1">
      <c r="A51" s="28"/>
      <c r="B51" s="29"/>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9"/>
      <c r="AS51" s="213"/>
      <c r="AT51" s="214"/>
      <c r="AU51" s="49"/>
      <c r="AV51" s="49"/>
      <c r="AW51" s="49"/>
      <c r="AX51" s="49"/>
      <c r="AY51" s="49"/>
      <c r="AZ51" s="49"/>
      <c r="BA51" s="49"/>
      <c r="BB51" s="49"/>
      <c r="BC51" s="49"/>
      <c r="BD51" s="50"/>
      <c r="BE51" s="28"/>
    </row>
    <row r="52" spans="1:57" s="2" customFormat="1" ht="29.25" customHeight="1">
      <c r="A52" s="28"/>
      <c r="B52" s="29"/>
      <c r="C52" s="202" t="s">
        <v>49</v>
      </c>
      <c r="D52" s="203"/>
      <c r="E52" s="203"/>
      <c r="F52" s="203"/>
      <c r="G52" s="203"/>
      <c r="H52" s="51"/>
      <c r="I52" s="204" t="s">
        <v>50</v>
      </c>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5" t="s">
        <v>51</v>
      </c>
      <c r="AH52" s="203"/>
      <c r="AI52" s="203"/>
      <c r="AJ52" s="203"/>
      <c r="AK52" s="203"/>
      <c r="AL52" s="203"/>
      <c r="AM52" s="203"/>
      <c r="AN52" s="204" t="s">
        <v>52</v>
      </c>
      <c r="AO52" s="203"/>
      <c r="AP52" s="203"/>
      <c r="AQ52" s="52" t="s">
        <v>53</v>
      </c>
      <c r="AR52" s="29"/>
      <c r="AS52" s="53" t="s">
        <v>54</v>
      </c>
      <c r="AT52" s="54" t="s">
        <v>55</v>
      </c>
      <c r="AU52" s="54" t="s">
        <v>56</v>
      </c>
      <c r="AV52" s="54" t="s">
        <v>57</v>
      </c>
      <c r="AW52" s="54" t="s">
        <v>58</v>
      </c>
      <c r="AX52" s="54" t="s">
        <v>59</v>
      </c>
      <c r="AY52" s="54" t="s">
        <v>60</v>
      </c>
      <c r="AZ52" s="54" t="s">
        <v>61</v>
      </c>
      <c r="BA52" s="54" t="s">
        <v>62</v>
      </c>
      <c r="BB52" s="54" t="s">
        <v>63</v>
      </c>
      <c r="BC52" s="54" t="s">
        <v>64</v>
      </c>
      <c r="BD52" s="55" t="s">
        <v>65</v>
      </c>
      <c r="BE52" s="28"/>
    </row>
    <row r="53" spans="1:57" s="2" customFormat="1" ht="10.9" customHeight="1">
      <c r="A53" s="28"/>
      <c r="B53" s="29"/>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9"/>
      <c r="AS53" s="56"/>
      <c r="AT53" s="57"/>
      <c r="AU53" s="57"/>
      <c r="AV53" s="57"/>
      <c r="AW53" s="57"/>
      <c r="AX53" s="57"/>
      <c r="AY53" s="57"/>
      <c r="AZ53" s="57"/>
      <c r="BA53" s="57"/>
      <c r="BB53" s="57"/>
      <c r="BC53" s="57"/>
      <c r="BD53" s="58"/>
      <c r="BE53" s="28"/>
    </row>
    <row r="54" spans="2:90" s="6" customFormat="1" ht="32.45" customHeight="1">
      <c r="B54" s="59"/>
      <c r="C54" s="60" t="s">
        <v>66</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200">
        <f>ROUND(SUM(AG55:AG60),2)</f>
        <v>0</v>
      </c>
      <c r="AH54" s="200"/>
      <c r="AI54" s="200"/>
      <c r="AJ54" s="200"/>
      <c r="AK54" s="200"/>
      <c r="AL54" s="200"/>
      <c r="AM54" s="200"/>
      <c r="AN54" s="201">
        <f aca="true" t="shared" si="0" ref="AN54:AN60">SUM(AG54,AT54)</f>
        <v>0</v>
      </c>
      <c r="AO54" s="201"/>
      <c r="AP54" s="201"/>
      <c r="AQ54" s="63" t="s">
        <v>3</v>
      </c>
      <c r="AR54" s="59"/>
      <c r="AS54" s="64">
        <f>ROUND(SUM(AS55:AS60),2)</f>
        <v>0</v>
      </c>
      <c r="AT54" s="65">
        <f aca="true" t="shared" si="1" ref="AT54:AT60">ROUND(SUM(AV54:AW54),2)</f>
        <v>0</v>
      </c>
      <c r="AU54" s="66">
        <f>ROUND(SUM(AU55:AU60),5)</f>
        <v>714.98526</v>
      </c>
      <c r="AV54" s="65">
        <f>ROUND(AZ54*L29,2)</f>
        <v>0</v>
      </c>
      <c r="AW54" s="65">
        <f>ROUND(BA54*L30,2)</f>
        <v>0</v>
      </c>
      <c r="AX54" s="65">
        <f>ROUND(BB54*L29,2)</f>
        <v>0</v>
      </c>
      <c r="AY54" s="65">
        <f>ROUND(BC54*L30,2)</f>
        <v>0</v>
      </c>
      <c r="AZ54" s="65">
        <f>ROUND(SUM(AZ55:AZ60),2)</f>
        <v>0</v>
      </c>
      <c r="BA54" s="65">
        <f>ROUND(SUM(BA55:BA60),2)</f>
        <v>0</v>
      </c>
      <c r="BB54" s="65">
        <f>ROUND(SUM(BB55:BB60),2)</f>
        <v>0</v>
      </c>
      <c r="BC54" s="65">
        <f>ROUND(SUM(BC55:BC60),2)</f>
        <v>0</v>
      </c>
      <c r="BD54" s="67">
        <f>ROUND(SUM(BD55:BD60),2)</f>
        <v>0</v>
      </c>
      <c r="BS54" s="68" t="s">
        <v>67</v>
      </c>
      <c r="BT54" s="68" t="s">
        <v>68</v>
      </c>
      <c r="BU54" s="69" t="s">
        <v>69</v>
      </c>
      <c r="BV54" s="68" t="s">
        <v>70</v>
      </c>
      <c r="BW54" s="68" t="s">
        <v>5</v>
      </c>
      <c r="BX54" s="68" t="s">
        <v>71</v>
      </c>
      <c r="CL54" s="68" t="s">
        <v>3</v>
      </c>
    </row>
    <row r="55" spans="1:91" s="7" customFormat="1" ht="16.5" customHeight="1">
      <c r="A55" s="70" t="s">
        <v>72</v>
      </c>
      <c r="B55" s="71"/>
      <c r="C55" s="72"/>
      <c r="D55" s="199" t="s">
        <v>73</v>
      </c>
      <c r="E55" s="199"/>
      <c r="F55" s="199"/>
      <c r="G55" s="199"/>
      <c r="H55" s="199"/>
      <c r="I55" s="73"/>
      <c r="J55" s="199" t="s">
        <v>74</v>
      </c>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7">
        <f>'1 - Tabulové značení EVL'!J30</f>
        <v>0</v>
      </c>
      <c r="AH55" s="198"/>
      <c r="AI55" s="198"/>
      <c r="AJ55" s="198"/>
      <c r="AK55" s="198"/>
      <c r="AL55" s="198"/>
      <c r="AM55" s="198"/>
      <c r="AN55" s="197">
        <f t="shared" si="0"/>
        <v>0</v>
      </c>
      <c r="AO55" s="198"/>
      <c r="AP55" s="198"/>
      <c r="AQ55" s="74" t="s">
        <v>75</v>
      </c>
      <c r="AR55" s="71"/>
      <c r="AS55" s="75">
        <v>0</v>
      </c>
      <c r="AT55" s="76">
        <f t="shared" si="1"/>
        <v>0</v>
      </c>
      <c r="AU55" s="77">
        <f>'1 - Tabulové značení EVL'!P88</f>
        <v>311.530275</v>
      </c>
      <c r="AV55" s="76">
        <f>'1 - Tabulové značení EVL'!J33</f>
        <v>0</v>
      </c>
      <c r="AW55" s="76">
        <f>'1 - Tabulové značení EVL'!J34</f>
        <v>0</v>
      </c>
      <c r="AX55" s="76">
        <f>'1 - Tabulové značení EVL'!J35</f>
        <v>0</v>
      </c>
      <c r="AY55" s="76">
        <f>'1 - Tabulové značení EVL'!J36</f>
        <v>0</v>
      </c>
      <c r="AZ55" s="76">
        <f>'1 - Tabulové značení EVL'!F33</f>
        <v>0</v>
      </c>
      <c r="BA55" s="76">
        <f>'1 - Tabulové značení EVL'!F34</f>
        <v>0</v>
      </c>
      <c r="BB55" s="76">
        <f>'1 - Tabulové značení EVL'!F35</f>
        <v>0</v>
      </c>
      <c r="BC55" s="76">
        <f>'1 - Tabulové značení EVL'!F36</f>
        <v>0</v>
      </c>
      <c r="BD55" s="78">
        <f>'1 - Tabulové značení EVL'!F37</f>
        <v>0</v>
      </c>
      <c r="BT55" s="79" t="s">
        <v>73</v>
      </c>
      <c r="BV55" s="79" t="s">
        <v>70</v>
      </c>
      <c r="BW55" s="79" t="s">
        <v>76</v>
      </c>
      <c r="BX55" s="79" t="s">
        <v>5</v>
      </c>
      <c r="CL55" s="79" t="s">
        <v>3</v>
      </c>
      <c r="CM55" s="79" t="s">
        <v>77</v>
      </c>
    </row>
    <row r="56" spans="1:91" s="7" customFormat="1" ht="24.8" customHeight="1">
      <c r="A56" s="70" t="s">
        <v>72</v>
      </c>
      <c r="B56" s="71"/>
      <c r="C56" s="72"/>
      <c r="D56" s="199" t="s">
        <v>77</v>
      </c>
      <c r="E56" s="199"/>
      <c r="F56" s="199"/>
      <c r="G56" s="199"/>
      <c r="H56" s="199"/>
      <c r="I56" s="73"/>
      <c r="J56" s="199" t="s">
        <v>434</v>
      </c>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7">
        <f>'2 - Tabulové značení EVL+SCHÚ+S'!J30</f>
        <v>0</v>
      </c>
      <c r="AH56" s="198"/>
      <c r="AI56" s="198"/>
      <c r="AJ56" s="198"/>
      <c r="AK56" s="198"/>
      <c r="AL56" s="198"/>
      <c r="AM56" s="198"/>
      <c r="AN56" s="197">
        <f t="shared" si="0"/>
        <v>0</v>
      </c>
      <c r="AO56" s="198"/>
      <c r="AP56" s="198"/>
      <c r="AQ56" s="74" t="s">
        <v>75</v>
      </c>
      <c r="AR56" s="71"/>
      <c r="AS56" s="75">
        <v>0</v>
      </c>
      <c r="AT56" s="76">
        <f t="shared" si="1"/>
        <v>0</v>
      </c>
      <c r="AU56" s="77">
        <f>'2 - Tabulové značení EVL+SCHÚ+S'!P87</f>
        <v>11.994189</v>
      </c>
      <c r="AV56" s="76">
        <f>'2 - Tabulové značení EVL+SCHÚ+S'!J33</f>
        <v>0</v>
      </c>
      <c r="AW56" s="76">
        <f>'2 - Tabulové značení EVL+SCHÚ+S'!J34</f>
        <v>0</v>
      </c>
      <c r="AX56" s="76">
        <f>'2 - Tabulové značení EVL+SCHÚ+S'!J35</f>
        <v>0</v>
      </c>
      <c r="AY56" s="76">
        <f>'2 - Tabulové značení EVL+SCHÚ+S'!J36</f>
        <v>0</v>
      </c>
      <c r="AZ56" s="76">
        <f>'2 - Tabulové značení EVL+SCHÚ+S'!F33</f>
        <v>0</v>
      </c>
      <c r="BA56" s="76">
        <f>'2 - Tabulové značení EVL+SCHÚ+S'!F34</f>
        <v>0</v>
      </c>
      <c r="BB56" s="76">
        <f>'2 - Tabulové značení EVL+SCHÚ+S'!F35</f>
        <v>0</v>
      </c>
      <c r="BC56" s="76">
        <f>'2 - Tabulové značení EVL+SCHÚ+S'!F36</f>
        <v>0</v>
      </c>
      <c r="BD56" s="78">
        <f>'2 - Tabulové značení EVL+SCHÚ+S'!F37</f>
        <v>0</v>
      </c>
      <c r="BT56" s="79" t="s">
        <v>73</v>
      </c>
      <c r="BV56" s="79" t="s">
        <v>70</v>
      </c>
      <c r="BW56" s="79" t="s">
        <v>78</v>
      </c>
      <c r="BX56" s="79" t="s">
        <v>5</v>
      </c>
      <c r="CL56" s="79" t="s">
        <v>3</v>
      </c>
      <c r="CM56" s="79" t="s">
        <v>77</v>
      </c>
    </row>
    <row r="57" spans="1:91" s="7" customFormat="1" ht="24.8" customHeight="1">
      <c r="A57" s="70" t="s">
        <v>72</v>
      </c>
      <c r="B57" s="71"/>
      <c r="C57" s="72"/>
      <c r="D57" s="199" t="s">
        <v>79</v>
      </c>
      <c r="E57" s="199"/>
      <c r="F57" s="199"/>
      <c r="G57" s="199"/>
      <c r="H57" s="199"/>
      <c r="I57" s="73"/>
      <c r="J57" s="199" t="s">
        <v>448</v>
      </c>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7">
        <f>'3 - Tabulové značení EVL+PR+S'!J30</f>
        <v>0</v>
      </c>
      <c r="AH57" s="198"/>
      <c r="AI57" s="198"/>
      <c r="AJ57" s="198"/>
      <c r="AK57" s="198"/>
      <c r="AL57" s="198"/>
      <c r="AM57" s="198"/>
      <c r="AN57" s="197">
        <f t="shared" si="0"/>
        <v>0</v>
      </c>
      <c r="AO57" s="198"/>
      <c r="AP57" s="198"/>
      <c r="AQ57" s="74" t="s">
        <v>75</v>
      </c>
      <c r="AR57" s="71"/>
      <c r="AS57" s="75">
        <v>0</v>
      </c>
      <c r="AT57" s="76">
        <f t="shared" si="1"/>
        <v>0</v>
      </c>
      <c r="AU57" s="77">
        <f>'3 - Tabulové značení EVL+PR+S'!P88</f>
        <v>83.99841</v>
      </c>
      <c r="AV57" s="76">
        <f>'3 - Tabulové značení EVL+PR+S'!J33</f>
        <v>0</v>
      </c>
      <c r="AW57" s="76">
        <f>'3 - Tabulové značení EVL+PR+S'!J34</f>
        <v>0</v>
      </c>
      <c r="AX57" s="76">
        <f>'3 - Tabulové značení EVL+PR+S'!J35</f>
        <v>0</v>
      </c>
      <c r="AY57" s="76">
        <f>'3 - Tabulové značení EVL+PR+S'!J36</f>
        <v>0</v>
      </c>
      <c r="AZ57" s="76">
        <f>'3 - Tabulové značení EVL+PR+S'!F33</f>
        <v>0</v>
      </c>
      <c r="BA57" s="76">
        <f>'3 - Tabulové značení EVL+PR+S'!F34</f>
        <v>0</v>
      </c>
      <c r="BB57" s="76">
        <f>'3 - Tabulové značení EVL+PR+S'!F35</f>
        <v>0</v>
      </c>
      <c r="BC57" s="76">
        <f>'3 - Tabulové značení EVL+PR+S'!F36</f>
        <v>0</v>
      </c>
      <c r="BD57" s="78">
        <f>'3 - Tabulové značení EVL+PR+S'!F37</f>
        <v>0</v>
      </c>
      <c r="BT57" s="79" t="s">
        <v>73</v>
      </c>
      <c r="BV57" s="79" t="s">
        <v>70</v>
      </c>
      <c r="BW57" s="79" t="s">
        <v>80</v>
      </c>
      <c r="BX57" s="79" t="s">
        <v>5</v>
      </c>
      <c r="CL57" s="79" t="s">
        <v>3</v>
      </c>
      <c r="CM57" s="79" t="s">
        <v>77</v>
      </c>
    </row>
    <row r="58" spans="1:91" s="7" customFormat="1" ht="24.8" customHeight="1">
      <c r="A58" s="70" t="s">
        <v>72</v>
      </c>
      <c r="B58" s="71"/>
      <c r="C58" s="72"/>
      <c r="D58" s="199" t="s">
        <v>81</v>
      </c>
      <c r="E58" s="199"/>
      <c r="F58" s="199"/>
      <c r="G58" s="199"/>
      <c r="H58" s="199"/>
      <c r="I58" s="73"/>
      <c r="J58" s="199" t="s">
        <v>435</v>
      </c>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7">
        <f>'4 - Tabulové značení EVL+PP+S'!J30</f>
        <v>0</v>
      </c>
      <c r="AH58" s="198"/>
      <c r="AI58" s="198"/>
      <c r="AJ58" s="198"/>
      <c r="AK58" s="198"/>
      <c r="AL58" s="198"/>
      <c r="AM58" s="198"/>
      <c r="AN58" s="197">
        <f t="shared" si="0"/>
        <v>0</v>
      </c>
      <c r="AO58" s="198"/>
      <c r="AP58" s="198"/>
      <c r="AQ58" s="74" t="s">
        <v>75</v>
      </c>
      <c r="AR58" s="71"/>
      <c r="AS58" s="75">
        <v>0</v>
      </c>
      <c r="AT58" s="76">
        <f t="shared" si="1"/>
        <v>0</v>
      </c>
      <c r="AU58" s="77">
        <f>'4 - Tabulové značení EVL+PP+S'!P88</f>
        <v>67.060046</v>
      </c>
      <c r="AV58" s="76">
        <f>'4 - Tabulové značení EVL+PP+S'!J33</f>
        <v>0</v>
      </c>
      <c r="AW58" s="76">
        <f>'4 - Tabulové značení EVL+PP+S'!J34</f>
        <v>0</v>
      </c>
      <c r="AX58" s="76">
        <f>'4 - Tabulové značení EVL+PP+S'!J35</f>
        <v>0</v>
      </c>
      <c r="AY58" s="76">
        <f>'4 - Tabulové značení EVL+PP+S'!J36</f>
        <v>0</v>
      </c>
      <c r="AZ58" s="76">
        <f>'4 - Tabulové značení EVL+PP+S'!F33</f>
        <v>0</v>
      </c>
      <c r="BA58" s="76">
        <f>'4 - Tabulové značení EVL+PP+S'!F34</f>
        <v>0</v>
      </c>
      <c r="BB58" s="76">
        <f>'4 - Tabulové značení EVL+PP+S'!F35</f>
        <v>0</v>
      </c>
      <c r="BC58" s="76">
        <f>'4 - Tabulové značení EVL+PP+S'!F36</f>
        <v>0</v>
      </c>
      <c r="BD58" s="78">
        <f>'4 - Tabulové značení EVL+PP+S'!F37</f>
        <v>0</v>
      </c>
      <c r="BT58" s="79" t="s">
        <v>73</v>
      </c>
      <c r="BV58" s="79" t="s">
        <v>70</v>
      </c>
      <c r="BW58" s="79" t="s">
        <v>82</v>
      </c>
      <c r="BX58" s="79" t="s">
        <v>5</v>
      </c>
      <c r="CL58" s="79" t="s">
        <v>3</v>
      </c>
      <c r="CM58" s="79" t="s">
        <v>77</v>
      </c>
    </row>
    <row r="59" spans="1:91" s="7" customFormat="1" ht="24.8" customHeight="1">
      <c r="A59" s="70" t="s">
        <v>72</v>
      </c>
      <c r="B59" s="71"/>
      <c r="C59" s="72"/>
      <c r="D59" s="199" t="s">
        <v>83</v>
      </c>
      <c r="E59" s="199"/>
      <c r="F59" s="199"/>
      <c r="G59" s="199"/>
      <c r="H59" s="199"/>
      <c r="I59" s="73"/>
      <c r="J59" s="199" t="s">
        <v>314</v>
      </c>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7">
        <f>'5 - Informační panely'!J30</f>
        <v>0</v>
      </c>
      <c r="AH59" s="198"/>
      <c r="AI59" s="198"/>
      <c r="AJ59" s="198"/>
      <c r="AK59" s="198"/>
      <c r="AL59" s="198"/>
      <c r="AM59" s="198"/>
      <c r="AN59" s="197">
        <f t="shared" si="0"/>
        <v>0</v>
      </c>
      <c r="AO59" s="198"/>
      <c r="AP59" s="198"/>
      <c r="AQ59" s="74" t="s">
        <v>75</v>
      </c>
      <c r="AR59" s="71"/>
      <c r="AS59" s="75">
        <v>0</v>
      </c>
      <c r="AT59" s="76">
        <f t="shared" si="1"/>
        <v>0</v>
      </c>
      <c r="AU59" s="77">
        <f>'5 - Informační panely'!P90</f>
        <v>125.878626</v>
      </c>
      <c r="AV59" s="76">
        <f>'5 - Informační panely'!J33</f>
        <v>0</v>
      </c>
      <c r="AW59" s="76">
        <f>'5 - Informační panely'!J34</f>
        <v>0</v>
      </c>
      <c r="AX59" s="76">
        <f>'5 - Informační panely'!J35</f>
        <v>0</v>
      </c>
      <c r="AY59" s="76">
        <f>'5 - Informační panely'!J36</f>
        <v>0</v>
      </c>
      <c r="AZ59" s="76">
        <f>'5 - Informační panely'!F33</f>
        <v>0</v>
      </c>
      <c r="BA59" s="76">
        <f>'5 - Informační panely'!F34</f>
        <v>0</v>
      </c>
      <c r="BB59" s="76">
        <f>'5 - Informační panely'!F35</f>
        <v>0</v>
      </c>
      <c r="BC59" s="76">
        <f>'5 - Informační panely'!F36</f>
        <v>0</v>
      </c>
      <c r="BD59" s="78">
        <f>'5 - Informační panely'!F37</f>
        <v>0</v>
      </c>
      <c r="BT59" s="79" t="s">
        <v>73</v>
      </c>
      <c r="BV59" s="79" t="s">
        <v>70</v>
      </c>
      <c r="BW59" s="79" t="s">
        <v>84</v>
      </c>
      <c r="BX59" s="79" t="s">
        <v>5</v>
      </c>
      <c r="CL59" s="79" t="s">
        <v>3</v>
      </c>
      <c r="CM59" s="79" t="s">
        <v>77</v>
      </c>
    </row>
    <row r="60" spans="1:91" s="7" customFormat="1" ht="16.5" customHeight="1">
      <c r="A60" s="70" t="s">
        <v>72</v>
      </c>
      <c r="B60" s="71"/>
      <c r="C60" s="72"/>
      <c r="D60" s="199" t="s">
        <v>85</v>
      </c>
      <c r="E60" s="199"/>
      <c r="F60" s="199"/>
      <c r="G60" s="199"/>
      <c r="H60" s="199"/>
      <c r="I60" s="73"/>
      <c r="J60" s="199" t="s">
        <v>436</v>
      </c>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7">
        <f>'6 - Nezpůsobilé výdaje OPŽP'!J30</f>
        <v>0</v>
      </c>
      <c r="AH60" s="198"/>
      <c r="AI60" s="198"/>
      <c r="AJ60" s="198"/>
      <c r="AK60" s="198"/>
      <c r="AL60" s="198"/>
      <c r="AM60" s="198"/>
      <c r="AN60" s="197">
        <f t="shared" si="0"/>
        <v>0</v>
      </c>
      <c r="AO60" s="198"/>
      <c r="AP60" s="198"/>
      <c r="AQ60" s="74" t="s">
        <v>75</v>
      </c>
      <c r="AR60" s="71"/>
      <c r="AS60" s="80">
        <v>0</v>
      </c>
      <c r="AT60" s="81">
        <f t="shared" si="1"/>
        <v>0</v>
      </c>
      <c r="AU60" s="82">
        <f>'6 - Nezpůsobilé výdaje OPŽP'!P92</f>
        <v>114.523709</v>
      </c>
      <c r="AV60" s="81">
        <f>'6 - Nezpůsobilé výdaje OPŽP'!J33</f>
        <v>0</v>
      </c>
      <c r="AW60" s="81">
        <f>'6 - Nezpůsobilé výdaje OPŽP'!J34</f>
        <v>0</v>
      </c>
      <c r="AX60" s="81">
        <f>'6 - Nezpůsobilé výdaje OPŽP'!J35</f>
        <v>0</v>
      </c>
      <c r="AY60" s="81">
        <f>'6 - Nezpůsobilé výdaje OPŽP'!J36</f>
        <v>0</v>
      </c>
      <c r="AZ60" s="81">
        <f>'6 - Nezpůsobilé výdaje OPŽP'!F33</f>
        <v>0</v>
      </c>
      <c r="BA60" s="81">
        <f>'6 - Nezpůsobilé výdaje OPŽP'!F34</f>
        <v>0</v>
      </c>
      <c r="BB60" s="81">
        <f>'6 - Nezpůsobilé výdaje OPŽP'!F35</f>
        <v>0</v>
      </c>
      <c r="BC60" s="81">
        <f>'6 - Nezpůsobilé výdaje OPŽP'!F36</f>
        <v>0</v>
      </c>
      <c r="BD60" s="83">
        <f>'6 - Nezpůsobilé výdaje OPŽP'!F37</f>
        <v>0</v>
      </c>
      <c r="BT60" s="79" t="s">
        <v>73</v>
      </c>
      <c r="BV60" s="79" t="s">
        <v>70</v>
      </c>
      <c r="BW60" s="79" t="s">
        <v>86</v>
      </c>
      <c r="BX60" s="79" t="s">
        <v>5</v>
      </c>
      <c r="CL60" s="79" t="s">
        <v>3</v>
      </c>
      <c r="CM60" s="79" t="s">
        <v>77</v>
      </c>
    </row>
    <row r="61" spans="1:57" s="2" customFormat="1" ht="30.1" customHeight="1">
      <c r="A61" s="28"/>
      <c r="B61" s="29"/>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9"/>
      <c r="AS61" s="28"/>
      <c r="AT61" s="28"/>
      <c r="AU61" s="28"/>
      <c r="AV61" s="28"/>
      <c r="AW61" s="28"/>
      <c r="AX61" s="28"/>
      <c r="AY61" s="28"/>
      <c r="AZ61" s="28"/>
      <c r="BA61" s="28"/>
      <c r="BB61" s="28"/>
      <c r="BC61" s="28"/>
      <c r="BD61" s="28"/>
      <c r="BE61" s="28"/>
    </row>
    <row r="62" spans="1:57" s="2" customFormat="1" ht="7" customHeight="1">
      <c r="A62" s="28"/>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29"/>
      <c r="AS62" s="28"/>
      <c r="AT62" s="28"/>
      <c r="AU62" s="28"/>
      <c r="AV62" s="28"/>
      <c r="AW62" s="28"/>
      <c r="AX62" s="28"/>
      <c r="AY62" s="28"/>
      <c r="AZ62" s="28"/>
      <c r="BA62" s="28"/>
      <c r="BB62" s="28"/>
      <c r="BC62" s="28"/>
      <c r="BD62" s="28"/>
      <c r="BE62" s="28"/>
    </row>
  </sheetData>
  <mergeCells count="62">
    <mergeCell ref="L45:AO45"/>
    <mergeCell ref="AM47:AN47"/>
    <mergeCell ref="AM49:AP49"/>
    <mergeCell ref="AS49:AT51"/>
    <mergeCell ref="AM50:AP50"/>
    <mergeCell ref="L50:AH50"/>
    <mergeCell ref="C52:G52"/>
    <mergeCell ref="AN52:AP52"/>
    <mergeCell ref="AG52:AM52"/>
    <mergeCell ref="I52:AF52"/>
    <mergeCell ref="AN55:AP55"/>
    <mergeCell ref="D55:H55"/>
    <mergeCell ref="AG55:AM55"/>
    <mergeCell ref="J55:AF55"/>
    <mergeCell ref="AN56:AP56"/>
    <mergeCell ref="AG56:AM56"/>
    <mergeCell ref="J57:AF57"/>
    <mergeCell ref="AG57:AM57"/>
    <mergeCell ref="D57:H57"/>
    <mergeCell ref="AN57:AP57"/>
    <mergeCell ref="AN60:AP60"/>
    <mergeCell ref="AG60:AM60"/>
    <mergeCell ref="D60:H60"/>
    <mergeCell ref="J60:AF60"/>
    <mergeCell ref="AG54:AM54"/>
    <mergeCell ref="AN54:AP54"/>
    <mergeCell ref="AN58:AP58"/>
    <mergeCell ref="AG58:AM58"/>
    <mergeCell ref="J58:AF58"/>
    <mergeCell ref="D58:H58"/>
    <mergeCell ref="AN59:AP59"/>
    <mergeCell ref="AG59:AM59"/>
    <mergeCell ref="D59:H59"/>
    <mergeCell ref="J59:AF59"/>
    <mergeCell ref="J56:AF56"/>
    <mergeCell ref="D56:H56"/>
    <mergeCell ref="L30:P30"/>
    <mergeCell ref="W30:AE30"/>
    <mergeCell ref="K5:AO5"/>
    <mergeCell ref="K6:AO6"/>
    <mergeCell ref="E23:AN23"/>
    <mergeCell ref="AK26:AO26"/>
    <mergeCell ref="L28:P28"/>
    <mergeCell ref="W28:AE28"/>
    <mergeCell ref="AK28:AO28"/>
    <mergeCell ref="E14:AJ14"/>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55" location="'1 - Tabulové značení s te...'!C2" display="/"/>
    <hyperlink ref="A56" location="'2 - Tabulové značení s te...'!C2" display="/"/>
    <hyperlink ref="A57" location="'3 - Tabulové značení s te...'!C2" display="/"/>
    <hyperlink ref="A58" location="'4 - Tabulové značení s te...'!C2" display="/"/>
    <hyperlink ref="A59" location="'5 - Vybudování dřevěnného...'!C2" display="/"/>
    <hyperlink ref="A60" location="'6 - Nezpůsobilé náklady'!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8"/>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7.05" customHeight="1">
      <c r="L2" s="181" t="s">
        <v>6</v>
      </c>
      <c r="M2" s="182"/>
      <c r="N2" s="182"/>
      <c r="O2" s="182"/>
      <c r="P2" s="182"/>
      <c r="Q2" s="182"/>
      <c r="R2" s="182"/>
      <c r="S2" s="182"/>
      <c r="T2" s="182"/>
      <c r="U2" s="182"/>
      <c r="V2" s="182"/>
      <c r="AT2" s="16" t="s">
        <v>76</v>
      </c>
    </row>
    <row r="3" spans="2:46" s="1" customFormat="1" ht="7" customHeight="1">
      <c r="B3" s="17"/>
      <c r="C3" s="18"/>
      <c r="D3" s="18"/>
      <c r="E3" s="18"/>
      <c r="F3" s="18"/>
      <c r="G3" s="18"/>
      <c r="H3" s="18"/>
      <c r="I3" s="18"/>
      <c r="J3" s="18"/>
      <c r="K3" s="18"/>
      <c r="L3" s="19"/>
      <c r="AT3" s="16" t="s">
        <v>77</v>
      </c>
    </row>
    <row r="4" spans="2:46" s="1" customFormat="1" ht="25" customHeight="1">
      <c r="B4" s="19"/>
      <c r="D4" s="20" t="s">
        <v>87</v>
      </c>
      <c r="L4" s="19"/>
      <c r="M4" s="85" t="s">
        <v>11</v>
      </c>
      <c r="AT4" s="16" t="s">
        <v>4</v>
      </c>
    </row>
    <row r="5" spans="2:12" s="1" customFormat="1" ht="7" customHeight="1">
      <c r="B5" s="19"/>
      <c r="L5" s="19"/>
    </row>
    <row r="6" spans="2:12" s="1" customFormat="1" ht="12.1" customHeight="1">
      <c r="B6" s="19"/>
      <c r="D6" s="25" t="s">
        <v>15</v>
      </c>
      <c r="L6" s="19"/>
    </row>
    <row r="7" spans="2:12" s="1" customFormat="1" ht="25.5" customHeight="1">
      <c r="B7" s="19"/>
      <c r="E7" s="216" t="str">
        <f>'Rekapitulace stavby'!K6</f>
        <v>Značení EVL                                                                                                                                                                      Projekt "Značení evropsky významných lokalit v Kraji Vysočina"</v>
      </c>
      <c r="F7" s="217"/>
      <c r="G7" s="217"/>
      <c r="H7" s="217"/>
      <c r="L7" s="19"/>
    </row>
    <row r="8" spans="1:31" s="2" customFormat="1" ht="12.1"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206" t="s">
        <v>89</v>
      </c>
      <c r="F9" s="215"/>
      <c r="G9" s="215"/>
      <c r="H9" s="215"/>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16</v>
      </c>
      <c r="E11" s="28"/>
      <c r="F11" s="23" t="s">
        <v>3</v>
      </c>
      <c r="G11" s="28"/>
      <c r="H11" s="28"/>
      <c r="I11" s="25" t="s">
        <v>17</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18</v>
      </c>
      <c r="E12" s="28"/>
      <c r="F12" s="23" t="s">
        <v>19</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21</v>
      </c>
      <c r="E14" s="28"/>
      <c r="F14" s="28"/>
      <c r="G14" s="28"/>
      <c r="H14" s="28"/>
      <c r="I14" s="25" t="s">
        <v>22</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23</v>
      </c>
      <c r="F15" s="28"/>
      <c r="G15" s="28"/>
      <c r="H15" s="28"/>
      <c r="I15" s="25" t="s">
        <v>24</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25</v>
      </c>
      <c r="E17" s="28"/>
      <c r="F17" s="28"/>
      <c r="G17" s="28"/>
      <c r="H17" s="28"/>
      <c r="I17" s="25" t="s">
        <v>22</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196" t="str">
        <f>'Rekapitulace stavby'!E14</f>
        <v xml:space="preserve"> </v>
      </c>
      <c r="F18" s="196"/>
      <c r="G18" s="196"/>
      <c r="H18" s="196"/>
      <c r="I18" s="25" t="s">
        <v>24</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26</v>
      </c>
      <c r="E20" s="28"/>
      <c r="F20" s="28"/>
      <c r="G20" s="28"/>
      <c r="H20" s="28"/>
      <c r="I20" s="25" t="s">
        <v>22</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24</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28</v>
      </c>
      <c r="E23" s="28"/>
      <c r="F23" s="28"/>
      <c r="G23" s="28"/>
      <c r="H23" s="28"/>
      <c r="I23" s="25" t="s">
        <v>22</v>
      </c>
      <c r="J23" s="23" t="s">
        <v>29</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30</v>
      </c>
      <c r="F24" s="28"/>
      <c r="G24" s="28"/>
      <c r="H24" s="28"/>
      <c r="I24" s="25" t="s">
        <v>24</v>
      </c>
      <c r="J24" s="23" t="s">
        <v>31</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32</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192" t="s">
        <v>3</v>
      </c>
      <c r="F27" s="192"/>
      <c r="G27" s="192"/>
      <c r="H27" s="192"/>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34</v>
      </c>
      <c r="E30" s="28"/>
      <c r="F30" s="28"/>
      <c r="G30" s="28"/>
      <c r="H30" s="28"/>
      <c r="I30" s="28"/>
      <c r="J30" s="62">
        <f>ROUND(J88,2)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36</v>
      </c>
      <c r="G32" s="28"/>
      <c r="H32" s="28"/>
      <c r="I32" s="32" t="s">
        <v>35</v>
      </c>
      <c r="J32" s="32" t="s">
        <v>37</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38</v>
      </c>
      <c r="E33" s="25" t="s">
        <v>39</v>
      </c>
      <c r="F33" s="92">
        <f>ROUND((SUM(BE88:BE127)),2)</f>
        <v>0</v>
      </c>
      <c r="G33" s="28"/>
      <c r="H33" s="28"/>
      <c r="I33" s="93">
        <v>0.21</v>
      </c>
      <c r="J33" s="92">
        <f>ROUND(((SUM(BE88:BE127))*I33),2)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40</v>
      </c>
      <c r="F34" s="92">
        <f>ROUND((SUM(BF88:BF127)),2)</f>
        <v>0</v>
      </c>
      <c r="G34" s="28"/>
      <c r="H34" s="28"/>
      <c r="I34" s="93">
        <v>0.15</v>
      </c>
      <c r="J34" s="92">
        <f>ROUND(((SUM(BF88:BF127))*I34),2)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41</v>
      </c>
      <c r="F35" s="92">
        <f>ROUND((SUM(BG88:BG127)),2)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42</v>
      </c>
      <c r="F36" s="92">
        <f>ROUND((SUM(BH88:BH127)),2)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43</v>
      </c>
      <c r="F37" s="92">
        <f>ROUND((SUM(BI88:BI127)),2)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44</v>
      </c>
      <c r="E39" s="51"/>
      <c r="F39" s="51"/>
      <c r="G39" s="96" t="s">
        <v>45</v>
      </c>
      <c r="H39" s="97" t="s">
        <v>46</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6" t="str">
        <f>E7</f>
        <v>Značení EVL                                                                                                                                                                      Projekt "Značení evropsky významných lokalit v Kraji Vysočina"</v>
      </c>
      <c r="F48" s="217"/>
      <c r="G48" s="217"/>
      <c r="H48" s="217"/>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206" t="str">
        <f>E9</f>
        <v>1 - Tabulové značení s textem EVL</v>
      </c>
      <c r="F50" s="215"/>
      <c r="G50" s="215"/>
      <c r="H50" s="215"/>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18</v>
      </c>
      <c r="D52" s="28"/>
      <c r="E52" s="28"/>
      <c r="F52" s="23" t="str">
        <f>F12</f>
        <v xml:space="preserve"> </v>
      </c>
      <c r="G52" s="28"/>
      <c r="H52" s="28"/>
      <c r="I52" s="25" t="s">
        <v>20</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3" customHeight="1" hidden="1">
      <c r="A54" s="28"/>
      <c r="B54" s="29"/>
      <c r="C54" s="25" t="s">
        <v>21</v>
      </c>
      <c r="D54" s="28"/>
      <c r="E54" s="28"/>
      <c r="F54" s="23" t="str">
        <f>E15</f>
        <v>Kraj Vysočina</v>
      </c>
      <c r="G54" s="28"/>
      <c r="H54" s="28"/>
      <c r="I54" s="25" t="s">
        <v>26</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25</v>
      </c>
      <c r="D55" s="28"/>
      <c r="E55" s="28"/>
      <c r="F55" s="23" t="str">
        <f>IF(E18="","",E18)</f>
        <v xml:space="preserve"> </v>
      </c>
      <c r="G55" s="28"/>
      <c r="H55" s="28"/>
      <c r="I55" s="25" t="s">
        <v>28</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5" customHeight="1" hidden="1">
      <c r="A59" s="28"/>
      <c r="B59" s="29"/>
      <c r="C59" s="102" t="s">
        <v>66</v>
      </c>
      <c r="D59" s="28"/>
      <c r="E59" s="28"/>
      <c r="F59" s="28"/>
      <c r="G59" s="28"/>
      <c r="H59" s="28"/>
      <c r="I59" s="28"/>
      <c r="J59" s="62">
        <f>J88</f>
        <v>0</v>
      </c>
      <c r="K59" s="28"/>
      <c r="L59" s="86"/>
      <c r="S59" s="28"/>
      <c r="T59" s="28"/>
      <c r="U59" s="28"/>
      <c r="V59" s="28"/>
      <c r="W59" s="28"/>
      <c r="X59" s="28"/>
      <c r="Y59" s="28"/>
      <c r="Z59" s="28"/>
      <c r="AA59" s="28"/>
      <c r="AB59" s="28"/>
      <c r="AC59" s="28"/>
      <c r="AD59" s="28"/>
      <c r="AE59" s="28"/>
      <c r="AU59" s="16" t="s">
        <v>93</v>
      </c>
    </row>
    <row r="60" spans="2:12" s="9" customFormat="1" ht="25" customHeight="1" hidden="1">
      <c r="B60" s="103"/>
      <c r="D60" s="104" t="s">
        <v>94</v>
      </c>
      <c r="E60" s="105"/>
      <c r="F60" s="105"/>
      <c r="G60" s="105"/>
      <c r="H60" s="105"/>
      <c r="I60" s="105"/>
      <c r="J60" s="106">
        <f>J89</f>
        <v>0</v>
      </c>
      <c r="L60" s="103"/>
    </row>
    <row r="61" spans="2:12" s="10" customFormat="1" ht="19.9" customHeight="1" hidden="1">
      <c r="B61" s="107"/>
      <c r="D61" s="108" t="s">
        <v>95</v>
      </c>
      <c r="E61" s="109"/>
      <c r="F61" s="109"/>
      <c r="G61" s="109"/>
      <c r="H61" s="109"/>
      <c r="I61" s="109"/>
      <c r="J61" s="110">
        <f>J90</f>
        <v>0</v>
      </c>
      <c r="L61" s="107"/>
    </row>
    <row r="62" spans="2:12" s="10" customFormat="1" ht="19.9" customHeight="1" hidden="1">
      <c r="B62" s="107"/>
      <c r="D62" s="108" t="s">
        <v>96</v>
      </c>
      <c r="E62" s="109"/>
      <c r="F62" s="109"/>
      <c r="G62" s="109"/>
      <c r="H62" s="109"/>
      <c r="I62" s="109"/>
      <c r="J62" s="110">
        <f>J93</f>
        <v>0</v>
      </c>
      <c r="L62" s="107"/>
    </row>
    <row r="63" spans="2:12" s="9" customFormat="1" ht="25" customHeight="1" hidden="1">
      <c r="B63" s="103"/>
      <c r="D63" s="104" t="s">
        <v>97</v>
      </c>
      <c r="E63" s="105"/>
      <c r="F63" s="105"/>
      <c r="G63" s="105"/>
      <c r="H63" s="105"/>
      <c r="I63" s="105"/>
      <c r="J63" s="106">
        <f>J96</f>
        <v>0</v>
      </c>
      <c r="L63" s="103"/>
    </row>
    <row r="64" spans="2:12" s="10" customFormat="1" ht="19.9" customHeight="1" hidden="1">
      <c r="B64" s="107"/>
      <c r="D64" s="108" t="s">
        <v>98</v>
      </c>
      <c r="E64" s="109"/>
      <c r="F64" s="109"/>
      <c r="G64" s="109"/>
      <c r="H64" s="109"/>
      <c r="I64" s="109"/>
      <c r="J64" s="110">
        <f>J97</f>
        <v>0</v>
      </c>
      <c r="L64" s="107"/>
    </row>
    <row r="65" spans="2:12" s="10" customFormat="1" ht="19.9" customHeight="1" hidden="1">
      <c r="B65" s="107"/>
      <c r="D65" s="108" t="s">
        <v>99</v>
      </c>
      <c r="E65" s="109"/>
      <c r="F65" s="109"/>
      <c r="G65" s="109"/>
      <c r="H65" s="109"/>
      <c r="I65" s="109"/>
      <c r="J65" s="110">
        <f>J114</f>
        <v>0</v>
      </c>
      <c r="L65" s="107"/>
    </row>
    <row r="66" spans="2:12" s="9" customFormat="1" ht="25" customHeight="1" hidden="1">
      <c r="B66" s="103"/>
      <c r="D66" s="104" t="s">
        <v>100</v>
      </c>
      <c r="E66" s="105"/>
      <c r="F66" s="105"/>
      <c r="G66" s="105"/>
      <c r="H66" s="105"/>
      <c r="I66" s="105"/>
      <c r="J66" s="106">
        <f>J121</f>
        <v>0</v>
      </c>
      <c r="L66" s="103"/>
    </row>
    <row r="67" spans="2:12" s="10" customFormat="1" ht="19.9" customHeight="1" hidden="1">
      <c r="B67" s="107"/>
      <c r="D67" s="108" t="s">
        <v>101</v>
      </c>
      <c r="E67" s="109"/>
      <c r="F67" s="109"/>
      <c r="G67" s="109"/>
      <c r="H67" s="109"/>
      <c r="I67" s="109"/>
      <c r="J67" s="110">
        <f>J122</f>
        <v>0</v>
      </c>
      <c r="L67" s="107"/>
    </row>
    <row r="68" spans="2:12" s="10" customFormat="1" ht="19.9" customHeight="1" hidden="1">
      <c r="B68" s="107"/>
      <c r="D68" s="108" t="s">
        <v>102</v>
      </c>
      <c r="E68" s="109"/>
      <c r="F68" s="109"/>
      <c r="G68" s="109"/>
      <c r="H68" s="109"/>
      <c r="I68" s="109"/>
      <c r="J68" s="110">
        <f>J125</f>
        <v>0</v>
      </c>
      <c r="L68" s="107"/>
    </row>
    <row r="69" spans="1:31" s="2" customFormat="1" ht="21.75" customHeight="1" hidden="1">
      <c r="A69" s="28"/>
      <c r="B69" s="29"/>
      <c r="C69" s="28"/>
      <c r="D69" s="28"/>
      <c r="E69" s="28"/>
      <c r="F69" s="28"/>
      <c r="G69" s="28"/>
      <c r="H69" s="28"/>
      <c r="I69" s="28"/>
      <c r="J69" s="28"/>
      <c r="K69" s="28"/>
      <c r="L69" s="86"/>
      <c r="S69" s="28"/>
      <c r="T69" s="28"/>
      <c r="U69" s="28"/>
      <c r="V69" s="28"/>
      <c r="W69" s="28"/>
      <c r="X69" s="28"/>
      <c r="Y69" s="28"/>
      <c r="Z69" s="28"/>
      <c r="AA69" s="28"/>
      <c r="AB69" s="28"/>
      <c r="AC69" s="28"/>
      <c r="AD69" s="28"/>
      <c r="AE69" s="28"/>
    </row>
    <row r="70" spans="1:31" s="2" customFormat="1" ht="7" customHeight="1" hidden="1">
      <c r="A70" s="28"/>
      <c r="B70" s="38"/>
      <c r="C70" s="39"/>
      <c r="D70" s="39"/>
      <c r="E70" s="39"/>
      <c r="F70" s="39"/>
      <c r="G70" s="39"/>
      <c r="H70" s="39"/>
      <c r="I70" s="39"/>
      <c r="J70" s="39"/>
      <c r="K70" s="39"/>
      <c r="L70" s="86"/>
      <c r="S70" s="28"/>
      <c r="T70" s="28"/>
      <c r="U70" s="28"/>
      <c r="V70" s="28"/>
      <c r="W70" s="28"/>
      <c r="X70" s="28"/>
      <c r="Y70" s="28"/>
      <c r="Z70" s="28"/>
      <c r="AA70" s="28"/>
      <c r="AB70" s="28"/>
      <c r="AC70" s="28"/>
      <c r="AD70" s="28"/>
      <c r="AE70" s="28"/>
    </row>
    <row r="71" ht="12" hidden="1"/>
    <row r="72" ht="12" hidden="1"/>
    <row r="73" ht="12" hidden="1"/>
    <row r="74" spans="1:31" s="2" customFormat="1" ht="7" customHeight="1">
      <c r="A74" s="28"/>
      <c r="B74" s="40"/>
      <c r="C74" s="41"/>
      <c r="D74" s="41"/>
      <c r="E74" s="41"/>
      <c r="F74" s="41"/>
      <c r="G74" s="41"/>
      <c r="H74" s="41"/>
      <c r="I74" s="41"/>
      <c r="J74" s="41"/>
      <c r="K74" s="41"/>
      <c r="L74" s="86"/>
      <c r="S74" s="28"/>
      <c r="T74" s="28"/>
      <c r="U74" s="28"/>
      <c r="V74" s="28"/>
      <c r="W74" s="28"/>
      <c r="X74" s="28"/>
      <c r="Y74" s="28"/>
      <c r="Z74" s="28"/>
      <c r="AA74" s="28"/>
      <c r="AB74" s="28"/>
      <c r="AC74" s="28"/>
      <c r="AD74" s="28"/>
      <c r="AE74" s="28"/>
    </row>
    <row r="75" spans="1:31" s="2" customFormat="1" ht="25" customHeight="1">
      <c r="A75" s="28"/>
      <c r="B75" s="29"/>
      <c r="C75" s="20" t="s">
        <v>103</v>
      </c>
      <c r="D75" s="28"/>
      <c r="E75" s="28"/>
      <c r="F75" s="28"/>
      <c r="G75" s="28"/>
      <c r="H75" s="28"/>
      <c r="I75" s="28"/>
      <c r="J75" s="28"/>
      <c r="K75" s="28"/>
      <c r="L75" s="86"/>
      <c r="S75" s="28"/>
      <c r="T75" s="28"/>
      <c r="U75" s="28"/>
      <c r="V75" s="28"/>
      <c r="W75" s="28"/>
      <c r="X75" s="28"/>
      <c r="Y75" s="28"/>
      <c r="Z75" s="28"/>
      <c r="AA75" s="28"/>
      <c r="AB75" s="28"/>
      <c r="AC75" s="28"/>
      <c r="AD75" s="28"/>
      <c r="AE75" s="28"/>
    </row>
    <row r="76" spans="1:31" s="2" customFormat="1" ht="7" customHeight="1">
      <c r="A76" s="28"/>
      <c r="B76" s="29"/>
      <c r="C76" s="28"/>
      <c r="D76" s="28"/>
      <c r="E76" s="28"/>
      <c r="F76" s="28"/>
      <c r="G76" s="28"/>
      <c r="H76" s="28"/>
      <c r="I76" s="28"/>
      <c r="J76" s="28"/>
      <c r="K76" s="28"/>
      <c r="L76" s="86"/>
      <c r="S76" s="28"/>
      <c r="T76" s="28"/>
      <c r="U76" s="28"/>
      <c r="V76" s="28"/>
      <c r="W76" s="28"/>
      <c r="X76" s="28"/>
      <c r="Y76" s="28"/>
      <c r="Z76" s="28"/>
      <c r="AA76" s="28"/>
      <c r="AB76" s="28"/>
      <c r="AC76" s="28"/>
      <c r="AD76" s="28"/>
      <c r="AE76" s="28"/>
    </row>
    <row r="77" spans="1:31" s="2" customFormat="1" ht="12.1" customHeight="1">
      <c r="A77" s="28"/>
      <c r="B77" s="29"/>
      <c r="C77" s="25" t="s">
        <v>15</v>
      </c>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25.5" customHeight="1">
      <c r="A78" s="28"/>
      <c r="B78" s="29"/>
      <c r="C78" s="28"/>
      <c r="D78" s="28"/>
      <c r="E78" s="216" t="str">
        <f>E7</f>
        <v>Značení EVL                                                                                                                                                                      Projekt "Značení evropsky významných lokalit v Kraji Vysočina"</v>
      </c>
      <c r="F78" s="217"/>
      <c r="G78" s="217"/>
      <c r="H78" s="217"/>
      <c r="I78" s="28"/>
      <c r="J78" s="28"/>
      <c r="K78" s="28"/>
      <c r="L78" s="86"/>
      <c r="S78" s="28"/>
      <c r="T78" s="28"/>
      <c r="U78" s="28"/>
      <c r="V78" s="28"/>
      <c r="W78" s="28"/>
      <c r="X78" s="28"/>
      <c r="Y78" s="28"/>
      <c r="Z78" s="28"/>
      <c r="AA78" s="28"/>
      <c r="AB78" s="28"/>
      <c r="AC78" s="28"/>
      <c r="AD78" s="28"/>
      <c r="AE78" s="28"/>
    </row>
    <row r="79" spans="1:31" s="2" customFormat="1" ht="12.1" customHeight="1">
      <c r="A79" s="28"/>
      <c r="B79" s="29"/>
      <c r="C79" s="25" t="s">
        <v>88</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16.5" customHeight="1">
      <c r="A80" s="28"/>
      <c r="B80" s="29"/>
      <c r="C80" s="28"/>
      <c r="D80" s="28"/>
      <c r="E80" s="206" t="str">
        <f>E9</f>
        <v>1 - Tabulové značení s textem EVL</v>
      </c>
      <c r="F80" s="215"/>
      <c r="G80" s="215"/>
      <c r="H80" s="215"/>
      <c r="I80" s="28"/>
      <c r="J80" s="28"/>
      <c r="K80" s="28"/>
      <c r="L80" s="86"/>
      <c r="S80" s="28"/>
      <c r="T80" s="28"/>
      <c r="U80" s="28"/>
      <c r="V80" s="28"/>
      <c r="W80" s="28"/>
      <c r="X80" s="28"/>
      <c r="Y80" s="28"/>
      <c r="Z80" s="28"/>
      <c r="AA80" s="28"/>
      <c r="AB80" s="28"/>
      <c r="AC80" s="28"/>
      <c r="AD80" s="28"/>
      <c r="AE80" s="28"/>
    </row>
    <row r="81" spans="1:31" s="2" customFormat="1" ht="7" customHeight="1">
      <c r="A81" s="28"/>
      <c r="B81" s="29"/>
      <c r="C81" s="28"/>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12.1" customHeight="1">
      <c r="A82" s="28"/>
      <c r="B82" s="29"/>
      <c r="C82" s="25" t="s">
        <v>18</v>
      </c>
      <c r="D82" s="28"/>
      <c r="E82" s="28"/>
      <c r="F82" s="23" t="str">
        <f>F12</f>
        <v xml:space="preserve"> </v>
      </c>
      <c r="G82" s="28"/>
      <c r="H82" s="28"/>
      <c r="I82" s="25"/>
      <c r="J82" s="46" t="str">
        <f>IF(J12="","",J12)</f>
        <v/>
      </c>
      <c r="K82" s="28"/>
      <c r="L82" s="86"/>
      <c r="S82" s="28"/>
      <c r="T82" s="28"/>
      <c r="U82" s="28"/>
      <c r="V82" s="28"/>
      <c r="W82" s="28"/>
      <c r="X82" s="28"/>
      <c r="Y82" s="28"/>
      <c r="Z82" s="28"/>
      <c r="AA82" s="28"/>
      <c r="AB82" s="28"/>
      <c r="AC82" s="28"/>
      <c r="AD82" s="28"/>
      <c r="AE82" s="28"/>
    </row>
    <row r="83" spans="1:31" s="2" customFormat="1" ht="7" customHeight="1">
      <c r="A83" s="28"/>
      <c r="B83" s="29"/>
      <c r="C83" s="28"/>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5.3" customHeight="1">
      <c r="A84" s="28"/>
      <c r="B84" s="29"/>
      <c r="C84" s="25" t="s">
        <v>21</v>
      </c>
      <c r="D84" s="28"/>
      <c r="E84" s="28"/>
      <c r="F84" s="23" t="str">
        <f>E15</f>
        <v>Kraj Vysočina</v>
      </c>
      <c r="G84" s="28"/>
      <c r="H84" s="28"/>
      <c r="I84" s="25" t="s">
        <v>26</v>
      </c>
      <c r="J84" s="26" t="str">
        <f>E21</f>
        <v xml:space="preserve"> </v>
      </c>
      <c r="K84" s="28"/>
      <c r="L84" s="86"/>
      <c r="S84" s="28"/>
      <c r="T84" s="28"/>
      <c r="U84" s="28"/>
      <c r="V84" s="28"/>
      <c r="W84" s="28"/>
      <c r="X84" s="28"/>
      <c r="Y84" s="28"/>
      <c r="Z84" s="28"/>
      <c r="AA84" s="28"/>
      <c r="AB84" s="28"/>
      <c r="AC84" s="28"/>
      <c r="AD84" s="28"/>
      <c r="AE84" s="28"/>
    </row>
    <row r="85" spans="1:31" s="2" customFormat="1" ht="25.65" customHeight="1">
      <c r="A85" s="28"/>
      <c r="B85" s="29"/>
      <c r="C85" s="25" t="s">
        <v>25</v>
      </c>
      <c r="D85" s="28"/>
      <c r="E85" s="28"/>
      <c r="F85" s="180" t="str">
        <f>IF(E18="","",E18)</f>
        <v xml:space="preserve"> </v>
      </c>
      <c r="G85" s="28"/>
      <c r="H85" s="28"/>
      <c r="I85" s="25" t="s">
        <v>28</v>
      </c>
      <c r="J85" s="26" t="str">
        <f>E24</f>
        <v>Ing. Miroslav Červenka</v>
      </c>
      <c r="K85" s="28"/>
      <c r="L85" s="86"/>
      <c r="S85" s="28"/>
      <c r="T85" s="28"/>
      <c r="U85" s="28"/>
      <c r="V85" s="28"/>
      <c r="W85" s="28"/>
      <c r="X85" s="28"/>
      <c r="Y85" s="28"/>
      <c r="Z85" s="28"/>
      <c r="AA85" s="28"/>
      <c r="AB85" s="28"/>
      <c r="AC85" s="28"/>
      <c r="AD85" s="28"/>
      <c r="AE85" s="28"/>
    </row>
    <row r="86" spans="1:31" s="2" customFormat="1" ht="10.4" customHeight="1">
      <c r="A86" s="28"/>
      <c r="B86" s="29"/>
      <c r="C86" s="28"/>
      <c r="D86" s="28"/>
      <c r="E86" s="28"/>
      <c r="F86" s="28"/>
      <c r="G86" s="28"/>
      <c r="H86" s="28"/>
      <c r="I86" s="28"/>
      <c r="J86" s="28"/>
      <c r="K86" s="28"/>
      <c r="L86" s="86"/>
      <c r="S86" s="28"/>
      <c r="T86" s="28"/>
      <c r="U86" s="28"/>
      <c r="V86" s="28"/>
      <c r="W86" s="28"/>
      <c r="X86" s="28"/>
      <c r="Y86" s="28"/>
      <c r="Z86" s="28"/>
      <c r="AA86" s="28"/>
      <c r="AB86" s="28"/>
      <c r="AC86" s="28"/>
      <c r="AD86" s="28"/>
      <c r="AE86" s="28"/>
    </row>
    <row r="87" spans="1:31" s="11" customFormat="1" ht="29.25" customHeight="1">
      <c r="A87" s="111"/>
      <c r="B87" s="112"/>
      <c r="C87" s="113" t="s">
        <v>104</v>
      </c>
      <c r="D87" s="114" t="s">
        <v>53</v>
      </c>
      <c r="E87" s="114" t="s">
        <v>49</v>
      </c>
      <c r="F87" s="114" t="s">
        <v>50</v>
      </c>
      <c r="G87" s="114" t="s">
        <v>105</v>
      </c>
      <c r="H87" s="114" t="s">
        <v>106</v>
      </c>
      <c r="I87" s="114" t="s">
        <v>107</v>
      </c>
      <c r="J87" s="114" t="s">
        <v>92</v>
      </c>
      <c r="K87" s="115" t="s">
        <v>108</v>
      </c>
      <c r="L87" s="116"/>
      <c r="M87" s="53" t="s">
        <v>3</v>
      </c>
      <c r="N87" s="54" t="s">
        <v>38</v>
      </c>
      <c r="O87" s="54" t="s">
        <v>109</v>
      </c>
      <c r="P87" s="54" t="s">
        <v>110</v>
      </c>
      <c r="Q87" s="54" t="s">
        <v>111</v>
      </c>
      <c r="R87" s="54" t="s">
        <v>112</v>
      </c>
      <c r="S87" s="54" t="s">
        <v>113</v>
      </c>
      <c r="T87" s="55" t="s">
        <v>114</v>
      </c>
      <c r="U87" s="111"/>
      <c r="V87" s="111"/>
      <c r="W87" s="111"/>
      <c r="X87" s="111"/>
      <c r="Y87" s="111"/>
      <c r="Z87" s="111"/>
      <c r="AA87" s="111"/>
      <c r="AB87" s="111"/>
      <c r="AC87" s="111"/>
      <c r="AD87" s="111"/>
      <c r="AE87" s="111"/>
    </row>
    <row r="88" spans="1:63" s="2" customFormat="1" ht="22.95" customHeight="1">
      <c r="A88" s="28"/>
      <c r="B88" s="29"/>
      <c r="C88" s="60" t="s">
        <v>115</v>
      </c>
      <c r="D88" s="28"/>
      <c r="E88" s="28"/>
      <c r="F88" s="28"/>
      <c r="G88" s="28"/>
      <c r="H88" s="28"/>
      <c r="I88" s="28"/>
      <c r="J88" s="117">
        <f>BK88</f>
        <v>0</v>
      </c>
      <c r="K88" s="28"/>
      <c r="L88" s="29"/>
      <c r="M88" s="56"/>
      <c r="N88" s="47"/>
      <c r="O88" s="57"/>
      <c r="P88" s="118">
        <f>P89+P96+P121</f>
        <v>311.530275</v>
      </c>
      <c r="Q88" s="57"/>
      <c r="R88" s="118">
        <f>R89+R96+R121</f>
        <v>8.43247514</v>
      </c>
      <c r="S88" s="57"/>
      <c r="T88" s="119">
        <f>T89+T96+T121</f>
        <v>0</v>
      </c>
      <c r="U88" s="28"/>
      <c r="V88" s="28"/>
      <c r="W88" s="28"/>
      <c r="X88" s="28"/>
      <c r="Y88" s="28"/>
      <c r="Z88" s="28"/>
      <c r="AA88" s="28"/>
      <c r="AB88" s="28"/>
      <c r="AC88" s="28"/>
      <c r="AD88" s="28"/>
      <c r="AE88" s="28"/>
      <c r="AT88" s="16" t="s">
        <v>67</v>
      </c>
      <c r="AU88" s="16" t="s">
        <v>93</v>
      </c>
      <c r="BK88" s="120">
        <f>BK89+BK96+BK121</f>
        <v>0</v>
      </c>
    </row>
    <row r="89" spans="2:63" s="12" customFormat="1" ht="26" customHeight="1">
      <c r="B89" s="121"/>
      <c r="D89" s="122" t="s">
        <v>67</v>
      </c>
      <c r="E89" s="123" t="s">
        <v>116</v>
      </c>
      <c r="F89" s="123" t="s">
        <v>116</v>
      </c>
      <c r="J89" s="124">
        <f>BK89</f>
        <v>0</v>
      </c>
      <c r="L89" s="121"/>
      <c r="M89" s="125"/>
      <c r="N89" s="126"/>
      <c r="O89" s="126"/>
      <c r="P89" s="127">
        <f>P90+P93</f>
        <v>132.165</v>
      </c>
      <c r="Q89" s="126"/>
      <c r="R89" s="127">
        <f>R90+R93</f>
        <v>6.8607</v>
      </c>
      <c r="S89" s="126"/>
      <c r="T89" s="128">
        <f>T90+T93</f>
        <v>0</v>
      </c>
      <c r="AR89" s="122" t="s">
        <v>73</v>
      </c>
      <c r="AT89" s="129" t="s">
        <v>67</v>
      </c>
      <c r="AU89" s="129" t="s">
        <v>68</v>
      </c>
      <c r="AY89" s="122" t="s">
        <v>117</v>
      </c>
      <c r="BK89" s="130">
        <f>BK90+BK93</f>
        <v>0</v>
      </c>
    </row>
    <row r="90" spans="2:63" s="12" customFormat="1" ht="22.95" customHeight="1">
      <c r="B90" s="121"/>
      <c r="D90" s="122" t="s">
        <v>67</v>
      </c>
      <c r="E90" s="131" t="s">
        <v>77</v>
      </c>
      <c r="F90" s="131" t="s">
        <v>118</v>
      </c>
      <c r="J90" s="132">
        <f>BK90</f>
        <v>0</v>
      </c>
      <c r="L90" s="121"/>
      <c r="M90" s="125"/>
      <c r="N90" s="126"/>
      <c r="O90" s="126"/>
      <c r="P90" s="127">
        <f>SUM(P91:P92)</f>
        <v>25.65</v>
      </c>
      <c r="Q90" s="126"/>
      <c r="R90" s="127">
        <f>SUM(R91:R92)</f>
        <v>0.513</v>
      </c>
      <c r="S90" s="126"/>
      <c r="T90" s="128">
        <f>SUM(T91:T92)</f>
        <v>0</v>
      </c>
      <c r="AR90" s="122" t="s">
        <v>73</v>
      </c>
      <c r="AT90" s="129" t="s">
        <v>67</v>
      </c>
      <c r="AU90" s="129" t="s">
        <v>73</v>
      </c>
      <c r="AY90" s="122" t="s">
        <v>117</v>
      </c>
      <c r="BK90" s="130">
        <f>SUM(BK91:BK92)</f>
        <v>0</v>
      </c>
    </row>
    <row r="91" spans="1:65" s="2" customFormat="1" ht="24.3" customHeight="1">
      <c r="A91" s="28"/>
      <c r="B91" s="133"/>
      <c r="C91" s="134" t="s">
        <v>73</v>
      </c>
      <c r="D91" s="134" t="s">
        <v>119</v>
      </c>
      <c r="E91" s="135" t="s">
        <v>120</v>
      </c>
      <c r="F91" s="136" t="s">
        <v>121</v>
      </c>
      <c r="G91" s="137" t="s">
        <v>122</v>
      </c>
      <c r="H91" s="138">
        <v>135</v>
      </c>
      <c r="I91" s="218">
        <v>0</v>
      </c>
      <c r="J91" s="139">
        <f>ROUND(I91*H91,2)</f>
        <v>0</v>
      </c>
      <c r="K91" s="136" t="s">
        <v>3</v>
      </c>
      <c r="L91" s="29"/>
      <c r="M91" s="140" t="s">
        <v>3</v>
      </c>
      <c r="N91" s="141" t="s">
        <v>39</v>
      </c>
      <c r="O91" s="142">
        <v>0.19</v>
      </c>
      <c r="P91" s="142">
        <f>O91*H91</f>
        <v>25.65</v>
      </c>
      <c r="Q91" s="142">
        <v>0.0038</v>
      </c>
      <c r="R91" s="142">
        <f>Q91*H91</f>
        <v>0.513</v>
      </c>
      <c r="S91" s="142">
        <v>0</v>
      </c>
      <c r="T91" s="143">
        <f>S91*H91</f>
        <v>0</v>
      </c>
      <c r="U91" s="28"/>
      <c r="V91" s="28"/>
      <c r="W91" s="28"/>
      <c r="X91" s="28"/>
      <c r="Y91" s="28"/>
      <c r="Z91" s="28"/>
      <c r="AA91" s="28"/>
      <c r="AB91" s="28"/>
      <c r="AC91" s="28"/>
      <c r="AD91" s="28"/>
      <c r="AE91" s="28"/>
      <c r="AR91" s="144" t="s">
        <v>81</v>
      </c>
      <c r="AT91" s="144" t="s">
        <v>119</v>
      </c>
      <c r="AU91" s="144" t="s">
        <v>77</v>
      </c>
      <c r="AY91" s="16" t="s">
        <v>117</v>
      </c>
      <c r="BE91" s="145">
        <f>IF(N91="základní",J91,0)</f>
        <v>0</v>
      </c>
      <c r="BF91" s="145">
        <f>IF(N91="snížená",J91,0)</f>
        <v>0</v>
      </c>
      <c r="BG91" s="145">
        <f>IF(N91="zákl. přenesená",J91,0)</f>
        <v>0</v>
      </c>
      <c r="BH91" s="145">
        <f>IF(N91="sníž. přenesená",J91,0)</f>
        <v>0</v>
      </c>
      <c r="BI91" s="145">
        <f>IF(N91="nulová",J91,0)</f>
        <v>0</v>
      </c>
      <c r="BJ91" s="16" t="s">
        <v>73</v>
      </c>
      <c r="BK91" s="145">
        <f>ROUND(I91*H91,2)</f>
        <v>0</v>
      </c>
      <c r="BL91" s="16" t="s">
        <v>81</v>
      </c>
      <c r="BM91" s="144" t="s">
        <v>123</v>
      </c>
    </row>
    <row r="92" spans="1:47" s="2" customFormat="1" ht="38.05">
      <c r="A92" s="28"/>
      <c r="B92" s="29"/>
      <c r="C92" s="28"/>
      <c r="D92" s="146" t="s">
        <v>124</v>
      </c>
      <c r="E92" s="28"/>
      <c r="F92" s="147" t="s">
        <v>125</v>
      </c>
      <c r="G92" s="28"/>
      <c r="H92" s="28"/>
      <c r="I92" s="28"/>
      <c r="J92" s="28"/>
      <c r="K92" s="28"/>
      <c r="L92" s="29"/>
      <c r="M92" s="148"/>
      <c r="N92" s="149"/>
      <c r="O92" s="49"/>
      <c r="P92" s="49"/>
      <c r="Q92" s="49"/>
      <c r="R92" s="49"/>
      <c r="S92" s="49"/>
      <c r="T92" s="50"/>
      <c r="U92" s="28"/>
      <c r="V92" s="28"/>
      <c r="W92" s="28"/>
      <c r="X92" s="28"/>
      <c r="Y92" s="28"/>
      <c r="Z92" s="28"/>
      <c r="AA92" s="28"/>
      <c r="AB92" s="28"/>
      <c r="AC92" s="28"/>
      <c r="AD92" s="28"/>
      <c r="AE92" s="28"/>
      <c r="AT92" s="16" t="s">
        <v>124</v>
      </c>
      <c r="AU92" s="16" t="s">
        <v>77</v>
      </c>
    </row>
    <row r="93" spans="2:63" s="12" customFormat="1" ht="22.95" customHeight="1">
      <c r="B93" s="121"/>
      <c r="D93" s="122" t="s">
        <v>67</v>
      </c>
      <c r="E93" s="131" t="s">
        <v>79</v>
      </c>
      <c r="F93" s="131" t="s">
        <v>126</v>
      </c>
      <c r="J93" s="132">
        <f>BK93</f>
        <v>0</v>
      </c>
      <c r="L93" s="121"/>
      <c r="M93" s="125"/>
      <c r="N93" s="126"/>
      <c r="O93" s="126"/>
      <c r="P93" s="127">
        <f>SUM(P94:P95)</f>
        <v>106.515</v>
      </c>
      <c r="Q93" s="126"/>
      <c r="R93" s="127">
        <f>SUM(R94:R95)</f>
        <v>6.3477</v>
      </c>
      <c r="S93" s="126"/>
      <c r="T93" s="128">
        <f>SUM(T94:T95)</f>
        <v>0</v>
      </c>
      <c r="AR93" s="122" t="s">
        <v>73</v>
      </c>
      <c r="AT93" s="129" t="s">
        <v>67</v>
      </c>
      <c r="AU93" s="129" t="s">
        <v>73</v>
      </c>
      <c r="AY93" s="122" t="s">
        <v>117</v>
      </c>
      <c r="BK93" s="130">
        <f>SUM(BK94:BK95)</f>
        <v>0</v>
      </c>
    </row>
    <row r="94" spans="1:65" s="2" customFormat="1" ht="24.3" customHeight="1">
      <c r="A94" s="28"/>
      <c r="B94" s="133"/>
      <c r="C94" s="134" t="s">
        <v>77</v>
      </c>
      <c r="D94" s="134" t="s">
        <v>119</v>
      </c>
      <c r="E94" s="135" t="s">
        <v>127</v>
      </c>
      <c r="F94" s="136" t="s">
        <v>128</v>
      </c>
      <c r="G94" s="137" t="s">
        <v>122</v>
      </c>
      <c r="H94" s="138">
        <v>135</v>
      </c>
      <c r="I94" s="218">
        <v>0</v>
      </c>
      <c r="J94" s="139">
        <f>ROUND(I94*H94,2)</f>
        <v>0</v>
      </c>
      <c r="K94" s="136" t="s">
        <v>3</v>
      </c>
      <c r="L94" s="29"/>
      <c r="M94" s="140" t="s">
        <v>3</v>
      </c>
      <c r="N94" s="141" t="s">
        <v>39</v>
      </c>
      <c r="O94" s="142">
        <v>0.789</v>
      </c>
      <c r="P94" s="142">
        <f>O94*H94</f>
        <v>106.515</v>
      </c>
      <c r="Q94" s="142">
        <v>0.04702</v>
      </c>
      <c r="R94" s="142">
        <f>Q94*H94</f>
        <v>6.3477</v>
      </c>
      <c r="S94" s="142">
        <v>0</v>
      </c>
      <c r="T94" s="143">
        <f>S94*H94</f>
        <v>0</v>
      </c>
      <c r="U94" s="28"/>
      <c r="V94" s="28"/>
      <c r="W94" s="28"/>
      <c r="X94" s="28"/>
      <c r="Y94" s="28"/>
      <c r="Z94" s="28"/>
      <c r="AA94" s="28"/>
      <c r="AB94" s="28"/>
      <c r="AC94" s="28"/>
      <c r="AD94" s="28"/>
      <c r="AE94" s="28"/>
      <c r="AR94" s="144" t="s">
        <v>81</v>
      </c>
      <c r="AT94" s="144" t="s">
        <v>119</v>
      </c>
      <c r="AU94" s="144" t="s">
        <v>77</v>
      </c>
      <c r="AY94" s="16" t="s">
        <v>117</v>
      </c>
      <c r="BE94" s="145">
        <f>IF(N94="základní",J94,0)</f>
        <v>0</v>
      </c>
      <c r="BF94" s="145">
        <f>IF(N94="snížená",J94,0)</f>
        <v>0</v>
      </c>
      <c r="BG94" s="145">
        <f>IF(N94="zákl. přenesená",J94,0)</f>
        <v>0</v>
      </c>
      <c r="BH94" s="145">
        <f>IF(N94="sníž. přenesená",J94,0)</f>
        <v>0</v>
      </c>
      <c r="BI94" s="145">
        <f>IF(N94="nulová",J94,0)</f>
        <v>0</v>
      </c>
      <c r="BJ94" s="16" t="s">
        <v>73</v>
      </c>
      <c r="BK94" s="145">
        <f>ROUND(I94*H94,2)</f>
        <v>0</v>
      </c>
      <c r="BL94" s="16" t="s">
        <v>81</v>
      </c>
      <c r="BM94" s="144" t="s">
        <v>129</v>
      </c>
    </row>
    <row r="95" spans="1:47" s="2" customFormat="1" ht="76.1">
      <c r="A95" s="28"/>
      <c r="B95" s="29"/>
      <c r="C95" s="28"/>
      <c r="D95" s="146" t="s">
        <v>124</v>
      </c>
      <c r="E95" s="28"/>
      <c r="F95" s="147" t="s">
        <v>130</v>
      </c>
      <c r="G95" s="28"/>
      <c r="H95" s="28"/>
      <c r="I95" s="28"/>
      <c r="J95" s="28"/>
      <c r="K95" s="28"/>
      <c r="L95" s="29"/>
      <c r="M95" s="148"/>
      <c r="N95" s="149"/>
      <c r="O95" s="49"/>
      <c r="P95" s="49"/>
      <c r="Q95" s="49"/>
      <c r="R95" s="49"/>
      <c r="S95" s="49"/>
      <c r="T95" s="50"/>
      <c r="U95" s="28"/>
      <c r="V95" s="28"/>
      <c r="W95" s="28"/>
      <c r="X95" s="28"/>
      <c r="Y95" s="28"/>
      <c r="Z95" s="28"/>
      <c r="AA95" s="28"/>
      <c r="AB95" s="28"/>
      <c r="AC95" s="28"/>
      <c r="AD95" s="28"/>
      <c r="AE95" s="28"/>
      <c r="AT95" s="16" t="s">
        <v>124</v>
      </c>
      <c r="AU95" s="16" t="s">
        <v>77</v>
      </c>
    </row>
    <row r="96" spans="2:63" s="12" customFormat="1" ht="26" customHeight="1">
      <c r="B96" s="121"/>
      <c r="D96" s="122" t="s">
        <v>67</v>
      </c>
      <c r="E96" s="123" t="s">
        <v>131</v>
      </c>
      <c r="F96" s="123" t="s">
        <v>132</v>
      </c>
      <c r="J96" s="124">
        <f>BK96</f>
        <v>0</v>
      </c>
      <c r="L96" s="121"/>
      <c r="M96" s="125"/>
      <c r="N96" s="126"/>
      <c r="O96" s="126"/>
      <c r="P96" s="127">
        <f>P97+P114</f>
        <v>179.36527500000003</v>
      </c>
      <c r="Q96" s="126"/>
      <c r="R96" s="127">
        <f>R97+R114</f>
        <v>1.57177514</v>
      </c>
      <c r="S96" s="126"/>
      <c r="T96" s="128">
        <f>T97+T114</f>
        <v>0</v>
      </c>
      <c r="AR96" s="122" t="s">
        <v>77</v>
      </c>
      <c r="AT96" s="129" t="s">
        <v>67</v>
      </c>
      <c r="AU96" s="129" t="s">
        <v>68</v>
      </c>
      <c r="AY96" s="122" t="s">
        <v>117</v>
      </c>
      <c r="BK96" s="130">
        <f>BK97+BK114</f>
        <v>0</v>
      </c>
    </row>
    <row r="97" spans="2:63" s="12" customFormat="1" ht="22.95" customHeight="1">
      <c r="B97" s="121"/>
      <c r="D97" s="122" t="s">
        <v>67</v>
      </c>
      <c r="E97" s="131" t="s">
        <v>133</v>
      </c>
      <c r="F97" s="131" t="s">
        <v>134</v>
      </c>
      <c r="J97" s="132">
        <f>BK97</f>
        <v>0</v>
      </c>
      <c r="L97" s="121"/>
      <c r="M97" s="125"/>
      <c r="N97" s="126"/>
      <c r="O97" s="126"/>
      <c r="P97" s="127">
        <f>SUM(P98:P113)</f>
        <v>155.63307600000002</v>
      </c>
      <c r="Q97" s="126"/>
      <c r="R97" s="127">
        <f>SUM(R98:R113)</f>
        <v>1.57177514</v>
      </c>
      <c r="S97" s="126"/>
      <c r="T97" s="128">
        <f>SUM(T98:T113)</f>
        <v>0</v>
      </c>
      <c r="AR97" s="122" t="s">
        <v>77</v>
      </c>
      <c r="AT97" s="129" t="s">
        <v>67</v>
      </c>
      <c r="AU97" s="129" t="s">
        <v>73</v>
      </c>
      <c r="AY97" s="122" t="s">
        <v>117</v>
      </c>
      <c r="BK97" s="130">
        <f>SUM(BK98:BK113)</f>
        <v>0</v>
      </c>
    </row>
    <row r="98" spans="1:65" s="2" customFormat="1" ht="24.3" customHeight="1">
      <c r="A98" s="28"/>
      <c r="B98" s="133"/>
      <c r="C98" s="134" t="s">
        <v>79</v>
      </c>
      <c r="D98" s="134" t="s">
        <v>119</v>
      </c>
      <c r="E98" s="135" t="s">
        <v>135</v>
      </c>
      <c r="F98" s="136" t="s">
        <v>136</v>
      </c>
      <c r="G98" s="137" t="s">
        <v>137</v>
      </c>
      <c r="H98" s="138">
        <v>270</v>
      </c>
      <c r="I98" s="218">
        <v>0</v>
      </c>
      <c r="J98" s="139">
        <f>ROUND(I98*H98,2)</f>
        <v>0</v>
      </c>
      <c r="K98" s="136" t="s">
        <v>3</v>
      </c>
      <c r="L98" s="29"/>
      <c r="M98" s="140" t="s">
        <v>3</v>
      </c>
      <c r="N98" s="141" t="s">
        <v>39</v>
      </c>
      <c r="O98" s="142">
        <v>0.394</v>
      </c>
      <c r="P98" s="142">
        <f>O98*H98</f>
        <v>106.38000000000001</v>
      </c>
      <c r="Q98" s="142">
        <v>0</v>
      </c>
      <c r="R98" s="142">
        <f>Q98*H98</f>
        <v>0</v>
      </c>
      <c r="S98" s="142">
        <v>0</v>
      </c>
      <c r="T98" s="143">
        <f>S98*H98</f>
        <v>0</v>
      </c>
      <c r="U98" s="28"/>
      <c r="V98" s="28"/>
      <c r="W98" s="28"/>
      <c r="X98" s="28"/>
      <c r="Y98" s="28"/>
      <c r="Z98" s="28"/>
      <c r="AA98" s="28"/>
      <c r="AB98" s="28"/>
      <c r="AC98" s="28"/>
      <c r="AD98" s="28"/>
      <c r="AE98" s="28"/>
      <c r="AR98" s="144" t="s">
        <v>138</v>
      </c>
      <c r="AT98" s="144" t="s">
        <v>119</v>
      </c>
      <c r="AU98" s="144" t="s">
        <v>77</v>
      </c>
      <c r="AY98" s="16" t="s">
        <v>117</v>
      </c>
      <c r="BE98" s="145">
        <f>IF(N98="základní",J98,0)</f>
        <v>0</v>
      </c>
      <c r="BF98" s="145">
        <f>IF(N98="snížená",J98,0)</f>
        <v>0</v>
      </c>
      <c r="BG98" s="145">
        <f>IF(N98="zákl. přenesená",J98,0)</f>
        <v>0</v>
      </c>
      <c r="BH98" s="145">
        <f>IF(N98="sníž. přenesená",J98,0)</f>
        <v>0</v>
      </c>
      <c r="BI98" s="145">
        <f>IF(N98="nulová",J98,0)</f>
        <v>0</v>
      </c>
      <c r="BJ98" s="16" t="s">
        <v>73</v>
      </c>
      <c r="BK98" s="145">
        <f>ROUND(I98*H98,2)</f>
        <v>0</v>
      </c>
      <c r="BL98" s="16" t="s">
        <v>138</v>
      </c>
      <c r="BM98" s="144" t="s">
        <v>139</v>
      </c>
    </row>
    <row r="99" spans="1:47" s="2" customFormat="1" ht="66.6">
      <c r="A99" s="28"/>
      <c r="B99" s="29"/>
      <c r="C99" s="28"/>
      <c r="D99" s="146" t="s">
        <v>124</v>
      </c>
      <c r="E99" s="28"/>
      <c r="F99" s="147" t="s">
        <v>140</v>
      </c>
      <c r="G99" s="28"/>
      <c r="H99" s="28"/>
      <c r="I99" s="28"/>
      <c r="J99" s="28"/>
      <c r="K99" s="28"/>
      <c r="L99" s="29"/>
      <c r="M99" s="148"/>
      <c r="N99" s="149"/>
      <c r="O99" s="49"/>
      <c r="P99" s="49"/>
      <c r="Q99" s="49"/>
      <c r="R99" s="49"/>
      <c r="S99" s="49"/>
      <c r="T99" s="50"/>
      <c r="U99" s="28"/>
      <c r="V99" s="28"/>
      <c r="W99" s="28"/>
      <c r="X99" s="28"/>
      <c r="Y99" s="28"/>
      <c r="Z99" s="28"/>
      <c r="AA99" s="28"/>
      <c r="AB99" s="28"/>
      <c r="AC99" s="28"/>
      <c r="AD99" s="28"/>
      <c r="AE99" s="28"/>
      <c r="AT99" s="16" t="s">
        <v>124</v>
      </c>
      <c r="AU99" s="16" t="s">
        <v>77</v>
      </c>
    </row>
    <row r="100" spans="2:51" s="13" customFormat="1" ht="12">
      <c r="B100" s="150"/>
      <c r="D100" s="146" t="s">
        <v>141</v>
      </c>
      <c r="E100" s="151" t="s">
        <v>3</v>
      </c>
      <c r="F100" s="152" t="s">
        <v>142</v>
      </c>
      <c r="H100" s="153">
        <v>270</v>
      </c>
      <c r="L100" s="150"/>
      <c r="M100" s="154"/>
      <c r="N100" s="155"/>
      <c r="O100" s="155"/>
      <c r="P100" s="155"/>
      <c r="Q100" s="155"/>
      <c r="R100" s="155"/>
      <c r="S100" s="155"/>
      <c r="T100" s="156"/>
      <c r="AT100" s="151" t="s">
        <v>141</v>
      </c>
      <c r="AU100" s="151" t="s">
        <v>77</v>
      </c>
      <c r="AV100" s="13" t="s">
        <v>77</v>
      </c>
      <c r="AW100" s="13" t="s">
        <v>27</v>
      </c>
      <c r="AX100" s="13" t="s">
        <v>73</v>
      </c>
      <c r="AY100" s="151" t="s">
        <v>117</v>
      </c>
    </row>
    <row r="101" spans="1:65" s="2" customFormat="1" ht="24.3" customHeight="1">
      <c r="A101" s="28"/>
      <c r="B101" s="133"/>
      <c r="C101" s="157" t="s">
        <v>81</v>
      </c>
      <c r="D101" s="157" t="s">
        <v>143</v>
      </c>
      <c r="E101" s="158" t="s">
        <v>144</v>
      </c>
      <c r="F101" s="159" t="s">
        <v>145</v>
      </c>
      <c r="G101" s="160" t="s">
        <v>146</v>
      </c>
      <c r="H101" s="161">
        <v>2.781</v>
      </c>
      <c r="I101" s="219">
        <v>0</v>
      </c>
      <c r="J101" s="162">
        <f>ROUND(I101*H101,2)</f>
        <v>0</v>
      </c>
      <c r="K101" s="159" t="s">
        <v>3</v>
      </c>
      <c r="L101" s="163"/>
      <c r="M101" s="164" t="s">
        <v>3</v>
      </c>
      <c r="N101" s="165" t="s">
        <v>39</v>
      </c>
      <c r="O101" s="142">
        <v>0</v>
      </c>
      <c r="P101" s="142">
        <f>O101*H101</f>
        <v>0</v>
      </c>
      <c r="Q101" s="142">
        <v>0.44</v>
      </c>
      <c r="R101" s="142">
        <f>Q101*H101</f>
        <v>1.22364</v>
      </c>
      <c r="S101" s="142">
        <v>0</v>
      </c>
      <c r="T101" s="143">
        <f>S101*H101</f>
        <v>0</v>
      </c>
      <c r="U101" s="28"/>
      <c r="V101" s="28"/>
      <c r="W101" s="28"/>
      <c r="X101" s="28"/>
      <c r="Y101" s="28"/>
      <c r="Z101" s="28"/>
      <c r="AA101" s="28"/>
      <c r="AB101" s="28"/>
      <c r="AC101" s="28"/>
      <c r="AD101" s="28"/>
      <c r="AE101" s="28"/>
      <c r="AR101" s="144" t="s">
        <v>147</v>
      </c>
      <c r="AT101" s="144" t="s">
        <v>143</v>
      </c>
      <c r="AU101" s="144" t="s">
        <v>77</v>
      </c>
      <c r="AY101" s="16" t="s">
        <v>117</v>
      </c>
      <c r="BE101" s="145">
        <f>IF(N101="základní",J101,0)</f>
        <v>0</v>
      </c>
      <c r="BF101" s="145">
        <f>IF(N101="snížená",J101,0)</f>
        <v>0</v>
      </c>
      <c r="BG101" s="145">
        <f>IF(N101="zákl. přenesená",J101,0)</f>
        <v>0</v>
      </c>
      <c r="BH101" s="145">
        <f>IF(N101="sníž. přenesená",J101,0)</f>
        <v>0</v>
      </c>
      <c r="BI101" s="145">
        <f>IF(N101="nulová",J101,0)</f>
        <v>0</v>
      </c>
      <c r="BJ101" s="16" t="s">
        <v>73</v>
      </c>
      <c r="BK101" s="145">
        <f>ROUND(I101*H101,2)</f>
        <v>0</v>
      </c>
      <c r="BL101" s="16" t="s">
        <v>138</v>
      </c>
      <c r="BM101" s="144" t="s">
        <v>148</v>
      </c>
    </row>
    <row r="102" spans="2:51" s="13" customFormat="1" ht="12">
      <c r="B102" s="150"/>
      <c r="D102" s="146" t="s">
        <v>141</v>
      </c>
      <c r="E102" s="151" t="s">
        <v>3</v>
      </c>
      <c r="F102" s="152" t="s">
        <v>149</v>
      </c>
      <c r="H102" s="153">
        <v>2.781</v>
      </c>
      <c r="L102" s="150"/>
      <c r="M102" s="154"/>
      <c r="N102" s="155"/>
      <c r="O102" s="155"/>
      <c r="P102" s="155"/>
      <c r="Q102" s="155"/>
      <c r="R102" s="155"/>
      <c r="S102" s="155"/>
      <c r="T102" s="156"/>
      <c r="AT102" s="151" t="s">
        <v>141</v>
      </c>
      <c r="AU102" s="151" t="s">
        <v>77</v>
      </c>
      <c r="AV102" s="13" t="s">
        <v>77</v>
      </c>
      <c r="AW102" s="13" t="s">
        <v>27</v>
      </c>
      <c r="AX102" s="13" t="s">
        <v>73</v>
      </c>
      <c r="AY102" s="151" t="s">
        <v>117</v>
      </c>
    </row>
    <row r="103" spans="1:65" s="2" customFormat="1" ht="14.45" customHeight="1">
      <c r="A103" s="28"/>
      <c r="B103" s="133"/>
      <c r="C103" s="157" t="s">
        <v>85</v>
      </c>
      <c r="D103" s="157" t="s">
        <v>143</v>
      </c>
      <c r="E103" s="158" t="s">
        <v>150</v>
      </c>
      <c r="F103" s="159" t="s">
        <v>151</v>
      </c>
      <c r="G103" s="160" t="s">
        <v>146</v>
      </c>
      <c r="H103" s="161">
        <v>0.541</v>
      </c>
      <c r="I103" s="219">
        <v>0</v>
      </c>
      <c r="J103" s="162">
        <f>ROUND(I103*H103,2)</f>
        <v>0</v>
      </c>
      <c r="K103" s="159" t="s">
        <v>3</v>
      </c>
      <c r="L103" s="163"/>
      <c r="M103" s="164" t="s">
        <v>3</v>
      </c>
      <c r="N103" s="165" t="s">
        <v>39</v>
      </c>
      <c r="O103" s="142">
        <v>0</v>
      </c>
      <c r="P103" s="142">
        <f>O103*H103</f>
        <v>0</v>
      </c>
      <c r="Q103" s="142">
        <v>0.5</v>
      </c>
      <c r="R103" s="142">
        <f>Q103*H103</f>
        <v>0.2705</v>
      </c>
      <c r="S103" s="142">
        <v>0</v>
      </c>
      <c r="T103" s="143">
        <f>S103*H103</f>
        <v>0</v>
      </c>
      <c r="U103" s="28"/>
      <c r="V103" s="28"/>
      <c r="W103" s="28"/>
      <c r="X103" s="28"/>
      <c r="Y103" s="28"/>
      <c r="Z103" s="28"/>
      <c r="AA103" s="28"/>
      <c r="AB103" s="28"/>
      <c r="AC103" s="28"/>
      <c r="AD103" s="28"/>
      <c r="AE103" s="28"/>
      <c r="AR103" s="144" t="s">
        <v>147</v>
      </c>
      <c r="AT103" s="144" t="s">
        <v>143</v>
      </c>
      <c r="AU103" s="144" t="s">
        <v>77</v>
      </c>
      <c r="AY103" s="16" t="s">
        <v>117</v>
      </c>
      <c r="BE103" s="145">
        <f>IF(N103="základní",J103,0)</f>
        <v>0</v>
      </c>
      <c r="BF103" s="145">
        <f>IF(N103="snížená",J103,0)</f>
        <v>0</v>
      </c>
      <c r="BG103" s="145">
        <f>IF(N103="zákl. přenesená",J103,0)</f>
        <v>0</v>
      </c>
      <c r="BH103" s="145">
        <f>IF(N103="sníž. přenesená",J103,0)</f>
        <v>0</v>
      </c>
      <c r="BI103" s="145">
        <f>IF(N103="nulová",J103,0)</f>
        <v>0</v>
      </c>
      <c r="BJ103" s="16" t="s">
        <v>73</v>
      </c>
      <c r="BK103" s="145">
        <f>ROUND(I103*H103,2)</f>
        <v>0</v>
      </c>
      <c r="BL103" s="16" t="s">
        <v>138</v>
      </c>
      <c r="BM103" s="144" t="s">
        <v>152</v>
      </c>
    </row>
    <row r="104" spans="2:51" s="13" customFormat="1" ht="12">
      <c r="B104" s="150"/>
      <c r="D104" s="146" t="s">
        <v>141</v>
      </c>
      <c r="E104" s="151" t="s">
        <v>3</v>
      </c>
      <c r="F104" s="152" t="s">
        <v>153</v>
      </c>
      <c r="H104" s="153">
        <v>0.541</v>
      </c>
      <c r="L104" s="150"/>
      <c r="M104" s="154"/>
      <c r="N104" s="155"/>
      <c r="O104" s="155"/>
      <c r="P104" s="155"/>
      <c r="Q104" s="155"/>
      <c r="R104" s="155"/>
      <c r="S104" s="155"/>
      <c r="T104" s="156"/>
      <c r="AT104" s="151" t="s">
        <v>141</v>
      </c>
      <c r="AU104" s="151" t="s">
        <v>77</v>
      </c>
      <c r="AV104" s="13" t="s">
        <v>77</v>
      </c>
      <c r="AW104" s="13" t="s">
        <v>27</v>
      </c>
      <c r="AX104" s="13" t="s">
        <v>73</v>
      </c>
      <c r="AY104" s="151" t="s">
        <v>117</v>
      </c>
    </row>
    <row r="105" spans="1:65" s="2" customFormat="1" ht="48.1" customHeight="1">
      <c r="A105" s="28"/>
      <c r="B105" s="133"/>
      <c r="C105" s="134" t="s">
        <v>154</v>
      </c>
      <c r="D105" s="134" t="s">
        <v>119</v>
      </c>
      <c r="E105" s="135" t="s">
        <v>155</v>
      </c>
      <c r="F105" s="136" t="s">
        <v>156</v>
      </c>
      <c r="G105" s="137" t="s">
        <v>157</v>
      </c>
      <c r="H105" s="138">
        <v>21.006</v>
      </c>
      <c r="I105" s="218">
        <v>0</v>
      </c>
      <c r="J105" s="139">
        <f>ROUND(I105*H105,2)</f>
        <v>0</v>
      </c>
      <c r="K105" s="136" t="s">
        <v>446</v>
      </c>
      <c r="L105" s="29"/>
      <c r="M105" s="140" t="s">
        <v>3</v>
      </c>
      <c r="N105" s="141" t="s">
        <v>39</v>
      </c>
      <c r="O105" s="142">
        <v>0.346</v>
      </c>
      <c r="P105" s="142">
        <f>O105*H105</f>
        <v>7.268076</v>
      </c>
      <c r="Q105" s="142">
        <v>0</v>
      </c>
      <c r="R105" s="142">
        <f>Q105*H105</f>
        <v>0</v>
      </c>
      <c r="S105" s="142">
        <v>0</v>
      </c>
      <c r="T105" s="143">
        <f>S105*H105</f>
        <v>0</v>
      </c>
      <c r="U105" s="28"/>
      <c r="V105" s="28"/>
      <c r="W105" s="28"/>
      <c r="X105" s="28"/>
      <c r="Y105" s="28"/>
      <c r="Z105" s="28"/>
      <c r="AA105" s="28"/>
      <c r="AB105" s="28"/>
      <c r="AC105" s="28"/>
      <c r="AD105" s="28"/>
      <c r="AE105" s="28"/>
      <c r="AR105" s="144" t="s">
        <v>138</v>
      </c>
      <c r="AT105" s="144" t="s">
        <v>119</v>
      </c>
      <c r="AU105" s="144" t="s">
        <v>77</v>
      </c>
      <c r="AY105" s="16" t="s">
        <v>117</v>
      </c>
      <c r="BE105" s="145">
        <f>IF(N105="základní",J105,0)</f>
        <v>0</v>
      </c>
      <c r="BF105" s="145">
        <f>IF(N105="snížená",J105,0)</f>
        <v>0</v>
      </c>
      <c r="BG105" s="145">
        <f>IF(N105="zákl. přenesená",J105,0)</f>
        <v>0</v>
      </c>
      <c r="BH105" s="145">
        <f>IF(N105="sníž. přenesená",J105,0)</f>
        <v>0</v>
      </c>
      <c r="BI105" s="145">
        <f>IF(N105="nulová",J105,0)</f>
        <v>0</v>
      </c>
      <c r="BJ105" s="16" t="s">
        <v>73</v>
      </c>
      <c r="BK105" s="145">
        <f>ROUND(I105*H105,2)</f>
        <v>0</v>
      </c>
      <c r="BL105" s="16" t="s">
        <v>138</v>
      </c>
      <c r="BM105" s="144" t="s">
        <v>158</v>
      </c>
    </row>
    <row r="106" spans="1:47" s="2" customFormat="1" ht="57.1">
      <c r="A106" s="28"/>
      <c r="B106" s="29"/>
      <c r="C106" s="28"/>
      <c r="D106" s="146" t="s">
        <v>124</v>
      </c>
      <c r="E106" s="28"/>
      <c r="F106" s="147" t="s">
        <v>159</v>
      </c>
      <c r="G106" s="28"/>
      <c r="H106" s="28"/>
      <c r="I106" s="28"/>
      <c r="J106" s="28"/>
      <c r="K106" s="28"/>
      <c r="L106" s="29"/>
      <c r="M106" s="148"/>
      <c r="N106" s="149"/>
      <c r="O106" s="49"/>
      <c r="P106" s="49"/>
      <c r="Q106" s="49"/>
      <c r="R106" s="49"/>
      <c r="S106" s="49"/>
      <c r="T106" s="50"/>
      <c r="U106" s="28"/>
      <c r="V106" s="28"/>
      <c r="W106" s="28"/>
      <c r="X106" s="28"/>
      <c r="Y106" s="28"/>
      <c r="Z106" s="28"/>
      <c r="AA106" s="28"/>
      <c r="AB106" s="28"/>
      <c r="AC106" s="28"/>
      <c r="AD106" s="28"/>
      <c r="AE106" s="28"/>
      <c r="AT106" s="16" t="s">
        <v>124</v>
      </c>
      <c r="AU106" s="16" t="s">
        <v>77</v>
      </c>
    </row>
    <row r="107" spans="2:51" s="13" customFormat="1" ht="12">
      <c r="B107" s="150"/>
      <c r="D107" s="146" t="s">
        <v>141</v>
      </c>
      <c r="E107" s="151" t="s">
        <v>3</v>
      </c>
      <c r="F107" s="152" t="s">
        <v>160</v>
      </c>
      <c r="H107" s="153">
        <v>21.006</v>
      </c>
      <c r="L107" s="150"/>
      <c r="M107" s="154"/>
      <c r="N107" s="155"/>
      <c r="O107" s="155"/>
      <c r="P107" s="155"/>
      <c r="Q107" s="155"/>
      <c r="R107" s="155"/>
      <c r="S107" s="155"/>
      <c r="T107" s="156"/>
      <c r="AT107" s="151" t="s">
        <v>141</v>
      </c>
      <c r="AU107" s="151" t="s">
        <v>77</v>
      </c>
      <c r="AV107" s="13" t="s">
        <v>77</v>
      </c>
      <c r="AW107" s="13" t="s">
        <v>27</v>
      </c>
      <c r="AX107" s="13" t="s">
        <v>73</v>
      </c>
      <c r="AY107" s="151" t="s">
        <v>117</v>
      </c>
    </row>
    <row r="108" spans="1:65" s="2" customFormat="1" ht="38.25" customHeight="1">
      <c r="A108" s="28"/>
      <c r="B108" s="133"/>
      <c r="C108" s="134" t="s">
        <v>161</v>
      </c>
      <c r="D108" s="134" t="s">
        <v>119</v>
      </c>
      <c r="E108" s="135" t="s">
        <v>162</v>
      </c>
      <c r="F108" s="136" t="s">
        <v>257</v>
      </c>
      <c r="G108" s="137" t="s">
        <v>146</v>
      </c>
      <c r="H108" s="138">
        <v>3.322</v>
      </c>
      <c r="I108" s="218">
        <v>0</v>
      </c>
      <c r="J108" s="139">
        <f>ROUND(I108*H108,2)</f>
        <v>0</v>
      </c>
      <c r="K108" s="136" t="s">
        <v>447</v>
      </c>
      <c r="L108" s="29"/>
      <c r="M108" s="140" t="s">
        <v>3</v>
      </c>
      <c r="N108" s="141" t="s">
        <v>39</v>
      </c>
      <c r="O108" s="142">
        <v>0</v>
      </c>
      <c r="P108" s="142">
        <f>O108*H108</f>
        <v>0</v>
      </c>
      <c r="Q108" s="142">
        <v>0.02337</v>
      </c>
      <c r="R108" s="142">
        <f>Q108*H108</f>
        <v>0.07763513999999999</v>
      </c>
      <c r="S108" s="142">
        <v>0</v>
      </c>
      <c r="T108" s="143">
        <f>S108*H108</f>
        <v>0</v>
      </c>
      <c r="U108" s="28"/>
      <c r="V108" s="28"/>
      <c r="W108" s="28"/>
      <c r="X108" s="28"/>
      <c r="Y108" s="28"/>
      <c r="Z108" s="28"/>
      <c r="AA108" s="28"/>
      <c r="AB108" s="28"/>
      <c r="AC108" s="28"/>
      <c r="AD108" s="28"/>
      <c r="AE108" s="28"/>
      <c r="AR108" s="144" t="s">
        <v>138</v>
      </c>
      <c r="AT108" s="144" t="s">
        <v>119</v>
      </c>
      <c r="AU108" s="144" t="s">
        <v>77</v>
      </c>
      <c r="AY108" s="16" t="s">
        <v>117</v>
      </c>
      <c r="BE108" s="145">
        <f>IF(N108="základní",J108,0)</f>
        <v>0</v>
      </c>
      <c r="BF108" s="145">
        <f>IF(N108="snížená",J108,0)</f>
        <v>0</v>
      </c>
      <c r="BG108" s="145">
        <f>IF(N108="zákl. přenesená",J108,0)</f>
        <v>0</v>
      </c>
      <c r="BH108" s="145">
        <f>IF(N108="sníž. přenesená",J108,0)</f>
        <v>0</v>
      </c>
      <c r="BI108" s="145">
        <f>IF(N108="nulová",J108,0)</f>
        <v>0</v>
      </c>
      <c r="BJ108" s="16" t="s">
        <v>73</v>
      </c>
      <c r="BK108" s="145">
        <f>ROUND(I108*H108,2)</f>
        <v>0</v>
      </c>
      <c r="BL108" s="16" t="s">
        <v>138</v>
      </c>
      <c r="BM108" s="144" t="s">
        <v>164</v>
      </c>
    </row>
    <row r="109" spans="1:47" s="2" customFormat="1" ht="95.1">
      <c r="A109" s="28"/>
      <c r="B109" s="29"/>
      <c r="C109" s="28"/>
      <c r="D109" s="146" t="s">
        <v>124</v>
      </c>
      <c r="E109" s="28"/>
      <c r="F109" s="147" t="s">
        <v>165</v>
      </c>
      <c r="G109" s="28"/>
      <c r="H109" s="28"/>
      <c r="I109" s="28"/>
      <c r="J109" s="28"/>
      <c r="K109" s="28"/>
      <c r="L109" s="29"/>
      <c r="M109" s="148"/>
      <c r="N109" s="149"/>
      <c r="O109" s="49"/>
      <c r="P109" s="49"/>
      <c r="Q109" s="49"/>
      <c r="R109" s="49"/>
      <c r="S109" s="49"/>
      <c r="T109" s="50"/>
      <c r="U109" s="28"/>
      <c r="V109" s="28"/>
      <c r="W109" s="28"/>
      <c r="X109" s="28"/>
      <c r="Y109" s="28"/>
      <c r="Z109" s="28"/>
      <c r="AA109" s="28"/>
      <c r="AB109" s="28"/>
      <c r="AC109" s="28"/>
      <c r="AD109" s="28"/>
      <c r="AE109" s="28"/>
      <c r="AT109" s="16" t="s">
        <v>124</v>
      </c>
      <c r="AU109" s="16" t="s">
        <v>77</v>
      </c>
    </row>
    <row r="110" spans="2:51" s="13" customFormat="1" ht="12">
      <c r="B110" s="150"/>
      <c r="D110" s="146" t="s">
        <v>141</v>
      </c>
      <c r="E110" s="151" t="s">
        <v>3</v>
      </c>
      <c r="F110" s="152" t="s">
        <v>166</v>
      </c>
      <c r="H110" s="153">
        <v>3.322</v>
      </c>
      <c r="L110" s="150"/>
      <c r="M110" s="154"/>
      <c r="N110" s="155"/>
      <c r="O110" s="155"/>
      <c r="P110" s="155"/>
      <c r="Q110" s="155"/>
      <c r="R110" s="155"/>
      <c r="S110" s="155"/>
      <c r="T110" s="156"/>
      <c r="AT110" s="151" t="s">
        <v>141</v>
      </c>
      <c r="AU110" s="151" t="s">
        <v>77</v>
      </c>
      <c r="AV110" s="13" t="s">
        <v>77</v>
      </c>
      <c r="AW110" s="13" t="s">
        <v>27</v>
      </c>
      <c r="AX110" s="13" t="s">
        <v>73</v>
      </c>
      <c r="AY110" s="151" t="s">
        <v>117</v>
      </c>
    </row>
    <row r="111" spans="1:65" s="2" customFormat="1" ht="24.3" customHeight="1">
      <c r="A111" s="28"/>
      <c r="B111" s="133"/>
      <c r="C111" s="134" t="s">
        <v>167</v>
      </c>
      <c r="D111" s="134" t="s">
        <v>119</v>
      </c>
      <c r="E111" s="135" t="s">
        <v>168</v>
      </c>
      <c r="F111" s="136" t="s">
        <v>169</v>
      </c>
      <c r="G111" s="137" t="s">
        <v>122</v>
      </c>
      <c r="H111" s="138">
        <v>135</v>
      </c>
      <c r="I111" s="218">
        <v>0</v>
      </c>
      <c r="J111" s="139">
        <f>ROUND(I111*H111,2)</f>
        <v>0</v>
      </c>
      <c r="K111" s="136" t="s">
        <v>446</v>
      </c>
      <c r="L111" s="29"/>
      <c r="M111" s="140" t="s">
        <v>3</v>
      </c>
      <c r="N111" s="141" t="s">
        <v>39</v>
      </c>
      <c r="O111" s="142">
        <v>0.311</v>
      </c>
      <c r="P111" s="142">
        <f>O111*H111</f>
        <v>41.985</v>
      </c>
      <c r="Q111" s="142">
        <v>0</v>
      </c>
      <c r="R111" s="142">
        <f>Q111*H111</f>
        <v>0</v>
      </c>
      <c r="S111" s="142">
        <v>0</v>
      </c>
      <c r="T111" s="143">
        <f>S111*H111</f>
        <v>0</v>
      </c>
      <c r="U111" s="28"/>
      <c r="V111" s="28"/>
      <c r="W111" s="28"/>
      <c r="X111" s="28"/>
      <c r="Y111" s="28"/>
      <c r="Z111" s="28"/>
      <c r="AA111" s="28"/>
      <c r="AB111" s="28"/>
      <c r="AC111" s="28"/>
      <c r="AD111" s="28"/>
      <c r="AE111" s="28"/>
      <c r="AR111" s="144" t="s">
        <v>170</v>
      </c>
      <c r="AT111" s="144" t="s">
        <v>119</v>
      </c>
      <c r="AU111" s="144" t="s">
        <v>77</v>
      </c>
      <c r="AY111" s="16" t="s">
        <v>117</v>
      </c>
      <c r="BE111" s="145">
        <f>IF(N111="základní",J111,0)</f>
        <v>0</v>
      </c>
      <c r="BF111" s="145">
        <f>IF(N111="snížená",J111,0)</f>
        <v>0</v>
      </c>
      <c r="BG111" s="145">
        <f>IF(N111="zákl. přenesená",J111,0)</f>
        <v>0</v>
      </c>
      <c r="BH111" s="145">
        <f>IF(N111="sníž. přenesená",J111,0)</f>
        <v>0</v>
      </c>
      <c r="BI111" s="145">
        <f>IF(N111="nulová",J111,0)</f>
        <v>0</v>
      </c>
      <c r="BJ111" s="16" t="s">
        <v>73</v>
      </c>
      <c r="BK111" s="145">
        <f>ROUND(I111*H111,2)</f>
        <v>0</v>
      </c>
      <c r="BL111" s="16" t="s">
        <v>170</v>
      </c>
      <c r="BM111" s="144" t="s">
        <v>171</v>
      </c>
    </row>
    <row r="112" spans="1:47" s="2" customFormat="1" ht="38.05">
      <c r="A112" s="28"/>
      <c r="B112" s="29"/>
      <c r="C112" s="28"/>
      <c r="D112" s="146" t="s">
        <v>124</v>
      </c>
      <c r="E112" s="28"/>
      <c r="F112" s="147" t="s">
        <v>172</v>
      </c>
      <c r="G112" s="28"/>
      <c r="H112" s="28"/>
      <c r="I112" s="28"/>
      <c r="J112" s="28"/>
      <c r="K112" s="28"/>
      <c r="L112" s="29"/>
      <c r="M112" s="148"/>
      <c r="N112" s="149"/>
      <c r="O112" s="49"/>
      <c r="P112" s="49"/>
      <c r="Q112" s="49"/>
      <c r="R112" s="49"/>
      <c r="S112" s="49"/>
      <c r="T112" s="50"/>
      <c r="U112" s="28"/>
      <c r="V112" s="28"/>
      <c r="W112" s="28"/>
      <c r="X112" s="28"/>
      <c r="Y112" s="28"/>
      <c r="Z112" s="28"/>
      <c r="AA112" s="28"/>
      <c r="AB112" s="28"/>
      <c r="AC112" s="28"/>
      <c r="AD112" s="28"/>
      <c r="AE112" s="28"/>
      <c r="AT112" s="16" t="s">
        <v>124</v>
      </c>
      <c r="AU112" s="16" t="s">
        <v>77</v>
      </c>
    </row>
    <row r="113" spans="1:65" s="2" customFormat="1" ht="27" customHeight="1">
      <c r="A113" s="28"/>
      <c r="B113" s="133"/>
      <c r="C113" s="134" t="s">
        <v>173</v>
      </c>
      <c r="D113" s="134" t="s">
        <v>119</v>
      </c>
      <c r="E113" s="135" t="s">
        <v>174</v>
      </c>
      <c r="F113" s="136" t="s">
        <v>175</v>
      </c>
      <c r="G113" s="137" t="s">
        <v>122</v>
      </c>
      <c r="H113" s="138">
        <v>135</v>
      </c>
      <c r="I113" s="218">
        <v>0</v>
      </c>
      <c r="J113" s="139">
        <f>ROUND(I113*H113,2)</f>
        <v>0</v>
      </c>
      <c r="K113" s="136" t="s">
        <v>446</v>
      </c>
      <c r="L113" s="29"/>
      <c r="M113" s="140" t="s">
        <v>3</v>
      </c>
      <c r="N113" s="141" t="s">
        <v>39</v>
      </c>
      <c r="O113" s="142">
        <v>0</v>
      </c>
      <c r="P113" s="142">
        <f>O113*H113</f>
        <v>0</v>
      </c>
      <c r="Q113" s="142">
        <v>0</v>
      </c>
      <c r="R113" s="142">
        <f>Q113*H113</f>
        <v>0</v>
      </c>
      <c r="S113" s="142">
        <v>0</v>
      </c>
      <c r="T113" s="143">
        <f>S113*H113</f>
        <v>0</v>
      </c>
      <c r="U113" s="28"/>
      <c r="V113" s="28"/>
      <c r="W113" s="28"/>
      <c r="X113" s="28"/>
      <c r="Y113" s="28"/>
      <c r="Z113" s="28"/>
      <c r="AA113" s="28"/>
      <c r="AB113" s="28"/>
      <c r="AC113" s="28"/>
      <c r="AD113" s="28"/>
      <c r="AE113" s="28"/>
      <c r="AR113" s="144" t="s">
        <v>170</v>
      </c>
      <c r="AT113" s="144" t="s">
        <v>119</v>
      </c>
      <c r="AU113" s="144" t="s">
        <v>77</v>
      </c>
      <c r="AY113" s="16" t="s">
        <v>117</v>
      </c>
      <c r="BE113" s="145">
        <f>IF(N113="základní",J113,0)</f>
        <v>0</v>
      </c>
      <c r="BF113" s="145">
        <f>IF(N113="snížená",J113,0)</f>
        <v>0</v>
      </c>
      <c r="BG113" s="145">
        <f>IF(N113="zákl. přenesená",J113,0)</f>
        <v>0</v>
      </c>
      <c r="BH113" s="145">
        <f>IF(N113="sníž. přenesená",J113,0)</f>
        <v>0</v>
      </c>
      <c r="BI113" s="145">
        <f>IF(N113="nulová",J113,0)</f>
        <v>0</v>
      </c>
      <c r="BJ113" s="16" t="s">
        <v>73</v>
      </c>
      <c r="BK113" s="145">
        <f>ROUND(I113*H113,2)</f>
        <v>0</v>
      </c>
      <c r="BL113" s="16" t="s">
        <v>170</v>
      </c>
      <c r="BM113" s="144" t="s">
        <v>176</v>
      </c>
    </row>
    <row r="114" spans="2:63" s="12" customFormat="1" ht="22.95" customHeight="1">
      <c r="B114" s="121"/>
      <c r="D114" s="122" t="s">
        <v>67</v>
      </c>
      <c r="E114" s="131" t="s">
        <v>177</v>
      </c>
      <c r="F114" s="131" t="s">
        <v>178</v>
      </c>
      <c r="J114" s="132">
        <f>BK114</f>
        <v>0</v>
      </c>
      <c r="L114" s="121"/>
      <c r="M114" s="125"/>
      <c r="N114" s="126"/>
      <c r="O114" s="126"/>
      <c r="P114" s="127">
        <f>SUM(P115:P120)</f>
        <v>23.732198999999998</v>
      </c>
      <c r="Q114" s="126"/>
      <c r="R114" s="127">
        <f>SUM(R115:R120)</f>
        <v>0</v>
      </c>
      <c r="S114" s="126"/>
      <c r="T114" s="128">
        <f>SUM(T115:T120)</f>
        <v>0</v>
      </c>
      <c r="AR114" s="122" t="s">
        <v>77</v>
      </c>
      <c r="AT114" s="129" t="s">
        <v>67</v>
      </c>
      <c r="AU114" s="129" t="s">
        <v>73</v>
      </c>
      <c r="AY114" s="122" t="s">
        <v>117</v>
      </c>
      <c r="BK114" s="130">
        <f>SUM(BK115:BK120)</f>
        <v>0</v>
      </c>
    </row>
    <row r="115" spans="1:65" s="2" customFormat="1" ht="37.9" customHeight="1">
      <c r="A115" s="28"/>
      <c r="B115" s="133"/>
      <c r="C115" s="134" t="s">
        <v>179</v>
      </c>
      <c r="D115" s="134" t="s">
        <v>119</v>
      </c>
      <c r="E115" s="135" t="s">
        <v>180</v>
      </c>
      <c r="F115" s="136" t="s">
        <v>181</v>
      </c>
      <c r="G115" s="137" t="s">
        <v>182</v>
      </c>
      <c r="H115" s="138">
        <v>6.861</v>
      </c>
      <c r="I115" s="218">
        <v>0</v>
      </c>
      <c r="J115" s="139">
        <f>ROUND(I115*H115,2)</f>
        <v>0</v>
      </c>
      <c r="K115" s="136" t="s">
        <v>163</v>
      </c>
      <c r="L115" s="29"/>
      <c r="M115" s="140" t="s">
        <v>3</v>
      </c>
      <c r="N115" s="141" t="s">
        <v>39</v>
      </c>
      <c r="O115" s="142">
        <v>2.255</v>
      </c>
      <c r="P115" s="142">
        <f>O115*H115</f>
        <v>15.471554999999999</v>
      </c>
      <c r="Q115" s="142">
        <v>0</v>
      </c>
      <c r="R115" s="142">
        <f>Q115*H115</f>
        <v>0</v>
      </c>
      <c r="S115" s="142">
        <v>0</v>
      </c>
      <c r="T115" s="143">
        <f>S115*H115</f>
        <v>0</v>
      </c>
      <c r="U115" s="28"/>
      <c r="V115" s="28"/>
      <c r="W115" s="28"/>
      <c r="X115" s="28"/>
      <c r="Y115" s="28"/>
      <c r="Z115" s="28"/>
      <c r="AA115" s="28"/>
      <c r="AB115" s="28"/>
      <c r="AC115" s="28"/>
      <c r="AD115" s="28"/>
      <c r="AE115" s="28"/>
      <c r="AR115" s="144" t="s">
        <v>138</v>
      </c>
      <c r="AT115" s="144" t="s">
        <v>119</v>
      </c>
      <c r="AU115" s="144" t="s">
        <v>77</v>
      </c>
      <c r="AY115" s="16" t="s">
        <v>117</v>
      </c>
      <c r="BE115" s="145">
        <f>IF(N115="základní",J115,0)</f>
        <v>0</v>
      </c>
      <c r="BF115" s="145">
        <f>IF(N115="snížená",J115,0)</f>
        <v>0</v>
      </c>
      <c r="BG115" s="145">
        <f>IF(N115="zákl. přenesená",J115,0)</f>
        <v>0</v>
      </c>
      <c r="BH115" s="145">
        <f>IF(N115="sníž. přenesená",J115,0)</f>
        <v>0</v>
      </c>
      <c r="BI115" s="145">
        <f>IF(N115="nulová",J115,0)</f>
        <v>0</v>
      </c>
      <c r="BJ115" s="16" t="s">
        <v>73</v>
      </c>
      <c r="BK115" s="145">
        <f>ROUND(I115*H115,2)</f>
        <v>0</v>
      </c>
      <c r="BL115" s="16" t="s">
        <v>138</v>
      </c>
      <c r="BM115" s="144" t="s">
        <v>183</v>
      </c>
    </row>
    <row r="116" spans="1:47" s="2" customFormat="1" ht="123.65">
      <c r="A116" s="28"/>
      <c r="B116" s="29"/>
      <c r="C116" s="28"/>
      <c r="D116" s="146" t="s">
        <v>124</v>
      </c>
      <c r="E116" s="28"/>
      <c r="F116" s="147" t="s">
        <v>184</v>
      </c>
      <c r="G116" s="28"/>
      <c r="H116" s="28"/>
      <c r="I116" s="28"/>
      <c r="J116" s="28"/>
      <c r="K116" s="28"/>
      <c r="L116" s="29"/>
      <c r="M116" s="148"/>
      <c r="N116" s="149"/>
      <c r="O116" s="49"/>
      <c r="P116" s="49"/>
      <c r="Q116" s="49"/>
      <c r="R116" s="49"/>
      <c r="S116" s="49"/>
      <c r="T116" s="50"/>
      <c r="U116" s="28"/>
      <c r="V116" s="28"/>
      <c r="W116" s="28"/>
      <c r="X116" s="28"/>
      <c r="Y116" s="28"/>
      <c r="Z116" s="28"/>
      <c r="AA116" s="28"/>
      <c r="AB116" s="28"/>
      <c r="AC116" s="28"/>
      <c r="AD116" s="28"/>
      <c r="AE116" s="28"/>
      <c r="AT116" s="16" t="s">
        <v>124</v>
      </c>
      <c r="AU116" s="16" t="s">
        <v>77</v>
      </c>
    </row>
    <row r="117" spans="2:51" s="13" customFormat="1" ht="12">
      <c r="B117" s="150"/>
      <c r="D117" s="146" t="s">
        <v>141</v>
      </c>
      <c r="E117" s="151" t="s">
        <v>3</v>
      </c>
      <c r="F117" s="152" t="s">
        <v>185</v>
      </c>
      <c r="H117" s="153">
        <v>6.861</v>
      </c>
      <c r="L117" s="150"/>
      <c r="M117" s="154"/>
      <c r="N117" s="155"/>
      <c r="O117" s="155"/>
      <c r="P117" s="155"/>
      <c r="Q117" s="155"/>
      <c r="R117" s="155"/>
      <c r="S117" s="155"/>
      <c r="T117" s="156"/>
      <c r="AT117" s="151" t="s">
        <v>141</v>
      </c>
      <c r="AU117" s="151" t="s">
        <v>77</v>
      </c>
      <c r="AV117" s="13" t="s">
        <v>77</v>
      </c>
      <c r="AW117" s="13" t="s">
        <v>27</v>
      </c>
      <c r="AX117" s="13" t="s">
        <v>73</v>
      </c>
      <c r="AY117" s="151" t="s">
        <v>117</v>
      </c>
    </row>
    <row r="118" spans="1:65" s="2" customFormat="1" ht="49.1" customHeight="1">
      <c r="A118" s="28"/>
      <c r="B118" s="133"/>
      <c r="C118" s="134" t="s">
        <v>186</v>
      </c>
      <c r="D118" s="134" t="s">
        <v>119</v>
      </c>
      <c r="E118" s="135" t="s">
        <v>187</v>
      </c>
      <c r="F118" s="136" t="s">
        <v>188</v>
      </c>
      <c r="G118" s="137" t="s">
        <v>182</v>
      </c>
      <c r="H118" s="138">
        <v>6.861</v>
      </c>
      <c r="I118" s="218">
        <v>0</v>
      </c>
      <c r="J118" s="139">
        <f>ROUND(I118*H118,2)</f>
        <v>0</v>
      </c>
      <c r="K118" s="136" t="s">
        <v>163</v>
      </c>
      <c r="L118" s="29"/>
      <c r="M118" s="140" t="s">
        <v>3</v>
      </c>
      <c r="N118" s="141" t="s">
        <v>39</v>
      </c>
      <c r="O118" s="142">
        <v>1.204</v>
      </c>
      <c r="P118" s="142">
        <f>O118*H118</f>
        <v>8.260644</v>
      </c>
      <c r="Q118" s="142">
        <v>0</v>
      </c>
      <c r="R118" s="142">
        <f>Q118*H118</f>
        <v>0</v>
      </c>
      <c r="S118" s="142">
        <v>0</v>
      </c>
      <c r="T118" s="143">
        <f>S118*H118</f>
        <v>0</v>
      </c>
      <c r="U118" s="28"/>
      <c r="V118" s="28"/>
      <c r="W118" s="28"/>
      <c r="X118" s="28"/>
      <c r="Y118" s="28"/>
      <c r="Z118" s="28"/>
      <c r="AA118" s="28"/>
      <c r="AB118" s="28"/>
      <c r="AC118" s="28"/>
      <c r="AD118" s="28"/>
      <c r="AE118" s="28"/>
      <c r="AR118" s="144" t="s">
        <v>138</v>
      </c>
      <c r="AT118" s="144" t="s">
        <v>119</v>
      </c>
      <c r="AU118" s="144" t="s">
        <v>77</v>
      </c>
      <c r="AY118" s="16" t="s">
        <v>117</v>
      </c>
      <c r="BE118" s="145">
        <f>IF(N118="základní",J118,0)</f>
        <v>0</v>
      </c>
      <c r="BF118" s="145">
        <f>IF(N118="snížená",J118,0)</f>
        <v>0</v>
      </c>
      <c r="BG118" s="145">
        <f>IF(N118="zákl. přenesená",J118,0)</f>
        <v>0</v>
      </c>
      <c r="BH118" s="145">
        <f>IF(N118="sníž. přenesená",J118,0)</f>
        <v>0</v>
      </c>
      <c r="BI118" s="145">
        <f>IF(N118="nulová",J118,0)</f>
        <v>0</v>
      </c>
      <c r="BJ118" s="16" t="s">
        <v>73</v>
      </c>
      <c r="BK118" s="145">
        <f>ROUND(I118*H118,2)</f>
        <v>0</v>
      </c>
      <c r="BL118" s="16" t="s">
        <v>138</v>
      </c>
      <c r="BM118" s="144" t="s">
        <v>189</v>
      </c>
    </row>
    <row r="119" spans="1:47" s="2" customFormat="1" ht="123.65">
      <c r="A119" s="28"/>
      <c r="B119" s="29"/>
      <c r="C119" s="28"/>
      <c r="D119" s="146" t="s">
        <v>124</v>
      </c>
      <c r="E119" s="28"/>
      <c r="F119" s="147" t="s">
        <v>184</v>
      </c>
      <c r="G119" s="28"/>
      <c r="H119" s="28"/>
      <c r="I119" s="28"/>
      <c r="J119" s="28"/>
      <c r="K119" s="28"/>
      <c r="L119" s="29"/>
      <c r="M119" s="148"/>
      <c r="N119" s="149"/>
      <c r="O119" s="49"/>
      <c r="P119" s="49"/>
      <c r="Q119" s="49"/>
      <c r="R119" s="49"/>
      <c r="S119" s="49"/>
      <c r="T119" s="50"/>
      <c r="U119" s="28"/>
      <c r="V119" s="28"/>
      <c r="W119" s="28"/>
      <c r="X119" s="28"/>
      <c r="Y119" s="28"/>
      <c r="Z119" s="28"/>
      <c r="AA119" s="28"/>
      <c r="AB119" s="28"/>
      <c r="AC119" s="28"/>
      <c r="AD119" s="28"/>
      <c r="AE119" s="28"/>
      <c r="AT119" s="16" t="s">
        <v>124</v>
      </c>
      <c r="AU119" s="16" t="s">
        <v>77</v>
      </c>
    </row>
    <row r="120" spans="2:51" s="13" customFormat="1" ht="12">
      <c r="B120" s="150"/>
      <c r="D120" s="146" t="s">
        <v>141</v>
      </c>
      <c r="E120" s="151" t="s">
        <v>3</v>
      </c>
      <c r="F120" s="152" t="s">
        <v>185</v>
      </c>
      <c r="H120" s="153">
        <v>6.861</v>
      </c>
      <c r="L120" s="150"/>
      <c r="M120" s="154"/>
      <c r="N120" s="155"/>
      <c r="O120" s="155"/>
      <c r="P120" s="155"/>
      <c r="Q120" s="155"/>
      <c r="R120" s="155"/>
      <c r="S120" s="155"/>
      <c r="T120" s="156"/>
      <c r="AT120" s="151" t="s">
        <v>141</v>
      </c>
      <c r="AU120" s="151" t="s">
        <v>77</v>
      </c>
      <c r="AV120" s="13" t="s">
        <v>77</v>
      </c>
      <c r="AW120" s="13" t="s">
        <v>27</v>
      </c>
      <c r="AX120" s="13" t="s">
        <v>73</v>
      </c>
      <c r="AY120" s="151" t="s">
        <v>117</v>
      </c>
    </row>
    <row r="121" spans="2:63" s="12" customFormat="1" ht="26" customHeight="1">
      <c r="B121" s="121"/>
      <c r="D121" s="122" t="s">
        <v>67</v>
      </c>
      <c r="E121" s="123" t="s">
        <v>190</v>
      </c>
      <c r="F121" s="123" t="s">
        <v>191</v>
      </c>
      <c r="J121" s="124">
        <f>BK121</f>
        <v>0</v>
      </c>
      <c r="L121" s="121"/>
      <c r="M121" s="125"/>
      <c r="N121" s="126"/>
      <c r="O121" s="126"/>
      <c r="P121" s="127">
        <f>P122+P125</f>
        <v>0</v>
      </c>
      <c r="Q121" s="126"/>
      <c r="R121" s="127">
        <f>R122+R125</f>
        <v>0</v>
      </c>
      <c r="S121" s="126"/>
      <c r="T121" s="128">
        <f>T122+T125</f>
        <v>0</v>
      </c>
      <c r="AR121" s="122" t="s">
        <v>83</v>
      </c>
      <c r="AT121" s="129" t="s">
        <v>67</v>
      </c>
      <c r="AU121" s="129" t="s">
        <v>68</v>
      </c>
      <c r="AY121" s="122" t="s">
        <v>117</v>
      </c>
      <c r="BK121" s="130">
        <f>BK122+BK125</f>
        <v>0</v>
      </c>
    </row>
    <row r="122" spans="2:63" s="12" customFormat="1" ht="22.95" customHeight="1">
      <c r="B122" s="121"/>
      <c r="D122" s="122" t="s">
        <v>67</v>
      </c>
      <c r="E122" s="131" t="s">
        <v>192</v>
      </c>
      <c r="F122" s="131" t="s">
        <v>193</v>
      </c>
      <c r="J122" s="132">
        <f>BK122</f>
        <v>0</v>
      </c>
      <c r="L122" s="121"/>
      <c r="M122" s="125"/>
      <c r="N122" s="126"/>
      <c r="O122" s="126"/>
      <c r="P122" s="127">
        <f>SUM(P123:P124)</f>
        <v>0</v>
      </c>
      <c r="Q122" s="126"/>
      <c r="R122" s="127">
        <f>SUM(R123:R124)</f>
        <v>0</v>
      </c>
      <c r="S122" s="126"/>
      <c r="T122" s="128">
        <f>SUM(T123:T124)</f>
        <v>0</v>
      </c>
      <c r="AR122" s="122" t="s">
        <v>83</v>
      </c>
      <c r="AT122" s="129" t="s">
        <v>67</v>
      </c>
      <c r="AU122" s="129" t="s">
        <v>73</v>
      </c>
      <c r="AY122" s="122" t="s">
        <v>117</v>
      </c>
      <c r="BK122" s="130">
        <f>SUM(BK123:BK124)</f>
        <v>0</v>
      </c>
    </row>
    <row r="123" spans="1:65" s="2" customFormat="1" ht="14.45" customHeight="1">
      <c r="A123" s="28"/>
      <c r="B123" s="133"/>
      <c r="C123" s="134" t="s">
        <v>9</v>
      </c>
      <c r="D123" s="134" t="s">
        <v>119</v>
      </c>
      <c r="E123" s="135" t="s">
        <v>194</v>
      </c>
      <c r="F123" s="136" t="s">
        <v>195</v>
      </c>
      <c r="G123" s="137" t="s">
        <v>196</v>
      </c>
      <c r="H123" s="138">
        <v>135</v>
      </c>
      <c r="I123" s="218">
        <v>0</v>
      </c>
      <c r="J123" s="139">
        <f>ROUND(I123*H123,2)</f>
        <v>0</v>
      </c>
      <c r="K123" s="136" t="s">
        <v>163</v>
      </c>
      <c r="L123" s="29"/>
      <c r="M123" s="140" t="s">
        <v>3</v>
      </c>
      <c r="N123" s="141" t="s">
        <v>39</v>
      </c>
      <c r="O123" s="142">
        <v>0</v>
      </c>
      <c r="P123" s="142">
        <f>O123*H123</f>
        <v>0</v>
      </c>
      <c r="Q123" s="142">
        <v>0</v>
      </c>
      <c r="R123" s="142">
        <f>Q123*H123</f>
        <v>0</v>
      </c>
      <c r="S123" s="142">
        <v>0</v>
      </c>
      <c r="T123" s="143">
        <f>S123*H123</f>
        <v>0</v>
      </c>
      <c r="U123" s="28"/>
      <c r="V123" s="28"/>
      <c r="W123" s="28"/>
      <c r="X123" s="28"/>
      <c r="Y123" s="28"/>
      <c r="Z123" s="28"/>
      <c r="AA123" s="28"/>
      <c r="AB123" s="28"/>
      <c r="AC123" s="28"/>
      <c r="AD123" s="28"/>
      <c r="AE123" s="28"/>
      <c r="AR123" s="144" t="s">
        <v>197</v>
      </c>
      <c r="AT123" s="144" t="s">
        <v>119</v>
      </c>
      <c r="AU123" s="144" t="s">
        <v>77</v>
      </c>
      <c r="AY123" s="16" t="s">
        <v>117</v>
      </c>
      <c r="BE123" s="145">
        <f>IF(N123="základní",J123,0)</f>
        <v>0</v>
      </c>
      <c r="BF123" s="145">
        <f>IF(N123="snížená",J123,0)</f>
        <v>0</v>
      </c>
      <c r="BG123" s="145">
        <f>IF(N123="zákl. přenesená",J123,0)</f>
        <v>0</v>
      </c>
      <c r="BH123" s="145">
        <f>IF(N123="sníž. přenesená",J123,0)</f>
        <v>0</v>
      </c>
      <c r="BI123" s="145">
        <f>IF(N123="nulová",J123,0)</f>
        <v>0</v>
      </c>
      <c r="BJ123" s="16" t="s">
        <v>73</v>
      </c>
      <c r="BK123" s="145">
        <f>ROUND(I123*H123,2)</f>
        <v>0</v>
      </c>
      <c r="BL123" s="16" t="s">
        <v>197</v>
      </c>
      <c r="BM123" s="144" t="s">
        <v>198</v>
      </c>
    </row>
    <row r="124" spans="1:65" s="2" customFormat="1" ht="14.45" customHeight="1">
      <c r="A124" s="28"/>
      <c r="B124" s="133"/>
      <c r="C124" s="134" t="s">
        <v>138</v>
      </c>
      <c r="D124" s="134" t="s">
        <v>119</v>
      </c>
      <c r="E124" s="135" t="s">
        <v>199</v>
      </c>
      <c r="F124" s="136" t="s">
        <v>200</v>
      </c>
      <c r="G124" s="137" t="s">
        <v>196</v>
      </c>
      <c r="H124" s="138">
        <v>1</v>
      </c>
      <c r="I124" s="218">
        <v>0</v>
      </c>
      <c r="J124" s="139">
        <f>ROUND(I124*H124,2)</f>
        <v>0</v>
      </c>
      <c r="K124" s="136" t="s">
        <v>163</v>
      </c>
      <c r="L124" s="29"/>
      <c r="M124" s="140" t="s">
        <v>3</v>
      </c>
      <c r="N124" s="141" t="s">
        <v>39</v>
      </c>
      <c r="O124" s="142">
        <v>0</v>
      </c>
      <c r="P124" s="142">
        <f>O124*H124</f>
        <v>0</v>
      </c>
      <c r="Q124" s="142">
        <v>0</v>
      </c>
      <c r="R124" s="142">
        <f>Q124*H124</f>
        <v>0</v>
      </c>
      <c r="S124" s="142">
        <v>0</v>
      </c>
      <c r="T124" s="143">
        <f>S124*H124</f>
        <v>0</v>
      </c>
      <c r="U124" s="28"/>
      <c r="V124" s="28"/>
      <c r="W124" s="28"/>
      <c r="X124" s="28"/>
      <c r="Y124" s="28"/>
      <c r="Z124" s="28"/>
      <c r="AA124" s="28"/>
      <c r="AB124" s="28"/>
      <c r="AC124" s="28"/>
      <c r="AD124" s="28"/>
      <c r="AE124" s="28"/>
      <c r="AR124" s="144" t="s">
        <v>197</v>
      </c>
      <c r="AT124" s="144" t="s">
        <v>119</v>
      </c>
      <c r="AU124" s="144" t="s">
        <v>77</v>
      </c>
      <c r="AY124" s="16" t="s">
        <v>117</v>
      </c>
      <c r="BE124" s="145">
        <f>IF(N124="základní",J124,0)</f>
        <v>0</v>
      </c>
      <c r="BF124" s="145">
        <f>IF(N124="snížená",J124,0)</f>
        <v>0</v>
      </c>
      <c r="BG124" s="145">
        <f>IF(N124="zákl. přenesená",J124,0)</f>
        <v>0</v>
      </c>
      <c r="BH124" s="145">
        <f>IF(N124="sníž. přenesená",J124,0)</f>
        <v>0</v>
      </c>
      <c r="BI124" s="145">
        <f>IF(N124="nulová",J124,0)</f>
        <v>0</v>
      </c>
      <c r="BJ124" s="16" t="s">
        <v>73</v>
      </c>
      <c r="BK124" s="145">
        <f>ROUND(I124*H124,2)</f>
        <v>0</v>
      </c>
      <c r="BL124" s="16" t="s">
        <v>197</v>
      </c>
      <c r="BM124" s="144" t="s">
        <v>201</v>
      </c>
    </row>
    <row r="125" spans="2:63" s="12" customFormat="1" ht="22.95" customHeight="1">
      <c r="B125" s="121"/>
      <c r="D125" s="122" t="s">
        <v>67</v>
      </c>
      <c r="E125" s="131" t="s">
        <v>202</v>
      </c>
      <c r="F125" s="131" t="s">
        <v>203</v>
      </c>
      <c r="J125" s="132">
        <f>BK125</f>
        <v>0</v>
      </c>
      <c r="L125" s="121"/>
      <c r="M125" s="125"/>
      <c r="N125" s="126"/>
      <c r="O125" s="126"/>
      <c r="P125" s="127">
        <f>SUM(P126:P127)</f>
        <v>0</v>
      </c>
      <c r="Q125" s="126"/>
      <c r="R125" s="127">
        <f>SUM(R126:R127)</f>
        <v>0</v>
      </c>
      <c r="S125" s="126"/>
      <c r="T125" s="128">
        <f>SUM(T126:T127)</f>
        <v>0</v>
      </c>
      <c r="AR125" s="122" t="s">
        <v>83</v>
      </c>
      <c r="AT125" s="129" t="s">
        <v>67</v>
      </c>
      <c r="AU125" s="129" t="s">
        <v>73</v>
      </c>
      <c r="AY125" s="122" t="s">
        <v>117</v>
      </c>
      <c r="BK125" s="130">
        <f>SUM(BK126:BK127)</f>
        <v>0</v>
      </c>
    </row>
    <row r="126" spans="1:65" s="2" customFormat="1" ht="14.45" customHeight="1">
      <c r="A126" s="28"/>
      <c r="B126" s="133"/>
      <c r="C126" s="134" t="s">
        <v>204</v>
      </c>
      <c r="D126" s="134" t="s">
        <v>119</v>
      </c>
      <c r="E126" s="135" t="s">
        <v>205</v>
      </c>
      <c r="F126" s="136" t="s">
        <v>206</v>
      </c>
      <c r="G126" s="137" t="s">
        <v>207</v>
      </c>
      <c r="H126" s="138">
        <v>1</v>
      </c>
      <c r="I126" s="218">
        <v>0</v>
      </c>
      <c r="J126" s="139">
        <f>ROUND(I126*H126,2)</f>
        <v>0</v>
      </c>
      <c r="K126" s="136" t="s">
        <v>163</v>
      </c>
      <c r="L126" s="29"/>
      <c r="M126" s="140" t="s">
        <v>3</v>
      </c>
      <c r="N126" s="141" t="s">
        <v>39</v>
      </c>
      <c r="O126" s="142">
        <v>0</v>
      </c>
      <c r="P126" s="142">
        <f>O126*H126</f>
        <v>0</v>
      </c>
      <c r="Q126" s="142">
        <v>0</v>
      </c>
      <c r="R126" s="142">
        <f>Q126*H126</f>
        <v>0</v>
      </c>
      <c r="S126" s="142">
        <v>0</v>
      </c>
      <c r="T126" s="143">
        <f>S126*H126</f>
        <v>0</v>
      </c>
      <c r="U126" s="28"/>
      <c r="V126" s="28"/>
      <c r="W126" s="28"/>
      <c r="X126" s="28"/>
      <c r="Y126" s="28"/>
      <c r="Z126" s="28"/>
      <c r="AA126" s="28"/>
      <c r="AB126" s="28"/>
      <c r="AC126" s="28"/>
      <c r="AD126" s="28"/>
      <c r="AE126" s="28"/>
      <c r="AR126" s="144" t="s">
        <v>197</v>
      </c>
      <c r="AT126" s="144" t="s">
        <v>119</v>
      </c>
      <c r="AU126" s="144" t="s">
        <v>77</v>
      </c>
      <c r="AY126" s="16" t="s">
        <v>117</v>
      </c>
      <c r="BE126" s="145">
        <f>IF(N126="základní",J126,0)</f>
        <v>0</v>
      </c>
      <c r="BF126" s="145">
        <f>IF(N126="snížená",J126,0)</f>
        <v>0</v>
      </c>
      <c r="BG126" s="145">
        <f>IF(N126="zákl. přenesená",J126,0)</f>
        <v>0</v>
      </c>
      <c r="BH126" s="145">
        <f>IF(N126="sníž. přenesená",J126,0)</f>
        <v>0</v>
      </c>
      <c r="BI126" s="145">
        <f>IF(N126="nulová",J126,0)</f>
        <v>0</v>
      </c>
      <c r="BJ126" s="16" t="s">
        <v>73</v>
      </c>
      <c r="BK126" s="145">
        <f>ROUND(I126*H126,2)</f>
        <v>0</v>
      </c>
      <c r="BL126" s="16" t="s">
        <v>197</v>
      </c>
      <c r="BM126" s="144" t="s">
        <v>208</v>
      </c>
    </row>
    <row r="127" spans="1:65" s="2" customFormat="1" ht="14.45" customHeight="1">
      <c r="A127" s="28"/>
      <c r="B127" s="133"/>
      <c r="C127" s="134" t="s">
        <v>209</v>
      </c>
      <c r="D127" s="134" t="s">
        <v>119</v>
      </c>
      <c r="E127" s="135" t="s">
        <v>210</v>
      </c>
      <c r="F127" s="136" t="s">
        <v>211</v>
      </c>
      <c r="G127" s="137" t="s">
        <v>207</v>
      </c>
      <c r="H127" s="138">
        <v>1</v>
      </c>
      <c r="I127" s="218">
        <v>0</v>
      </c>
      <c r="J127" s="139">
        <f>ROUND(I127*H127,2)</f>
        <v>0</v>
      </c>
      <c r="K127" s="136" t="s">
        <v>163</v>
      </c>
      <c r="L127" s="29"/>
      <c r="M127" s="166" t="s">
        <v>3</v>
      </c>
      <c r="N127" s="167" t="s">
        <v>39</v>
      </c>
      <c r="O127" s="168">
        <v>0</v>
      </c>
      <c r="P127" s="168">
        <f>O127*H127</f>
        <v>0</v>
      </c>
      <c r="Q127" s="168">
        <v>0</v>
      </c>
      <c r="R127" s="168">
        <f>Q127*H127</f>
        <v>0</v>
      </c>
      <c r="S127" s="168">
        <v>0</v>
      </c>
      <c r="T127" s="169">
        <f>S127*H127</f>
        <v>0</v>
      </c>
      <c r="U127" s="28"/>
      <c r="V127" s="28"/>
      <c r="W127" s="28"/>
      <c r="X127" s="28"/>
      <c r="Y127" s="28"/>
      <c r="Z127" s="28"/>
      <c r="AA127" s="28"/>
      <c r="AB127" s="28"/>
      <c r="AC127" s="28"/>
      <c r="AD127" s="28"/>
      <c r="AE127" s="28"/>
      <c r="AR127" s="144" t="s">
        <v>197</v>
      </c>
      <c r="AT127" s="144" t="s">
        <v>119</v>
      </c>
      <c r="AU127" s="144" t="s">
        <v>77</v>
      </c>
      <c r="AY127" s="16" t="s">
        <v>117</v>
      </c>
      <c r="BE127" s="145">
        <f>IF(N127="základní",J127,0)</f>
        <v>0</v>
      </c>
      <c r="BF127" s="145">
        <f>IF(N127="snížená",J127,0)</f>
        <v>0</v>
      </c>
      <c r="BG127" s="145">
        <f>IF(N127="zákl. přenesená",J127,0)</f>
        <v>0</v>
      </c>
      <c r="BH127" s="145">
        <f>IF(N127="sníž. přenesená",J127,0)</f>
        <v>0</v>
      </c>
      <c r="BI127" s="145">
        <f>IF(N127="nulová",J127,0)</f>
        <v>0</v>
      </c>
      <c r="BJ127" s="16" t="s">
        <v>73</v>
      </c>
      <c r="BK127" s="145">
        <f>ROUND(I127*H127,2)</f>
        <v>0</v>
      </c>
      <c r="BL127" s="16" t="s">
        <v>197</v>
      </c>
      <c r="BM127" s="144" t="s">
        <v>212</v>
      </c>
    </row>
    <row r="128" spans="1:31" s="2" customFormat="1" ht="7" customHeight="1">
      <c r="A128" s="28"/>
      <c r="B128" s="38"/>
      <c r="C128" s="39"/>
      <c r="D128" s="39"/>
      <c r="E128" s="39"/>
      <c r="F128" s="39"/>
      <c r="G128" s="39"/>
      <c r="H128" s="39"/>
      <c r="I128" s="39"/>
      <c r="J128" s="39"/>
      <c r="K128" s="39"/>
      <c r="L128" s="29"/>
      <c r="M128" s="28"/>
      <c r="O128" s="28"/>
      <c r="P128" s="28"/>
      <c r="Q128" s="28"/>
      <c r="R128" s="28"/>
      <c r="S128" s="28"/>
      <c r="T128" s="28"/>
      <c r="U128" s="28"/>
      <c r="V128" s="28"/>
      <c r="W128" s="28"/>
      <c r="X128" s="28"/>
      <c r="Y128" s="28"/>
      <c r="Z128" s="28"/>
      <c r="AA128" s="28"/>
      <c r="AB128" s="28"/>
      <c r="AC128" s="28"/>
      <c r="AD128" s="28"/>
      <c r="AE128" s="28"/>
    </row>
  </sheetData>
  <autoFilter ref="C87:K127"/>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horizontalDpi="600" verticalDpi="600" orientation="portrait" paperSize="9" scale="77" r:id="rId2"/>
  <headerFooter>
    <oddFooter>&amp;CStrana &amp;P z &amp;N</oddFooter>
  </headerFooter>
  <rowBreaks count="1" manualBreakCount="1">
    <brk id="113"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0"/>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7.05" customHeight="1">
      <c r="L2" s="181" t="s">
        <v>6</v>
      </c>
      <c r="M2" s="182"/>
      <c r="N2" s="182"/>
      <c r="O2" s="182"/>
      <c r="P2" s="182"/>
      <c r="Q2" s="182"/>
      <c r="R2" s="182"/>
      <c r="S2" s="182"/>
      <c r="T2" s="182"/>
      <c r="U2" s="182"/>
      <c r="V2" s="182"/>
      <c r="AT2" s="16" t="s">
        <v>78</v>
      </c>
    </row>
    <row r="3" spans="2:46" s="1" customFormat="1" ht="7" customHeight="1">
      <c r="B3" s="17"/>
      <c r="C3" s="18"/>
      <c r="D3" s="18"/>
      <c r="E3" s="18"/>
      <c r="F3" s="18"/>
      <c r="G3" s="18"/>
      <c r="H3" s="18"/>
      <c r="I3" s="18"/>
      <c r="J3" s="18"/>
      <c r="K3" s="18"/>
      <c r="L3" s="19"/>
      <c r="AT3" s="16" t="s">
        <v>77</v>
      </c>
    </row>
    <row r="4" spans="2:46" s="1" customFormat="1" ht="25" customHeight="1">
      <c r="B4" s="19"/>
      <c r="D4" s="20" t="s">
        <v>87</v>
      </c>
      <c r="L4" s="19"/>
      <c r="M4" s="85" t="s">
        <v>11</v>
      </c>
      <c r="AT4" s="16" t="s">
        <v>4</v>
      </c>
    </row>
    <row r="5" spans="2:12" s="1" customFormat="1" ht="7" customHeight="1">
      <c r="B5" s="19"/>
      <c r="L5" s="19"/>
    </row>
    <row r="6" spans="2:12" s="1" customFormat="1" ht="12.1" customHeight="1">
      <c r="B6" s="19"/>
      <c r="D6" s="25" t="s">
        <v>15</v>
      </c>
      <c r="L6" s="19"/>
    </row>
    <row r="7" spans="2:12" s="1" customFormat="1" ht="29.25" customHeight="1">
      <c r="B7" s="19"/>
      <c r="E7" s="216" t="str">
        <f>'Rekapitulace stavby'!K6</f>
        <v>Značení EVL                                                                                                                                                                      Projekt "Značení evropsky významných lokalit v Kraji Vysočina"</v>
      </c>
      <c r="F7" s="217"/>
      <c r="G7" s="217"/>
      <c r="H7" s="217"/>
      <c r="L7" s="19"/>
    </row>
    <row r="8" spans="1:31" s="2" customFormat="1" ht="12.1"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24.8" customHeight="1">
      <c r="A9" s="28"/>
      <c r="B9" s="29"/>
      <c r="C9" s="28"/>
      <c r="D9" s="28"/>
      <c r="E9" s="206" t="s">
        <v>441</v>
      </c>
      <c r="F9" s="215"/>
      <c r="G9" s="215"/>
      <c r="H9" s="215"/>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16</v>
      </c>
      <c r="E11" s="28"/>
      <c r="F11" s="23" t="s">
        <v>3</v>
      </c>
      <c r="G11" s="28"/>
      <c r="H11" s="28"/>
      <c r="I11" s="25" t="s">
        <v>17</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18</v>
      </c>
      <c r="E12" s="28"/>
      <c r="F12" s="23" t="s">
        <v>19</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21</v>
      </c>
      <c r="E14" s="28"/>
      <c r="F14" s="28"/>
      <c r="G14" s="28"/>
      <c r="H14" s="28"/>
      <c r="I14" s="25" t="s">
        <v>22</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23</v>
      </c>
      <c r="F15" s="28"/>
      <c r="G15" s="28"/>
      <c r="H15" s="28"/>
      <c r="I15" s="25" t="s">
        <v>24</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25</v>
      </c>
      <c r="E17" s="28"/>
      <c r="F17" s="28"/>
      <c r="G17" s="28"/>
      <c r="H17" s="28"/>
      <c r="I17" s="25" t="s">
        <v>22</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196" t="str">
        <f>'Rekapitulace stavby'!E14</f>
        <v xml:space="preserve"> </v>
      </c>
      <c r="F18" s="196"/>
      <c r="G18" s="196"/>
      <c r="H18" s="196"/>
      <c r="I18" s="25" t="s">
        <v>24</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26</v>
      </c>
      <c r="E20" s="28"/>
      <c r="F20" s="28"/>
      <c r="G20" s="28"/>
      <c r="H20" s="28"/>
      <c r="I20" s="25" t="s">
        <v>22</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24</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28</v>
      </c>
      <c r="E23" s="28"/>
      <c r="F23" s="28"/>
      <c r="G23" s="28"/>
      <c r="H23" s="28"/>
      <c r="I23" s="25" t="s">
        <v>22</v>
      </c>
      <c r="J23" s="23" t="s">
        <v>213</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30</v>
      </c>
      <c r="F24" s="28"/>
      <c r="G24" s="28"/>
      <c r="H24" s="28"/>
      <c r="I24" s="25" t="s">
        <v>24</v>
      </c>
      <c r="J24" s="23" t="s">
        <v>31</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32</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192" t="s">
        <v>3</v>
      </c>
      <c r="F27" s="192"/>
      <c r="G27" s="192"/>
      <c r="H27" s="192"/>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34</v>
      </c>
      <c r="E30" s="28"/>
      <c r="F30" s="28"/>
      <c r="G30" s="28"/>
      <c r="H30" s="28"/>
      <c r="I30" s="28"/>
      <c r="J30" s="62">
        <f>ROUND(J87,2)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36</v>
      </c>
      <c r="G32" s="28"/>
      <c r="H32" s="28"/>
      <c r="I32" s="32" t="s">
        <v>35</v>
      </c>
      <c r="J32" s="32" t="s">
        <v>37</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38</v>
      </c>
      <c r="E33" s="25" t="s">
        <v>39</v>
      </c>
      <c r="F33" s="92">
        <f>ROUND((SUM(BE87:BE129)),2)</f>
        <v>0</v>
      </c>
      <c r="G33" s="28"/>
      <c r="H33" s="28"/>
      <c r="I33" s="93">
        <v>0.21</v>
      </c>
      <c r="J33" s="92">
        <f>ROUND(((SUM(BE87:BE129))*I33),2)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40</v>
      </c>
      <c r="F34" s="92">
        <f>ROUND((SUM(BF87:BF129)),2)</f>
        <v>0</v>
      </c>
      <c r="G34" s="28"/>
      <c r="H34" s="28"/>
      <c r="I34" s="93">
        <v>0.15</v>
      </c>
      <c r="J34" s="92">
        <f>ROUND(((SUM(BF87:BF129))*I34),2)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41</v>
      </c>
      <c r="F35" s="92">
        <f>ROUND((SUM(BG87:BG129)),2)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42</v>
      </c>
      <c r="F36" s="92">
        <f>ROUND((SUM(BH87:BH129)),2)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43</v>
      </c>
      <c r="F37" s="92">
        <f>ROUND((SUM(BI87:BI129)),2)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44</v>
      </c>
      <c r="E39" s="51"/>
      <c r="F39" s="51"/>
      <c r="G39" s="96" t="s">
        <v>45</v>
      </c>
      <c r="H39" s="97" t="s">
        <v>46</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6" t="str">
        <f>E7</f>
        <v>Značení EVL                                                                                                                                                                      Projekt "Značení evropsky významných lokalit v Kraji Vysočina"</v>
      </c>
      <c r="F48" s="217"/>
      <c r="G48" s="217"/>
      <c r="H48" s="217"/>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24.8" customHeight="1" hidden="1">
      <c r="A50" s="28"/>
      <c r="B50" s="29"/>
      <c r="C50" s="28"/>
      <c r="D50" s="28"/>
      <c r="E50" s="206" t="str">
        <f>E9</f>
        <v>2 - Tabulové značení s textem EVL + smluvně chráněné území + státní znak</v>
      </c>
      <c r="F50" s="215"/>
      <c r="G50" s="215"/>
      <c r="H50" s="215"/>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18</v>
      </c>
      <c r="D52" s="28"/>
      <c r="E52" s="28"/>
      <c r="F52" s="23" t="str">
        <f>F12</f>
        <v xml:space="preserve"> </v>
      </c>
      <c r="G52" s="28"/>
      <c r="H52" s="28"/>
      <c r="I52" s="25" t="s">
        <v>20</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3" customHeight="1" hidden="1">
      <c r="A54" s="28"/>
      <c r="B54" s="29"/>
      <c r="C54" s="25" t="s">
        <v>21</v>
      </c>
      <c r="D54" s="28"/>
      <c r="E54" s="28"/>
      <c r="F54" s="23" t="str">
        <f>E15</f>
        <v>Kraj Vysočina</v>
      </c>
      <c r="G54" s="28"/>
      <c r="H54" s="28"/>
      <c r="I54" s="25" t="s">
        <v>26</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25</v>
      </c>
      <c r="D55" s="28"/>
      <c r="E55" s="28"/>
      <c r="F55" s="23" t="str">
        <f>IF(E18="","",E18)</f>
        <v xml:space="preserve"> </v>
      </c>
      <c r="G55" s="28"/>
      <c r="H55" s="28"/>
      <c r="I55" s="25" t="s">
        <v>28</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5" customHeight="1" hidden="1">
      <c r="A59" s="28"/>
      <c r="B59" s="29"/>
      <c r="C59" s="102" t="s">
        <v>66</v>
      </c>
      <c r="D59" s="28"/>
      <c r="E59" s="28"/>
      <c r="F59" s="28"/>
      <c r="G59" s="28"/>
      <c r="H59" s="28"/>
      <c r="I59" s="28"/>
      <c r="J59" s="62">
        <f>J87</f>
        <v>0</v>
      </c>
      <c r="K59" s="28"/>
      <c r="L59" s="86"/>
      <c r="S59" s="28"/>
      <c r="T59" s="28"/>
      <c r="U59" s="28"/>
      <c r="V59" s="28"/>
      <c r="W59" s="28"/>
      <c r="X59" s="28"/>
      <c r="Y59" s="28"/>
      <c r="Z59" s="28"/>
      <c r="AA59" s="28"/>
      <c r="AB59" s="28"/>
      <c r="AC59" s="28"/>
      <c r="AD59" s="28"/>
      <c r="AE59" s="28"/>
      <c r="AU59" s="16" t="s">
        <v>93</v>
      </c>
    </row>
    <row r="60" spans="2:12" s="9" customFormat="1" ht="25" customHeight="1" hidden="1">
      <c r="B60" s="103"/>
      <c r="D60" s="104" t="s">
        <v>94</v>
      </c>
      <c r="E60" s="105"/>
      <c r="F60" s="105"/>
      <c r="G60" s="105"/>
      <c r="H60" s="105"/>
      <c r="I60" s="105"/>
      <c r="J60" s="106">
        <f>J88</f>
        <v>0</v>
      </c>
      <c r="L60" s="103"/>
    </row>
    <row r="61" spans="2:12" s="10" customFormat="1" ht="19.9" customHeight="1" hidden="1">
      <c r="B61" s="107"/>
      <c r="D61" s="108" t="s">
        <v>95</v>
      </c>
      <c r="E61" s="109"/>
      <c r="F61" s="109"/>
      <c r="G61" s="109"/>
      <c r="H61" s="109"/>
      <c r="I61" s="109"/>
      <c r="J61" s="110">
        <f>J89</f>
        <v>0</v>
      </c>
      <c r="L61" s="107"/>
    </row>
    <row r="62" spans="2:12" s="10" customFormat="1" ht="19.9" customHeight="1" hidden="1">
      <c r="B62" s="107"/>
      <c r="D62" s="108" t="s">
        <v>96</v>
      </c>
      <c r="E62" s="109"/>
      <c r="F62" s="109"/>
      <c r="G62" s="109"/>
      <c r="H62" s="109"/>
      <c r="I62" s="109"/>
      <c r="J62" s="110">
        <f>J92</f>
        <v>0</v>
      </c>
      <c r="L62" s="107"/>
    </row>
    <row r="63" spans="2:12" s="9" customFormat="1" ht="25" customHeight="1" hidden="1">
      <c r="B63" s="103"/>
      <c r="D63" s="104" t="s">
        <v>97</v>
      </c>
      <c r="E63" s="105"/>
      <c r="F63" s="105"/>
      <c r="G63" s="105"/>
      <c r="H63" s="105"/>
      <c r="I63" s="105"/>
      <c r="J63" s="106">
        <f>J95</f>
        <v>0</v>
      </c>
      <c r="L63" s="103"/>
    </row>
    <row r="64" spans="2:12" s="10" customFormat="1" ht="19.9" customHeight="1" hidden="1">
      <c r="B64" s="107"/>
      <c r="D64" s="108" t="s">
        <v>98</v>
      </c>
      <c r="E64" s="109"/>
      <c r="F64" s="109"/>
      <c r="G64" s="109"/>
      <c r="H64" s="109"/>
      <c r="I64" s="109"/>
      <c r="J64" s="110">
        <f>J96</f>
        <v>0</v>
      </c>
      <c r="L64" s="107"/>
    </row>
    <row r="65" spans="2:12" s="10" customFormat="1" ht="19.9" customHeight="1" hidden="1">
      <c r="B65" s="107"/>
      <c r="D65" s="108" t="s">
        <v>99</v>
      </c>
      <c r="E65" s="109"/>
      <c r="F65" s="109"/>
      <c r="G65" s="109"/>
      <c r="H65" s="109"/>
      <c r="I65" s="109"/>
      <c r="J65" s="110">
        <f>J119</f>
        <v>0</v>
      </c>
      <c r="L65" s="107"/>
    </row>
    <row r="66" spans="2:12" s="9" customFormat="1" ht="25" customHeight="1" hidden="1">
      <c r="B66" s="103"/>
      <c r="D66" s="104" t="s">
        <v>100</v>
      </c>
      <c r="E66" s="105"/>
      <c r="F66" s="105"/>
      <c r="G66" s="105"/>
      <c r="H66" s="105"/>
      <c r="I66" s="105"/>
      <c r="J66" s="106">
        <f>J126</f>
        <v>0</v>
      </c>
      <c r="L66" s="103"/>
    </row>
    <row r="67" spans="2:12" s="10" customFormat="1" ht="19.9" customHeight="1" hidden="1">
      <c r="B67" s="107"/>
      <c r="D67" s="108" t="s">
        <v>101</v>
      </c>
      <c r="E67" s="109"/>
      <c r="F67" s="109"/>
      <c r="G67" s="109"/>
      <c r="H67" s="109"/>
      <c r="I67" s="109"/>
      <c r="J67" s="110">
        <f>J127</f>
        <v>0</v>
      </c>
      <c r="L67" s="107"/>
    </row>
    <row r="68" spans="1:31" s="2" customFormat="1" ht="21.75" customHeight="1" hidden="1">
      <c r="A68" s="28"/>
      <c r="B68" s="29"/>
      <c r="C68" s="28"/>
      <c r="D68" s="28"/>
      <c r="E68" s="28"/>
      <c r="F68" s="28"/>
      <c r="G68" s="28"/>
      <c r="H68" s="28"/>
      <c r="I68" s="28"/>
      <c r="J68" s="28"/>
      <c r="K68" s="28"/>
      <c r="L68" s="86"/>
      <c r="S68" s="28"/>
      <c r="T68" s="28"/>
      <c r="U68" s="28"/>
      <c r="V68" s="28"/>
      <c r="W68" s="28"/>
      <c r="X68" s="28"/>
      <c r="Y68" s="28"/>
      <c r="Z68" s="28"/>
      <c r="AA68" s="28"/>
      <c r="AB68" s="28"/>
      <c r="AC68" s="28"/>
      <c r="AD68" s="28"/>
      <c r="AE68" s="28"/>
    </row>
    <row r="69" spans="1:31" s="2" customFormat="1" ht="7" customHeight="1" hidden="1">
      <c r="A69" s="28"/>
      <c r="B69" s="38"/>
      <c r="C69" s="39"/>
      <c r="D69" s="39"/>
      <c r="E69" s="39"/>
      <c r="F69" s="39"/>
      <c r="G69" s="39"/>
      <c r="H69" s="39"/>
      <c r="I69" s="39"/>
      <c r="J69" s="39"/>
      <c r="K69" s="39"/>
      <c r="L69" s="86"/>
      <c r="S69" s="28"/>
      <c r="T69" s="28"/>
      <c r="U69" s="28"/>
      <c r="V69" s="28"/>
      <c r="W69" s="28"/>
      <c r="X69" s="28"/>
      <c r="Y69" s="28"/>
      <c r="Z69" s="28"/>
      <c r="AA69" s="28"/>
      <c r="AB69" s="28"/>
      <c r="AC69" s="28"/>
      <c r="AD69" s="28"/>
      <c r="AE69" s="28"/>
    </row>
    <row r="70" ht="12" hidden="1"/>
    <row r="71" ht="12" hidden="1"/>
    <row r="72" ht="12" hidden="1"/>
    <row r="73" spans="1:31" s="2" customFormat="1" ht="7" customHeight="1">
      <c r="A73" s="28"/>
      <c r="B73" s="40"/>
      <c r="C73" s="41"/>
      <c r="D73" s="41"/>
      <c r="E73" s="41"/>
      <c r="F73" s="41"/>
      <c r="G73" s="41"/>
      <c r="H73" s="41"/>
      <c r="I73" s="41"/>
      <c r="J73" s="41"/>
      <c r="K73" s="41"/>
      <c r="L73" s="86"/>
      <c r="S73" s="28"/>
      <c r="T73" s="28"/>
      <c r="U73" s="28"/>
      <c r="V73" s="28"/>
      <c r="W73" s="28"/>
      <c r="X73" s="28"/>
      <c r="Y73" s="28"/>
      <c r="Z73" s="28"/>
      <c r="AA73" s="28"/>
      <c r="AB73" s="28"/>
      <c r="AC73" s="28"/>
      <c r="AD73" s="28"/>
      <c r="AE73" s="28"/>
    </row>
    <row r="74" spans="1:31" s="2" customFormat="1" ht="25" customHeight="1">
      <c r="A74" s="28"/>
      <c r="B74" s="29"/>
      <c r="C74" s="20" t="s">
        <v>103</v>
      </c>
      <c r="D74" s="28"/>
      <c r="E74" s="28"/>
      <c r="F74" s="28"/>
      <c r="G74" s="28"/>
      <c r="H74" s="28"/>
      <c r="I74" s="28"/>
      <c r="J74" s="28"/>
      <c r="K74" s="28"/>
      <c r="L74" s="86"/>
      <c r="S74" s="28"/>
      <c r="T74" s="28"/>
      <c r="U74" s="28"/>
      <c r="V74" s="28"/>
      <c r="W74" s="28"/>
      <c r="X74" s="28"/>
      <c r="Y74" s="28"/>
      <c r="Z74" s="28"/>
      <c r="AA74" s="28"/>
      <c r="AB74" s="28"/>
      <c r="AC74" s="28"/>
      <c r="AD74" s="28"/>
      <c r="AE74" s="28"/>
    </row>
    <row r="75" spans="1:31" s="2" customFormat="1" ht="7" customHeight="1">
      <c r="A75" s="28"/>
      <c r="B75" s="29"/>
      <c r="C75" s="28"/>
      <c r="D75" s="28"/>
      <c r="E75" s="28"/>
      <c r="F75" s="28"/>
      <c r="G75" s="28"/>
      <c r="H75" s="28"/>
      <c r="I75" s="28"/>
      <c r="J75" s="28"/>
      <c r="K75" s="28"/>
      <c r="L75" s="86"/>
      <c r="S75" s="28"/>
      <c r="T75" s="28"/>
      <c r="U75" s="28"/>
      <c r="V75" s="28"/>
      <c r="W75" s="28"/>
      <c r="X75" s="28"/>
      <c r="Y75" s="28"/>
      <c r="Z75" s="28"/>
      <c r="AA75" s="28"/>
      <c r="AB75" s="28"/>
      <c r="AC75" s="28"/>
      <c r="AD75" s="28"/>
      <c r="AE75" s="28"/>
    </row>
    <row r="76" spans="1:31" s="2" customFormat="1" ht="12.1" customHeight="1">
      <c r="A76" s="28"/>
      <c r="B76" s="29"/>
      <c r="C76" s="25" t="s">
        <v>15</v>
      </c>
      <c r="D76" s="28"/>
      <c r="E76" s="28"/>
      <c r="F76" s="28"/>
      <c r="G76" s="28"/>
      <c r="H76" s="28"/>
      <c r="I76" s="28"/>
      <c r="J76" s="28"/>
      <c r="K76" s="28"/>
      <c r="L76" s="86"/>
      <c r="S76" s="28"/>
      <c r="T76" s="28"/>
      <c r="U76" s="28"/>
      <c r="V76" s="28"/>
      <c r="W76" s="28"/>
      <c r="X76" s="28"/>
      <c r="Y76" s="28"/>
      <c r="Z76" s="28"/>
      <c r="AA76" s="28"/>
      <c r="AB76" s="28"/>
      <c r="AC76" s="28"/>
      <c r="AD76" s="28"/>
      <c r="AE76" s="28"/>
    </row>
    <row r="77" spans="1:31" s="2" customFormat="1" ht="24" customHeight="1">
      <c r="A77" s="28"/>
      <c r="B77" s="29"/>
      <c r="C77" s="28"/>
      <c r="D77" s="28"/>
      <c r="E77" s="216" t="str">
        <f>E7</f>
        <v>Značení EVL                                                                                                                                                                      Projekt "Značení evropsky významných lokalit v Kraji Vysočina"</v>
      </c>
      <c r="F77" s="217"/>
      <c r="G77" s="217"/>
      <c r="H77" s="217"/>
      <c r="I77" s="28"/>
      <c r="J77" s="28"/>
      <c r="K77" s="28"/>
      <c r="L77" s="86"/>
      <c r="S77" s="28"/>
      <c r="T77" s="28"/>
      <c r="U77" s="28"/>
      <c r="V77" s="28"/>
      <c r="W77" s="28"/>
      <c r="X77" s="28"/>
      <c r="Y77" s="28"/>
      <c r="Z77" s="28"/>
      <c r="AA77" s="28"/>
      <c r="AB77" s="28"/>
      <c r="AC77" s="28"/>
      <c r="AD77" s="28"/>
      <c r="AE77" s="28"/>
    </row>
    <row r="78" spans="1:31" s="2" customFormat="1" ht="12.1" customHeight="1">
      <c r="A78" s="28"/>
      <c r="B78" s="29"/>
      <c r="C78" s="25" t="s">
        <v>88</v>
      </c>
      <c r="D78" s="28"/>
      <c r="E78" s="28"/>
      <c r="F78" s="28"/>
      <c r="G78" s="28"/>
      <c r="H78" s="28"/>
      <c r="I78" s="28"/>
      <c r="J78" s="28"/>
      <c r="K78" s="28"/>
      <c r="L78" s="86"/>
      <c r="S78" s="28"/>
      <c r="T78" s="28"/>
      <c r="U78" s="28"/>
      <c r="V78" s="28"/>
      <c r="W78" s="28"/>
      <c r="X78" s="28"/>
      <c r="Y78" s="28"/>
      <c r="Z78" s="28"/>
      <c r="AA78" s="28"/>
      <c r="AB78" s="28"/>
      <c r="AC78" s="28"/>
      <c r="AD78" s="28"/>
      <c r="AE78" s="28"/>
    </row>
    <row r="79" spans="1:31" s="2" customFormat="1" ht="24.8" customHeight="1">
      <c r="A79" s="28"/>
      <c r="B79" s="29"/>
      <c r="C79" s="28"/>
      <c r="D79" s="28"/>
      <c r="E79" s="206" t="str">
        <f>E9</f>
        <v>2 - Tabulové značení s textem EVL + smluvně chráněné území + státní znak</v>
      </c>
      <c r="F79" s="215"/>
      <c r="G79" s="215"/>
      <c r="H79" s="215"/>
      <c r="I79" s="28"/>
      <c r="J79" s="28"/>
      <c r="K79" s="28"/>
      <c r="L79" s="86"/>
      <c r="S79" s="28"/>
      <c r="T79" s="28"/>
      <c r="U79" s="28"/>
      <c r="V79" s="28"/>
      <c r="W79" s="28"/>
      <c r="X79" s="28"/>
      <c r="Y79" s="28"/>
      <c r="Z79" s="28"/>
      <c r="AA79" s="28"/>
      <c r="AB79" s="28"/>
      <c r="AC79" s="28"/>
      <c r="AD79" s="28"/>
      <c r="AE79" s="28"/>
    </row>
    <row r="80" spans="1:31" s="2" customFormat="1" ht="7" customHeight="1">
      <c r="A80" s="28"/>
      <c r="B80" s="29"/>
      <c r="C80" s="28"/>
      <c r="D80" s="28"/>
      <c r="E80" s="28"/>
      <c r="F80" s="28"/>
      <c r="G80" s="28"/>
      <c r="H80" s="28"/>
      <c r="I80" s="28"/>
      <c r="J80" s="28"/>
      <c r="K80" s="28"/>
      <c r="L80" s="86"/>
      <c r="S80" s="28"/>
      <c r="T80" s="28"/>
      <c r="U80" s="28"/>
      <c r="V80" s="28"/>
      <c r="W80" s="28"/>
      <c r="X80" s="28"/>
      <c r="Y80" s="28"/>
      <c r="Z80" s="28"/>
      <c r="AA80" s="28"/>
      <c r="AB80" s="28"/>
      <c r="AC80" s="28"/>
      <c r="AD80" s="28"/>
      <c r="AE80" s="28"/>
    </row>
    <row r="81" spans="1:31" s="2" customFormat="1" ht="12.1" customHeight="1">
      <c r="A81" s="28"/>
      <c r="B81" s="29"/>
      <c r="C81" s="25" t="s">
        <v>18</v>
      </c>
      <c r="D81" s="28"/>
      <c r="E81" s="28"/>
      <c r="F81" s="23" t="str">
        <f>F12</f>
        <v xml:space="preserve"> </v>
      </c>
      <c r="G81" s="28"/>
      <c r="H81" s="28"/>
      <c r="I81" s="25"/>
      <c r="J81" s="46" t="str">
        <f>IF(J12="","",J12)</f>
        <v/>
      </c>
      <c r="K81" s="28"/>
      <c r="L81" s="86"/>
      <c r="S81" s="28"/>
      <c r="T81" s="28"/>
      <c r="U81" s="28"/>
      <c r="V81" s="28"/>
      <c r="W81" s="28"/>
      <c r="X81" s="28"/>
      <c r="Y81" s="28"/>
      <c r="Z81" s="28"/>
      <c r="AA81" s="28"/>
      <c r="AB81" s="28"/>
      <c r="AC81" s="28"/>
      <c r="AD81" s="28"/>
      <c r="AE81" s="28"/>
    </row>
    <row r="82" spans="1:31" s="2" customFormat="1" ht="7" customHeight="1">
      <c r="A82" s="28"/>
      <c r="B82" s="29"/>
      <c r="C82" s="28"/>
      <c r="D82" s="28"/>
      <c r="E82" s="28"/>
      <c r="F82" s="28"/>
      <c r="G82" s="28"/>
      <c r="H82" s="28"/>
      <c r="I82" s="28"/>
      <c r="J82" s="28"/>
      <c r="K82" s="28"/>
      <c r="L82" s="86"/>
      <c r="S82" s="28"/>
      <c r="T82" s="28"/>
      <c r="U82" s="28"/>
      <c r="V82" s="28"/>
      <c r="W82" s="28"/>
      <c r="X82" s="28"/>
      <c r="Y82" s="28"/>
      <c r="Z82" s="28"/>
      <c r="AA82" s="28"/>
      <c r="AB82" s="28"/>
      <c r="AC82" s="28"/>
      <c r="AD82" s="28"/>
      <c r="AE82" s="28"/>
    </row>
    <row r="83" spans="1:31" s="2" customFormat="1" ht="15.3" customHeight="1">
      <c r="A83" s="28"/>
      <c r="B83" s="29"/>
      <c r="C83" s="25" t="s">
        <v>21</v>
      </c>
      <c r="D83" s="28"/>
      <c r="E83" s="28"/>
      <c r="F83" s="23" t="str">
        <f>E15</f>
        <v>Kraj Vysočina</v>
      </c>
      <c r="G83" s="28"/>
      <c r="H83" s="28"/>
      <c r="I83" s="25" t="s">
        <v>26</v>
      </c>
      <c r="J83" s="26" t="str">
        <f>E21</f>
        <v xml:space="preserve"> </v>
      </c>
      <c r="K83" s="28"/>
      <c r="L83" s="86"/>
      <c r="S83" s="28"/>
      <c r="T83" s="28"/>
      <c r="U83" s="28"/>
      <c r="V83" s="28"/>
      <c r="W83" s="28"/>
      <c r="X83" s="28"/>
      <c r="Y83" s="28"/>
      <c r="Z83" s="28"/>
      <c r="AA83" s="28"/>
      <c r="AB83" s="28"/>
      <c r="AC83" s="28"/>
      <c r="AD83" s="28"/>
      <c r="AE83" s="28"/>
    </row>
    <row r="84" spans="1:31" s="2" customFormat="1" ht="25.65" customHeight="1">
      <c r="A84" s="28"/>
      <c r="B84" s="29"/>
      <c r="C84" s="25" t="s">
        <v>25</v>
      </c>
      <c r="D84" s="28"/>
      <c r="E84" s="28"/>
      <c r="F84" s="180" t="str">
        <f>IF(E18="","",E18)</f>
        <v xml:space="preserve"> </v>
      </c>
      <c r="G84" s="28"/>
      <c r="H84" s="28"/>
      <c r="I84" s="25" t="s">
        <v>28</v>
      </c>
      <c r="J84" s="26" t="str">
        <f>E24</f>
        <v>Ing. Miroslav Červenka</v>
      </c>
      <c r="K84" s="28"/>
      <c r="L84" s="86"/>
      <c r="S84" s="28"/>
      <c r="T84" s="28"/>
      <c r="U84" s="28"/>
      <c r="V84" s="28"/>
      <c r="W84" s="28"/>
      <c r="X84" s="28"/>
      <c r="Y84" s="28"/>
      <c r="Z84" s="28"/>
      <c r="AA84" s="28"/>
      <c r="AB84" s="28"/>
      <c r="AC84" s="28"/>
      <c r="AD84" s="28"/>
      <c r="AE84" s="28"/>
    </row>
    <row r="85" spans="1:31" s="2" customFormat="1" ht="10.4" customHeight="1">
      <c r="A85" s="28"/>
      <c r="B85" s="29"/>
      <c r="C85" s="28"/>
      <c r="D85" s="28"/>
      <c r="E85" s="28"/>
      <c r="F85" s="28"/>
      <c r="G85" s="28"/>
      <c r="H85" s="28"/>
      <c r="I85" s="28"/>
      <c r="J85" s="28"/>
      <c r="K85" s="28"/>
      <c r="L85" s="86"/>
      <c r="S85" s="28"/>
      <c r="T85" s="28"/>
      <c r="U85" s="28"/>
      <c r="V85" s="28"/>
      <c r="W85" s="28"/>
      <c r="X85" s="28"/>
      <c r="Y85" s="28"/>
      <c r="Z85" s="28"/>
      <c r="AA85" s="28"/>
      <c r="AB85" s="28"/>
      <c r="AC85" s="28"/>
      <c r="AD85" s="28"/>
      <c r="AE85" s="28"/>
    </row>
    <row r="86" spans="1:31" s="11" customFormat="1" ht="29.25" customHeight="1">
      <c r="A86" s="111"/>
      <c r="B86" s="112"/>
      <c r="C86" s="113" t="s">
        <v>104</v>
      </c>
      <c r="D86" s="114" t="s">
        <v>53</v>
      </c>
      <c r="E86" s="114" t="s">
        <v>49</v>
      </c>
      <c r="F86" s="114" t="s">
        <v>50</v>
      </c>
      <c r="G86" s="114" t="s">
        <v>105</v>
      </c>
      <c r="H86" s="114" t="s">
        <v>106</v>
      </c>
      <c r="I86" s="114" t="s">
        <v>107</v>
      </c>
      <c r="J86" s="114" t="s">
        <v>92</v>
      </c>
      <c r="K86" s="115" t="s">
        <v>108</v>
      </c>
      <c r="L86" s="116"/>
      <c r="M86" s="53" t="s">
        <v>3</v>
      </c>
      <c r="N86" s="54" t="s">
        <v>38</v>
      </c>
      <c r="O86" s="54" t="s">
        <v>109</v>
      </c>
      <c r="P86" s="54" t="s">
        <v>110</v>
      </c>
      <c r="Q86" s="54" t="s">
        <v>111</v>
      </c>
      <c r="R86" s="54" t="s">
        <v>112</v>
      </c>
      <c r="S86" s="54" t="s">
        <v>113</v>
      </c>
      <c r="T86" s="55" t="s">
        <v>114</v>
      </c>
      <c r="U86" s="111"/>
      <c r="V86" s="111"/>
      <c r="W86" s="111"/>
      <c r="X86" s="111"/>
      <c r="Y86" s="111"/>
      <c r="Z86" s="111"/>
      <c r="AA86" s="111"/>
      <c r="AB86" s="111"/>
      <c r="AC86" s="111"/>
      <c r="AD86" s="111"/>
      <c r="AE86" s="111"/>
    </row>
    <row r="87" spans="1:63" s="2" customFormat="1" ht="22.95" customHeight="1">
      <c r="A87" s="28"/>
      <c r="B87" s="29"/>
      <c r="C87" s="60" t="s">
        <v>115</v>
      </c>
      <c r="D87" s="28"/>
      <c r="E87" s="28"/>
      <c r="F87" s="28"/>
      <c r="G87" s="28"/>
      <c r="H87" s="28"/>
      <c r="I87" s="28"/>
      <c r="J87" s="117">
        <f>BK87</f>
        <v>0</v>
      </c>
      <c r="K87" s="28"/>
      <c r="L87" s="29"/>
      <c r="M87" s="56"/>
      <c r="N87" s="47"/>
      <c r="O87" s="57"/>
      <c r="P87" s="118">
        <f>P88+P95+P126</f>
        <v>11.994189</v>
      </c>
      <c r="Q87" s="57"/>
      <c r="R87" s="118">
        <f>R88+R95+R126</f>
        <v>0.26482799</v>
      </c>
      <c r="S87" s="57"/>
      <c r="T87" s="119">
        <f>T88+T95+T126</f>
        <v>0</v>
      </c>
      <c r="U87" s="28"/>
      <c r="V87" s="28"/>
      <c r="W87" s="28"/>
      <c r="X87" s="28"/>
      <c r="Y87" s="28"/>
      <c r="Z87" s="28"/>
      <c r="AA87" s="28"/>
      <c r="AB87" s="28"/>
      <c r="AC87" s="28"/>
      <c r="AD87" s="28"/>
      <c r="AE87" s="28"/>
      <c r="AT87" s="16" t="s">
        <v>67</v>
      </c>
      <c r="AU87" s="16" t="s">
        <v>93</v>
      </c>
      <c r="BK87" s="120">
        <f>BK88+BK95+BK126</f>
        <v>0</v>
      </c>
    </row>
    <row r="88" spans="2:63" s="12" customFormat="1" ht="26" customHeight="1">
      <c r="B88" s="121"/>
      <c r="D88" s="122" t="s">
        <v>67</v>
      </c>
      <c r="E88" s="123" t="s">
        <v>116</v>
      </c>
      <c r="F88" s="123" t="s">
        <v>116</v>
      </c>
      <c r="J88" s="124">
        <f>BK88</f>
        <v>0</v>
      </c>
      <c r="L88" s="121"/>
      <c r="M88" s="125"/>
      <c r="N88" s="126"/>
      <c r="O88" s="126"/>
      <c r="P88" s="127">
        <f>P89+P92</f>
        <v>3.9160000000000004</v>
      </c>
      <c r="Q88" s="126"/>
      <c r="R88" s="127">
        <f>R89+R92</f>
        <v>0.20328</v>
      </c>
      <c r="S88" s="126"/>
      <c r="T88" s="128">
        <f>T89+T92</f>
        <v>0</v>
      </c>
      <c r="AR88" s="122" t="s">
        <v>73</v>
      </c>
      <c r="AT88" s="129" t="s">
        <v>67</v>
      </c>
      <c r="AU88" s="129" t="s">
        <v>68</v>
      </c>
      <c r="AY88" s="122" t="s">
        <v>117</v>
      </c>
      <c r="BK88" s="130">
        <f>BK89+BK92</f>
        <v>0</v>
      </c>
    </row>
    <row r="89" spans="2:63" s="12" customFormat="1" ht="22.95" customHeight="1">
      <c r="B89" s="121"/>
      <c r="D89" s="122" t="s">
        <v>67</v>
      </c>
      <c r="E89" s="131" t="s">
        <v>77</v>
      </c>
      <c r="F89" s="131" t="s">
        <v>118</v>
      </c>
      <c r="J89" s="132">
        <f>BK89</f>
        <v>0</v>
      </c>
      <c r="L89" s="121"/>
      <c r="M89" s="125"/>
      <c r="N89" s="126"/>
      <c r="O89" s="126"/>
      <c r="P89" s="127">
        <f>SUM(P90:P91)</f>
        <v>0.76</v>
      </c>
      <c r="Q89" s="126"/>
      <c r="R89" s="127">
        <f>SUM(R90:R91)</f>
        <v>0.0152</v>
      </c>
      <c r="S89" s="126"/>
      <c r="T89" s="128">
        <f>SUM(T90:T91)</f>
        <v>0</v>
      </c>
      <c r="AR89" s="122" t="s">
        <v>73</v>
      </c>
      <c r="AT89" s="129" t="s">
        <v>67</v>
      </c>
      <c r="AU89" s="129" t="s">
        <v>73</v>
      </c>
      <c r="AY89" s="122" t="s">
        <v>117</v>
      </c>
      <c r="BK89" s="130">
        <f>SUM(BK90:BK91)</f>
        <v>0</v>
      </c>
    </row>
    <row r="90" spans="1:65" s="2" customFormat="1" ht="24.3" customHeight="1">
      <c r="A90" s="28"/>
      <c r="B90" s="133"/>
      <c r="C90" s="134" t="s">
        <v>73</v>
      </c>
      <c r="D90" s="134" t="s">
        <v>119</v>
      </c>
      <c r="E90" s="135" t="s">
        <v>214</v>
      </c>
      <c r="F90" s="136" t="s">
        <v>215</v>
      </c>
      <c r="G90" s="137" t="s">
        <v>122</v>
      </c>
      <c r="H90" s="138">
        <v>4</v>
      </c>
      <c r="I90" s="218">
        <v>0</v>
      </c>
      <c r="J90" s="139">
        <f>ROUND(I90*H90,2)</f>
        <v>0</v>
      </c>
      <c r="K90" s="136" t="s">
        <v>163</v>
      </c>
      <c r="L90" s="29"/>
      <c r="M90" s="140" t="s">
        <v>3</v>
      </c>
      <c r="N90" s="141" t="s">
        <v>39</v>
      </c>
      <c r="O90" s="142">
        <v>0.19</v>
      </c>
      <c r="P90" s="142">
        <f>O90*H90</f>
        <v>0.76</v>
      </c>
      <c r="Q90" s="142">
        <v>0.0038</v>
      </c>
      <c r="R90" s="142">
        <f>Q90*H90</f>
        <v>0.0152</v>
      </c>
      <c r="S90" s="142">
        <v>0</v>
      </c>
      <c r="T90" s="143">
        <f>S90*H90</f>
        <v>0</v>
      </c>
      <c r="U90" s="28"/>
      <c r="V90" s="28"/>
      <c r="W90" s="28"/>
      <c r="X90" s="28"/>
      <c r="Y90" s="28"/>
      <c r="Z90" s="28"/>
      <c r="AA90" s="28"/>
      <c r="AB90" s="28"/>
      <c r="AC90" s="28"/>
      <c r="AD90" s="28"/>
      <c r="AE90" s="28"/>
      <c r="AR90" s="144" t="s">
        <v>81</v>
      </c>
      <c r="AT90" s="144" t="s">
        <v>119</v>
      </c>
      <c r="AU90" s="144" t="s">
        <v>77</v>
      </c>
      <c r="AY90" s="16" t="s">
        <v>117</v>
      </c>
      <c r="BE90" s="145">
        <f>IF(N90="základní",J90,0)</f>
        <v>0</v>
      </c>
      <c r="BF90" s="145">
        <f>IF(N90="snížená",J90,0)</f>
        <v>0</v>
      </c>
      <c r="BG90" s="145">
        <f>IF(N90="zákl. přenesená",J90,0)</f>
        <v>0</v>
      </c>
      <c r="BH90" s="145">
        <f>IF(N90="sníž. přenesená",J90,0)</f>
        <v>0</v>
      </c>
      <c r="BI90" s="145">
        <f>IF(N90="nulová",J90,0)</f>
        <v>0</v>
      </c>
      <c r="BJ90" s="16" t="s">
        <v>73</v>
      </c>
      <c r="BK90" s="145">
        <f>ROUND(I90*H90,2)</f>
        <v>0</v>
      </c>
      <c r="BL90" s="16" t="s">
        <v>81</v>
      </c>
      <c r="BM90" s="144" t="s">
        <v>216</v>
      </c>
    </row>
    <row r="91" spans="1:47" s="2" customFormat="1" ht="38.05">
      <c r="A91" s="28"/>
      <c r="B91" s="29"/>
      <c r="C91" s="28"/>
      <c r="D91" s="146" t="s">
        <v>124</v>
      </c>
      <c r="E91" s="28"/>
      <c r="F91" s="147" t="s">
        <v>125</v>
      </c>
      <c r="G91" s="28"/>
      <c r="H91" s="28"/>
      <c r="I91" s="28"/>
      <c r="J91" s="28"/>
      <c r="K91" s="28"/>
      <c r="L91" s="29"/>
      <c r="M91" s="148"/>
      <c r="N91" s="149"/>
      <c r="O91" s="49"/>
      <c r="P91" s="49"/>
      <c r="Q91" s="49"/>
      <c r="R91" s="49"/>
      <c r="S91" s="49"/>
      <c r="T91" s="50"/>
      <c r="U91" s="28"/>
      <c r="V91" s="28"/>
      <c r="W91" s="28"/>
      <c r="X91" s="28"/>
      <c r="Y91" s="28"/>
      <c r="Z91" s="28"/>
      <c r="AA91" s="28"/>
      <c r="AB91" s="28"/>
      <c r="AC91" s="28"/>
      <c r="AD91" s="28"/>
      <c r="AE91" s="28"/>
      <c r="AT91" s="16" t="s">
        <v>124</v>
      </c>
      <c r="AU91" s="16" t="s">
        <v>77</v>
      </c>
    </row>
    <row r="92" spans="2:63" s="12" customFormat="1" ht="22.95" customHeight="1">
      <c r="B92" s="121"/>
      <c r="D92" s="122" t="s">
        <v>67</v>
      </c>
      <c r="E92" s="131" t="s">
        <v>79</v>
      </c>
      <c r="F92" s="131" t="s">
        <v>126</v>
      </c>
      <c r="J92" s="132">
        <f>BK92</f>
        <v>0</v>
      </c>
      <c r="L92" s="121"/>
      <c r="M92" s="125"/>
      <c r="N92" s="126"/>
      <c r="O92" s="126"/>
      <c r="P92" s="127">
        <f>SUM(P93:P94)</f>
        <v>3.156</v>
      </c>
      <c r="Q92" s="126"/>
      <c r="R92" s="127">
        <f>SUM(R93:R94)</f>
        <v>0.18808</v>
      </c>
      <c r="S92" s="126"/>
      <c r="T92" s="128">
        <f>SUM(T93:T94)</f>
        <v>0</v>
      </c>
      <c r="AR92" s="122" t="s">
        <v>73</v>
      </c>
      <c r="AT92" s="129" t="s">
        <v>67</v>
      </c>
      <c r="AU92" s="129" t="s">
        <v>73</v>
      </c>
      <c r="AY92" s="122" t="s">
        <v>117</v>
      </c>
      <c r="BK92" s="130">
        <f>SUM(BK93:BK94)</f>
        <v>0</v>
      </c>
    </row>
    <row r="93" spans="1:65" s="2" customFormat="1" ht="24.3" customHeight="1">
      <c r="A93" s="28"/>
      <c r="B93" s="133"/>
      <c r="C93" s="134" t="s">
        <v>77</v>
      </c>
      <c r="D93" s="134" t="s">
        <v>119</v>
      </c>
      <c r="E93" s="135" t="s">
        <v>127</v>
      </c>
      <c r="F93" s="136" t="s">
        <v>128</v>
      </c>
      <c r="G93" s="137" t="s">
        <v>122</v>
      </c>
      <c r="H93" s="138">
        <v>4</v>
      </c>
      <c r="I93" s="218">
        <v>0</v>
      </c>
      <c r="J93" s="139">
        <f>ROUND(I93*H93,2)</f>
        <v>0</v>
      </c>
      <c r="K93" s="136" t="s">
        <v>3</v>
      </c>
      <c r="L93" s="29"/>
      <c r="M93" s="140" t="s">
        <v>3</v>
      </c>
      <c r="N93" s="141" t="s">
        <v>39</v>
      </c>
      <c r="O93" s="142">
        <v>0.789</v>
      </c>
      <c r="P93" s="142">
        <f>O93*H93</f>
        <v>3.156</v>
      </c>
      <c r="Q93" s="142">
        <v>0.04702</v>
      </c>
      <c r="R93" s="142">
        <f>Q93*H93</f>
        <v>0.18808</v>
      </c>
      <c r="S93" s="142">
        <v>0</v>
      </c>
      <c r="T93" s="143">
        <f>S93*H93</f>
        <v>0</v>
      </c>
      <c r="U93" s="28"/>
      <c r="V93" s="28"/>
      <c r="W93" s="28"/>
      <c r="X93" s="28"/>
      <c r="Y93" s="28"/>
      <c r="Z93" s="28"/>
      <c r="AA93" s="28"/>
      <c r="AB93" s="28"/>
      <c r="AC93" s="28"/>
      <c r="AD93" s="28"/>
      <c r="AE93" s="28"/>
      <c r="AR93" s="144" t="s">
        <v>81</v>
      </c>
      <c r="AT93" s="144" t="s">
        <v>119</v>
      </c>
      <c r="AU93" s="144" t="s">
        <v>77</v>
      </c>
      <c r="AY93" s="16" t="s">
        <v>117</v>
      </c>
      <c r="BE93" s="145">
        <f>IF(N93="základní",J93,0)</f>
        <v>0</v>
      </c>
      <c r="BF93" s="145">
        <f>IF(N93="snížená",J93,0)</f>
        <v>0</v>
      </c>
      <c r="BG93" s="145">
        <f>IF(N93="zákl. přenesená",J93,0)</f>
        <v>0</v>
      </c>
      <c r="BH93" s="145">
        <f>IF(N93="sníž. přenesená",J93,0)</f>
        <v>0</v>
      </c>
      <c r="BI93" s="145">
        <f>IF(N93="nulová",J93,0)</f>
        <v>0</v>
      </c>
      <c r="BJ93" s="16" t="s">
        <v>73</v>
      </c>
      <c r="BK93" s="145">
        <f>ROUND(I93*H93,2)</f>
        <v>0</v>
      </c>
      <c r="BL93" s="16" t="s">
        <v>81</v>
      </c>
      <c r="BM93" s="144" t="s">
        <v>218</v>
      </c>
    </row>
    <row r="94" spans="1:47" s="2" customFormat="1" ht="76.1">
      <c r="A94" s="28"/>
      <c r="B94" s="29"/>
      <c r="C94" s="28"/>
      <c r="D94" s="146" t="s">
        <v>124</v>
      </c>
      <c r="E94" s="28"/>
      <c r="F94" s="147" t="s">
        <v>130</v>
      </c>
      <c r="G94" s="28"/>
      <c r="H94" s="28"/>
      <c r="I94" s="28"/>
      <c r="J94" s="28"/>
      <c r="K94" s="28"/>
      <c r="L94" s="29"/>
      <c r="M94" s="148"/>
      <c r="N94" s="149"/>
      <c r="O94" s="49"/>
      <c r="P94" s="49"/>
      <c r="Q94" s="49"/>
      <c r="R94" s="49"/>
      <c r="S94" s="49"/>
      <c r="T94" s="50"/>
      <c r="U94" s="28"/>
      <c r="V94" s="28"/>
      <c r="W94" s="28"/>
      <c r="X94" s="28"/>
      <c r="Y94" s="28"/>
      <c r="Z94" s="28"/>
      <c r="AA94" s="28"/>
      <c r="AB94" s="28"/>
      <c r="AC94" s="28"/>
      <c r="AD94" s="28"/>
      <c r="AE94" s="28"/>
      <c r="AT94" s="16" t="s">
        <v>124</v>
      </c>
      <c r="AU94" s="16" t="s">
        <v>77</v>
      </c>
    </row>
    <row r="95" spans="2:63" s="12" customFormat="1" ht="26" customHeight="1">
      <c r="B95" s="121"/>
      <c r="D95" s="122" t="s">
        <v>67</v>
      </c>
      <c r="E95" s="123" t="s">
        <v>131</v>
      </c>
      <c r="F95" s="123" t="s">
        <v>132</v>
      </c>
      <c r="J95" s="124">
        <f>BK95</f>
        <v>0</v>
      </c>
      <c r="L95" s="121"/>
      <c r="M95" s="125"/>
      <c r="N95" s="126"/>
      <c r="O95" s="126"/>
      <c r="P95" s="127">
        <f>P96+P119</f>
        <v>8.078189</v>
      </c>
      <c r="Q95" s="126"/>
      <c r="R95" s="127">
        <f>R96+R119</f>
        <v>0.06154799</v>
      </c>
      <c r="S95" s="126"/>
      <c r="T95" s="128">
        <f>T96+T119</f>
        <v>0</v>
      </c>
      <c r="AR95" s="122" t="s">
        <v>77</v>
      </c>
      <c r="AT95" s="129" t="s">
        <v>67</v>
      </c>
      <c r="AU95" s="129" t="s">
        <v>68</v>
      </c>
      <c r="AY95" s="122" t="s">
        <v>117</v>
      </c>
      <c r="BK95" s="130">
        <f>BK96+BK119</f>
        <v>0</v>
      </c>
    </row>
    <row r="96" spans="2:63" s="12" customFormat="1" ht="22.95" customHeight="1">
      <c r="B96" s="121"/>
      <c r="D96" s="122" t="s">
        <v>67</v>
      </c>
      <c r="E96" s="131" t="s">
        <v>133</v>
      </c>
      <c r="F96" s="131" t="s">
        <v>134</v>
      </c>
      <c r="J96" s="132">
        <f>BK96</f>
        <v>0</v>
      </c>
      <c r="L96" s="121"/>
      <c r="M96" s="125"/>
      <c r="N96" s="126"/>
      <c r="O96" s="126"/>
      <c r="P96" s="127">
        <f>SUM(P97:P118)</f>
        <v>7.376012</v>
      </c>
      <c r="Q96" s="126"/>
      <c r="R96" s="127">
        <f>SUM(R97:R118)</f>
        <v>0.06154799</v>
      </c>
      <c r="S96" s="126"/>
      <c r="T96" s="128">
        <f>SUM(T97:T118)</f>
        <v>0</v>
      </c>
      <c r="AR96" s="122" t="s">
        <v>77</v>
      </c>
      <c r="AT96" s="129" t="s">
        <v>67</v>
      </c>
      <c r="AU96" s="129" t="s">
        <v>73</v>
      </c>
      <c r="AY96" s="122" t="s">
        <v>117</v>
      </c>
      <c r="BK96" s="130">
        <f>SUM(BK97:BK118)</f>
        <v>0</v>
      </c>
    </row>
    <row r="97" spans="1:65" s="2" customFormat="1" ht="24.3" customHeight="1">
      <c r="A97" s="28"/>
      <c r="B97" s="133"/>
      <c r="C97" s="134" t="s">
        <v>79</v>
      </c>
      <c r="D97" s="134" t="s">
        <v>119</v>
      </c>
      <c r="E97" s="135" t="s">
        <v>135</v>
      </c>
      <c r="F97" s="136" t="s">
        <v>136</v>
      </c>
      <c r="G97" s="137" t="s">
        <v>137</v>
      </c>
      <c r="H97" s="138">
        <v>8</v>
      </c>
      <c r="I97" s="218">
        <v>0</v>
      </c>
      <c r="J97" s="139">
        <f>ROUND(I97*H97,2)</f>
        <v>0</v>
      </c>
      <c r="K97" s="136" t="s">
        <v>3</v>
      </c>
      <c r="L97" s="29"/>
      <c r="M97" s="140" t="s">
        <v>3</v>
      </c>
      <c r="N97" s="141" t="s">
        <v>39</v>
      </c>
      <c r="O97" s="142">
        <v>0.394</v>
      </c>
      <c r="P97" s="142">
        <f>O97*H97</f>
        <v>3.152</v>
      </c>
      <c r="Q97" s="142">
        <v>0</v>
      </c>
      <c r="R97" s="142">
        <f>Q97*H97</f>
        <v>0</v>
      </c>
      <c r="S97" s="142">
        <v>0</v>
      </c>
      <c r="T97" s="143">
        <f>S97*H97</f>
        <v>0</v>
      </c>
      <c r="U97" s="28"/>
      <c r="V97" s="28"/>
      <c r="W97" s="28"/>
      <c r="X97" s="28"/>
      <c r="Y97" s="28"/>
      <c r="Z97" s="28"/>
      <c r="AA97" s="28"/>
      <c r="AB97" s="28"/>
      <c r="AC97" s="28"/>
      <c r="AD97" s="28"/>
      <c r="AE97" s="28"/>
      <c r="AR97" s="144" t="s">
        <v>138</v>
      </c>
      <c r="AT97" s="144" t="s">
        <v>119</v>
      </c>
      <c r="AU97" s="144" t="s">
        <v>77</v>
      </c>
      <c r="AY97" s="16" t="s">
        <v>117</v>
      </c>
      <c r="BE97" s="145">
        <f>IF(N97="základní",J97,0)</f>
        <v>0</v>
      </c>
      <c r="BF97" s="145">
        <f>IF(N97="snížená",J97,0)</f>
        <v>0</v>
      </c>
      <c r="BG97" s="145">
        <f>IF(N97="zákl. přenesená",J97,0)</f>
        <v>0</v>
      </c>
      <c r="BH97" s="145">
        <f>IF(N97="sníž. přenesená",J97,0)</f>
        <v>0</v>
      </c>
      <c r="BI97" s="145">
        <f>IF(N97="nulová",J97,0)</f>
        <v>0</v>
      </c>
      <c r="BJ97" s="16" t="s">
        <v>73</v>
      </c>
      <c r="BK97" s="145">
        <f>ROUND(I97*H97,2)</f>
        <v>0</v>
      </c>
      <c r="BL97" s="16" t="s">
        <v>138</v>
      </c>
      <c r="BM97" s="144" t="s">
        <v>219</v>
      </c>
    </row>
    <row r="98" spans="1:47" s="2" customFormat="1" ht="66.6">
      <c r="A98" s="28"/>
      <c r="B98" s="29"/>
      <c r="C98" s="28"/>
      <c r="D98" s="146" t="s">
        <v>124</v>
      </c>
      <c r="E98" s="28"/>
      <c r="F98" s="147" t="s">
        <v>140</v>
      </c>
      <c r="G98" s="28"/>
      <c r="H98" s="28"/>
      <c r="I98" s="28"/>
      <c r="J98" s="28"/>
      <c r="K98" s="28"/>
      <c r="L98" s="29"/>
      <c r="M98" s="148"/>
      <c r="N98" s="149"/>
      <c r="O98" s="49"/>
      <c r="P98" s="49"/>
      <c r="Q98" s="49"/>
      <c r="R98" s="49"/>
      <c r="S98" s="49"/>
      <c r="T98" s="50"/>
      <c r="U98" s="28"/>
      <c r="V98" s="28"/>
      <c r="W98" s="28"/>
      <c r="X98" s="28"/>
      <c r="Y98" s="28"/>
      <c r="Z98" s="28"/>
      <c r="AA98" s="28"/>
      <c r="AB98" s="28"/>
      <c r="AC98" s="28"/>
      <c r="AD98" s="28"/>
      <c r="AE98" s="28"/>
      <c r="AT98" s="16" t="s">
        <v>124</v>
      </c>
      <c r="AU98" s="16" t="s">
        <v>77</v>
      </c>
    </row>
    <row r="99" spans="2:51" s="13" customFormat="1" ht="12">
      <c r="B99" s="150"/>
      <c r="D99" s="146" t="s">
        <v>141</v>
      </c>
      <c r="E99" s="151" t="s">
        <v>3</v>
      </c>
      <c r="F99" s="152" t="s">
        <v>220</v>
      </c>
      <c r="H99" s="153">
        <v>8</v>
      </c>
      <c r="L99" s="150"/>
      <c r="M99" s="154"/>
      <c r="N99" s="155"/>
      <c r="O99" s="155"/>
      <c r="P99" s="155"/>
      <c r="Q99" s="155"/>
      <c r="R99" s="155"/>
      <c r="S99" s="155"/>
      <c r="T99" s="156"/>
      <c r="AT99" s="151" t="s">
        <v>141</v>
      </c>
      <c r="AU99" s="151" t="s">
        <v>77</v>
      </c>
      <c r="AV99" s="13" t="s">
        <v>77</v>
      </c>
      <c r="AW99" s="13" t="s">
        <v>27</v>
      </c>
      <c r="AX99" s="13" t="s">
        <v>73</v>
      </c>
      <c r="AY99" s="151" t="s">
        <v>117</v>
      </c>
    </row>
    <row r="100" spans="1:65" s="2" customFormat="1" ht="24.3" customHeight="1">
      <c r="A100" s="28"/>
      <c r="B100" s="133"/>
      <c r="C100" s="157" t="s">
        <v>81</v>
      </c>
      <c r="D100" s="157" t="s">
        <v>143</v>
      </c>
      <c r="E100" s="158" t="s">
        <v>144</v>
      </c>
      <c r="F100" s="159" t="s">
        <v>145</v>
      </c>
      <c r="G100" s="160" t="s">
        <v>146</v>
      </c>
      <c r="H100" s="161">
        <v>0.082</v>
      </c>
      <c r="I100" s="219">
        <v>0</v>
      </c>
      <c r="J100" s="162">
        <f>ROUND(I100*H100,2)</f>
        <v>0</v>
      </c>
      <c r="K100" s="159" t="s">
        <v>3</v>
      </c>
      <c r="L100" s="163"/>
      <c r="M100" s="164" t="s">
        <v>3</v>
      </c>
      <c r="N100" s="165" t="s">
        <v>39</v>
      </c>
      <c r="O100" s="142">
        <v>0</v>
      </c>
      <c r="P100" s="142">
        <f>O100*H100</f>
        <v>0</v>
      </c>
      <c r="Q100" s="142">
        <v>0.44</v>
      </c>
      <c r="R100" s="142">
        <f>Q100*H100</f>
        <v>0.03608</v>
      </c>
      <c r="S100" s="142">
        <v>0</v>
      </c>
      <c r="T100" s="143">
        <f>S100*H100</f>
        <v>0</v>
      </c>
      <c r="U100" s="28"/>
      <c r="V100" s="28"/>
      <c r="W100" s="28"/>
      <c r="X100" s="28"/>
      <c r="Y100" s="28"/>
      <c r="Z100" s="28"/>
      <c r="AA100" s="28"/>
      <c r="AB100" s="28"/>
      <c r="AC100" s="28"/>
      <c r="AD100" s="28"/>
      <c r="AE100" s="28"/>
      <c r="AR100" s="144" t="s">
        <v>147</v>
      </c>
      <c r="AT100" s="144" t="s">
        <v>143</v>
      </c>
      <c r="AU100" s="144" t="s">
        <v>77</v>
      </c>
      <c r="AY100" s="16" t="s">
        <v>117</v>
      </c>
      <c r="BE100" s="145">
        <f>IF(N100="základní",J100,0)</f>
        <v>0</v>
      </c>
      <c r="BF100" s="145">
        <f>IF(N100="snížená",J100,0)</f>
        <v>0</v>
      </c>
      <c r="BG100" s="145">
        <f>IF(N100="zákl. přenesená",J100,0)</f>
        <v>0</v>
      </c>
      <c r="BH100" s="145">
        <f>IF(N100="sníž. přenesená",J100,0)</f>
        <v>0</v>
      </c>
      <c r="BI100" s="145">
        <f>IF(N100="nulová",J100,0)</f>
        <v>0</v>
      </c>
      <c r="BJ100" s="16" t="s">
        <v>73</v>
      </c>
      <c r="BK100" s="145">
        <f>ROUND(I100*H100,2)</f>
        <v>0</v>
      </c>
      <c r="BL100" s="16" t="s">
        <v>138</v>
      </c>
      <c r="BM100" s="144" t="s">
        <v>221</v>
      </c>
    </row>
    <row r="101" spans="2:51" s="13" customFormat="1" ht="12">
      <c r="B101" s="150"/>
      <c r="D101" s="146" t="s">
        <v>141</v>
      </c>
      <c r="E101" s="151" t="s">
        <v>3</v>
      </c>
      <c r="F101" s="152" t="s">
        <v>222</v>
      </c>
      <c r="H101" s="153">
        <v>0.082</v>
      </c>
      <c r="L101" s="150"/>
      <c r="M101" s="154"/>
      <c r="N101" s="155"/>
      <c r="O101" s="155"/>
      <c r="P101" s="155"/>
      <c r="Q101" s="155"/>
      <c r="R101" s="155"/>
      <c r="S101" s="155"/>
      <c r="T101" s="156"/>
      <c r="AT101" s="151" t="s">
        <v>141</v>
      </c>
      <c r="AU101" s="151" t="s">
        <v>77</v>
      </c>
      <c r="AV101" s="13" t="s">
        <v>77</v>
      </c>
      <c r="AW101" s="13" t="s">
        <v>27</v>
      </c>
      <c r="AX101" s="13" t="s">
        <v>73</v>
      </c>
      <c r="AY101" s="151" t="s">
        <v>117</v>
      </c>
    </row>
    <row r="102" spans="1:65" s="2" customFormat="1" ht="14.45" customHeight="1">
      <c r="A102" s="28"/>
      <c r="B102" s="133"/>
      <c r="C102" s="157" t="s">
        <v>83</v>
      </c>
      <c r="D102" s="157" t="s">
        <v>143</v>
      </c>
      <c r="E102" s="158" t="s">
        <v>150</v>
      </c>
      <c r="F102" s="159" t="s">
        <v>223</v>
      </c>
      <c r="G102" s="160" t="s">
        <v>146</v>
      </c>
      <c r="H102" s="161">
        <v>0.045</v>
      </c>
      <c r="I102" s="219">
        <v>0</v>
      </c>
      <c r="J102" s="162">
        <f>ROUND(I102*H102,2)</f>
        <v>0</v>
      </c>
      <c r="K102" s="159" t="s">
        <v>3</v>
      </c>
      <c r="L102" s="163"/>
      <c r="M102" s="164" t="s">
        <v>3</v>
      </c>
      <c r="N102" s="165" t="s">
        <v>39</v>
      </c>
      <c r="O102" s="142">
        <v>0</v>
      </c>
      <c r="P102" s="142">
        <f>O102*H102</f>
        <v>0</v>
      </c>
      <c r="Q102" s="142">
        <v>0.5</v>
      </c>
      <c r="R102" s="142">
        <f>Q102*H102</f>
        <v>0.0225</v>
      </c>
      <c r="S102" s="142">
        <v>0</v>
      </c>
      <c r="T102" s="143">
        <f>S102*H102</f>
        <v>0</v>
      </c>
      <c r="U102" s="28"/>
      <c r="V102" s="28"/>
      <c r="W102" s="28"/>
      <c r="X102" s="28"/>
      <c r="Y102" s="28"/>
      <c r="Z102" s="28"/>
      <c r="AA102" s="28"/>
      <c r="AB102" s="28"/>
      <c r="AC102" s="28"/>
      <c r="AD102" s="28"/>
      <c r="AE102" s="28"/>
      <c r="AR102" s="144" t="s">
        <v>147</v>
      </c>
      <c r="AT102" s="144" t="s">
        <v>143</v>
      </c>
      <c r="AU102" s="144" t="s">
        <v>77</v>
      </c>
      <c r="AY102" s="16" t="s">
        <v>117</v>
      </c>
      <c r="BE102" s="145">
        <f>IF(N102="základní",J102,0)</f>
        <v>0</v>
      </c>
      <c r="BF102" s="145">
        <f>IF(N102="snížená",J102,0)</f>
        <v>0</v>
      </c>
      <c r="BG102" s="145">
        <f>IF(N102="zákl. přenesená",J102,0)</f>
        <v>0</v>
      </c>
      <c r="BH102" s="145">
        <f>IF(N102="sníž. přenesená",J102,0)</f>
        <v>0</v>
      </c>
      <c r="BI102" s="145">
        <f>IF(N102="nulová",J102,0)</f>
        <v>0</v>
      </c>
      <c r="BJ102" s="16" t="s">
        <v>73</v>
      </c>
      <c r="BK102" s="145">
        <f>ROUND(I102*H102,2)</f>
        <v>0</v>
      </c>
      <c r="BL102" s="16" t="s">
        <v>138</v>
      </c>
      <c r="BM102" s="144" t="s">
        <v>224</v>
      </c>
    </row>
    <row r="103" spans="2:51" s="13" customFormat="1" ht="12">
      <c r="B103" s="150"/>
      <c r="D103" s="146" t="s">
        <v>141</v>
      </c>
      <c r="E103" s="151" t="s">
        <v>3</v>
      </c>
      <c r="F103" s="152" t="s">
        <v>225</v>
      </c>
      <c r="H103" s="153">
        <v>0.045</v>
      </c>
      <c r="L103" s="150"/>
      <c r="M103" s="154"/>
      <c r="N103" s="155"/>
      <c r="O103" s="155"/>
      <c r="P103" s="155"/>
      <c r="Q103" s="155"/>
      <c r="R103" s="155"/>
      <c r="S103" s="155"/>
      <c r="T103" s="156"/>
      <c r="AT103" s="151" t="s">
        <v>141</v>
      </c>
      <c r="AU103" s="151" t="s">
        <v>77</v>
      </c>
      <c r="AV103" s="13" t="s">
        <v>77</v>
      </c>
      <c r="AW103" s="13" t="s">
        <v>27</v>
      </c>
      <c r="AX103" s="13" t="s">
        <v>73</v>
      </c>
      <c r="AY103" s="151" t="s">
        <v>117</v>
      </c>
    </row>
    <row r="104" spans="1:65" s="2" customFormat="1" ht="52.15" customHeight="1">
      <c r="A104" s="28"/>
      <c r="B104" s="133"/>
      <c r="C104" s="134" t="s">
        <v>85</v>
      </c>
      <c r="D104" s="134" t="s">
        <v>119</v>
      </c>
      <c r="E104" s="135" t="s">
        <v>155</v>
      </c>
      <c r="F104" s="136" t="s">
        <v>156</v>
      </c>
      <c r="G104" s="137" t="s">
        <v>157</v>
      </c>
      <c r="H104" s="138">
        <v>1.422</v>
      </c>
      <c r="I104" s="218">
        <v>0</v>
      </c>
      <c r="J104" s="139">
        <f>ROUND(I104*H104,2)</f>
        <v>0</v>
      </c>
      <c r="K104" s="136" t="s">
        <v>446</v>
      </c>
      <c r="L104" s="29"/>
      <c r="M104" s="140" t="s">
        <v>3</v>
      </c>
      <c r="N104" s="141" t="s">
        <v>39</v>
      </c>
      <c r="O104" s="142">
        <v>0.346</v>
      </c>
      <c r="P104" s="142">
        <f>O104*H104</f>
        <v>0.49201199999999995</v>
      </c>
      <c r="Q104" s="142">
        <v>0</v>
      </c>
      <c r="R104" s="142">
        <f>Q104*H104</f>
        <v>0</v>
      </c>
      <c r="S104" s="142">
        <v>0</v>
      </c>
      <c r="T104" s="143">
        <f>S104*H104</f>
        <v>0</v>
      </c>
      <c r="U104" s="28"/>
      <c r="V104" s="28"/>
      <c r="W104" s="28"/>
      <c r="X104" s="28"/>
      <c r="Y104" s="28"/>
      <c r="Z104" s="28"/>
      <c r="AA104" s="28"/>
      <c r="AB104" s="28"/>
      <c r="AC104" s="28"/>
      <c r="AD104" s="28"/>
      <c r="AE104" s="28"/>
      <c r="AR104" s="144" t="s">
        <v>138</v>
      </c>
      <c r="AT104" s="144" t="s">
        <v>119</v>
      </c>
      <c r="AU104" s="144" t="s">
        <v>77</v>
      </c>
      <c r="AY104" s="16" t="s">
        <v>117</v>
      </c>
      <c r="BE104" s="145">
        <f>IF(N104="základní",J104,0)</f>
        <v>0</v>
      </c>
      <c r="BF104" s="145">
        <f>IF(N104="snížená",J104,0)</f>
        <v>0</v>
      </c>
      <c r="BG104" s="145">
        <f>IF(N104="zákl. přenesená",J104,0)</f>
        <v>0</v>
      </c>
      <c r="BH104" s="145">
        <f>IF(N104="sníž. přenesená",J104,0)</f>
        <v>0</v>
      </c>
      <c r="BI104" s="145">
        <f>IF(N104="nulová",J104,0)</f>
        <v>0</v>
      </c>
      <c r="BJ104" s="16" t="s">
        <v>73</v>
      </c>
      <c r="BK104" s="145">
        <f>ROUND(I104*H104,2)</f>
        <v>0</v>
      </c>
      <c r="BL104" s="16" t="s">
        <v>138</v>
      </c>
      <c r="BM104" s="144" t="s">
        <v>226</v>
      </c>
    </row>
    <row r="105" spans="1:47" s="2" customFormat="1" ht="57.1">
      <c r="A105" s="28"/>
      <c r="B105" s="29"/>
      <c r="C105" s="28"/>
      <c r="D105" s="146" t="s">
        <v>124</v>
      </c>
      <c r="E105" s="28"/>
      <c r="F105" s="147" t="s">
        <v>159</v>
      </c>
      <c r="G105" s="28"/>
      <c r="H105" s="28"/>
      <c r="I105" s="28"/>
      <c r="J105" s="28"/>
      <c r="K105" s="28"/>
      <c r="L105" s="29"/>
      <c r="M105" s="148"/>
      <c r="N105" s="149"/>
      <c r="O105" s="49"/>
      <c r="P105" s="49"/>
      <c r="Q105" s="49"/>
      <c r="R105" s="49"/>
      <c r="S105" s="49"/>
      <c r="T105" s="50"/>
      <c r="U105" s="28"/>
      <c r="V105" s="28"/>
      <c r="W105" s="28"/>
      <c r="X105" s="28"/>
      <c r="Y105" s="28"/>
      <c r="Z105" s="28"/>
      <c r="AA105" s="28"/>
      <c r="AB105" s="28"/>
      <c r="AC105" s="28"/>
      <c r="AD105" s="28"/>
      <c r="AE105" s="28"/>
      <c r="AT105" s="16" t="s">
        <v>124</v>
      </c>
      <c r="AU105" s="16" t="s">
        <v>77</v>
      </c>
    </row>
    <row r="106" spans="2:51" s="13" customFormat="1" ht="12">
      <c r="B106" s="150"/>
      <c r="D106" s="146" t="s">
        <v>141</v>
      </c>
      <c r="E106" s="151" t="s">
        <v>3</v>
      </c>
      <c r="F106" s="152" t="s">
        <v>227</v>
      </c>
      <c r="H106" s="153">
        <v>1.422</v>
      </c>
      <c r="L106" s="150"/>
      <c r="M106" s="154"/>
      <c r="N106" s="155"/>
      <c r="O106" s="155"/>
      <c r="P106" s="155"/>
      <c r="Q106" s="155"/>
      <c r="R106" s="155"/>
      <c r="S106" s="155"/>
      <c r="T106" s="156"/>
      <c r="AT106" s="151" t="s">
        <v>141</v>
      </c>
      <c r="AU106" s="151" t="s">
        <v>77</v>
      </c>
      <c r="AV106" s="13" t="s">
        <v>77</v>
      </c>
      <c r="AW106" s="13" t="s">
        <v>27</v>
      </c>
      <c r="AX106" s="13" t="s">
        <v>73</v>
      </c>
      <c r="AY106" s="151" t="s">
        <v>117</v>
      </c>
    </row>
    <row r="107" spans="1:65" s="2" customFormat="1" ht="41.3" customHeight="1">
      <c r="A107" s="28"/>
      <c r="B107" s="133"/>
      <c r="C107" s="134" t="s">
        <v>154</v>
      </c>
      <c r="D107" s="134" t="s">
        <v>119</v>
      </c>
      <c r="E107" s="135" t="s">
        <v>162</v>
      </c>
      <c r="F107" s="136" t="s">
        <v>228</v>
      </c>
      <c r="G107" s="137" t="s">
        <v>146</v>
      </c>
      <c r="H107" s="138">
        <v>0.127</v>
      </c>
      <c r="I107" s="218">
        <v>0</v>
      </c>
      <c r="J107" s="139">
        <f>ROUND(I107*H107,2)</f>
        <v>0</v>
      </c>
      <c r="K107" s="136" t="s">
        <v>447</v>
      </c>
      <c r="L107" s="29"/>
      <c r="M107" s="140" t="s">
        <v>3</v>
      </c>
      <c r="N107" s="141" t="s">
        <v>39</v>
      </c>
      <c r="O107" s="142">
        <v>0</v>
      </c>
      <c r="P107" s="142">
        <f>O107*H107</f>
        <v>0</v>
      </c>
      <c r="Q107" s="142">
        <v>0.02337</v>
      </c>
      <c r="R107" s="142">
        <f>Q107*H107</f>
        <v>0.0029679899999999998</v>
      </c>
      <c r="S107" s="142">
        <v>0</v>
      </c>
      <c r="T107" s="143">
        <f>S107*H107</f>
        <v>0</v>
      </c>
      <c r="U107" s="28"/>
      <c r="V107" s="28"/>
      <c r="W107" s="28"/>
      <c r="X107" s="28"/>
      <c r="Y107" s="28"/>
      <c r="Z107" s="28"/>
      <c r="AA107" s="28"/>
      <c r="AB107" s="28"/>
      <c r="AC107" s="28"/>
      <c r="AD107" s="28"/>
      <c r="AE107" s="28"/>
      <c r="AR107" s="144" t="s">
        <v>138</v>
      </c>
      <c r="AT107" s="144" t="s">
        <v>119</v>
      </c>
      <c r="AU107" s="144" t="s">
        <v>77</v>
      </c>
      <c r="AY107" s="16" t="s">
        <v>117</v>
      </c>
      <c r="BE107" s="145">
        <f>IF(N107="základní",J107,0)</f>
        <v>0</v>
      </c>
      <c r="BF107" s="145">
        <f>IF(N107="snížená",J107,0)</f>
        <v>0</v>
      </c>
      <c r="BG107" s="145">
        <f>IF(N107="zákl. přenesená",J107,0)</f>
        <v>0</v>
      </c>
      <c r="BH107" s="145">
        <f>IF(N107="sníž. přenesená",J107,0)</f>
        <v>0</v>
      </c>
      <c r="BI107" s="145">
        <f>IF(N107="nulová",J107,0)</f>
        <v>0</v>
      </c>
      <c r="BJ107" s="16" t="s">
        <v>73</v>
      </c>
      <c r="BK107" s="145">
        <f>ROUND(I107*H107,2)</f>
        <v>0</v>
      </c>
      <c r="BL107" s="16" t="s">
        <v>138</v>
      </c>
      <c r="BM107" s="144" t="s">
        <v>229</v>
      </c>
    </row>
    <row r="108" spans="1:47" s="2" customFormat="1" ht="95.1">
      <c r="A108" s="28"/>
      <c r="B108" s="29"/>
      <c r="C108" s="28"/>
      <c r="D108" s="146" t="s">
        <v>124</v>
      </c>
      <c r="E108" s="28"/>
      <c r="F108" s="147" t="s">
        <v>165</v>
      </c>
      <c r="G108" s="28"/>
      <c r="H108" s="28"/>
      <c r="I108" s="28"/>
      <c r="J108" s="28"/>
      <c r="K108" s="28"/>
      <c r="L108" s="29"/>
      <c r="M108" s="148"/>
      <c r="N108" s="149"/>
      <c r="O108" s="49"/>
      <c r="P108" s="49"/>
      <c r="Q108" s="49"/>
      <c r="R108" s="49"/>
      <c r="S108" s="49"/>
      <c r="T108" s="50"/>
      <c r="U108" s="28"/>
      <c r="V108" s="28"/>
      <c r="W108" s="28"/>
      <c r="X108" s="28"/>
      <c r="Y108" s="28"/>
      <c r="Z108" s="28"/>
      <c r="AA108" s="28"/>
      <c r="AB108" s="28"/>
      <c r="AC108" s="28"/>
      <c r="AD108" s="28"/>
      <c r="AE108" s="28"/>
      <c r="AT108" s="16" t="s">
        <v>124</v>
      </c>
      <c r="AU108" s="16" t="s">
        <v>77</v>
      </c>
    </row>
    <row r="109" spans="2:51" s="13" customFormat="1" ht="12">
      <c r="B109" s="150"/>
      <c r="D109" s="146" t="s">
        <v>141</v>
      </c>
      <c r="E109" s="151" t="s">
        <v>3</v>
      </c>
      <c r="F109" s="152" t="s">
        <v>230</v>
      </c>
      <c r="H109" s="153">
        <v>0.127</v>
      </c>
      <c r="L109" s="150"/>
      <c r="M109" s="154"/>
      <c r="N109" s="155"/>
      <c r="O109" s="155"/>
      <c r="P109" s="155"/>
      <c r="Q109" s="155"/>
      <c r="R109" s="155"/>
      <c r="S109" s="155"/>
      <c r="T109" s="156"/>
      <c r="AT109" s="151" t="s">
        <v>141</v>
      </c>
      <c r="AU109" s="151" t="s">
        <v>77</v>
      </c>
      <c r="AV109" s="13" t="s">
        <v>77</v>
      </c>
      <c r="AW109" s="13" t="s">
        <v>27</v>
      </c>
      <c r="AX109" s="13" t="s">
        <v>73</v>
      </c>
      <c r="AY109" s="151" t="s">
        <v>117</v>
      </c>
    </row>
    <row r="110" spans="1:65" s="2" customFormat="1" ht="24.3" customHeight="1">
      <c r="A110" s="28"/>
      <c r="B110" s="133"/>
      <c r="C110" s="134" t="s">
        <v>161</v>
      </c>
      <c r="D110" s="134" t="s">
        <v>119</v>
      </c>
      <c r="E110" s="135" t="s">
        <v>168</v>
      </c>
      <c r="F110" s="136" t="s">
        <v>169</v>
      </c>
      <c r="G110" s="137" t="s">
        <v>122</v>
      </c>
      <c r="H110" s="138">
        <v>12</v>
      </c>
      <c r="I110" s="218">
        <v>0</v>
      </c>
      <c r="J110" s="139">
        <f>ROUND(I110*H110,2)</f>
        <v>0</v>
      </c>
      <c r="K110" s="136" t="s">
        <v>446</v>
      </c>
      <c r="L110" s="29"/>
      <c r="M110" s="140" t="s">
        <v>3</v>
      </c>
      <c r="N110" s="141" t="s">
        <v>39</v>
      </c>
      <c r="O110" s="142">
        <v>0.311</v>
      </c>
      <c r="P110" s="142">
        <f>O110*H110</f>
        <v>3.732</v>
      </c>
      <c r="Q110" s="142">
        <v>0</v>
      </c>
      <c r="R110" s="142">
        <f>Q110*H110</f>
        <v>0</v>
      </c>
      <c r="S110" s="142">
        <v>0</v>
      </c>
      <c r="T110" s="143">
        <f>S110*H110</f>
        <v>0</v>
      </c>
      <c r="U110" s="28"/>
      <c r="V110" s="28"/>
      <c r="W110" s="28"/>
      <c r="X110" s="28"/>
      <c r="Y110" s="28"/>
      <c r="Z110" s="28"/>
      <c r="AA110" s="28"/>
      <c r="AB110" s="28"/>
      <c r="AC110" s="28"/>
      <c r="AD110" s="28"/>
      <c r="AE110" s="28"/>
      <c r="AR110" s="144" t="s">
        <v>170</v>
      </c>
      <c r="AT110" s="144" t="s">
        <v>119</v>
      </c>
      <c r="AU110" s="144" t="s">
        <v>77</v>
      </c>
      <c r="AY110" s="16" t="s">
        <v>117</v>
      </c>
      <c r="BE110" s="145">
        <f>IF(N110="základní",J110,0)</f>
        <v>0</v>
      </c>
      <c r="BF110" s="145">
        <f>IF(N110="snížená",J110,0)</f>
        <v>0</v>
      </c>
      <c r="BG110" s="145">
        <f>IF(N110="zákl. přenesená",J110,0)</f>
        <v>0</v>
      </c>
      <c r="BH110" s="145">
        <f>IF(N110="sníž. přenesená",J110,0)</f>
        <v>0</v>
      </c>
      <c r="BI110" s="145">
        <f>IF(N110="nulová",J110,0)</f>
        <v>0</v>
      </c>
      <c r="BJ110" s="16" t="s">
        <v>73</v>
      </c>
      <c r="BK110" s="145">
        <f>ROUND(I110*H110,2)</f>
        <v>0</v>
      </c>
      <c r="BL110" s="16" t="s">
        <v>170</v>
      </c>
      <c r="BM110" s="144" t="s">
        <v>231</v>
      </c>
    </row>
    <row r="111" spans="1:47" s="2" customFormat="1" ht="38.05">
      <c r="A111" s="28"/>
      <c r="B111" s="29"/>
      <c r="C111" s="28"/>
      <c r="D111" s="146" t="s">
        <v>124</v>
      </c>
      <c r="E111" s="28"/>
      <c r="F111" s="147" t="s">
        <v>172</v>
      </c>
      <c r="G111" s="28"/>
      <c r="H111" s="28"/>
      <c r="I111" s="28"/>
      <c r="J111" s="28"/>
      <c r="K111" s="28"/>
      <c r="L111" s="29"/>
      <c r="M111" s="148"/>
      <c r="N111" s="149"/>
      <c r="O111" s="49"/>
      <c r="P111" s="49"/>
      <c r="Q111" s="49"/>
      <c r="R111" s="49"/>
      <c r="S111" s="49"/>
      <c r="T111" s="50"/>
      <c r="U111" s="28"/>
      <c r="V111" s="28"/>
      <c r="W111" s="28"/>
      <c r="X111" s="28"/>
      <c r="Y111" s="28"/>
      <c r="Z111" s="28"/>
      <c r="AA111" s="28"/>
      <c r="AB111" s="28"/>
      <c r="AC111" s="28"/>
      <c r="AD111" s="28"/>
      <c r="AE111" s="28"/>
      <c r="AT111" s="16" t="s">
        <v>124</v>
      </c>
      <c r="AU111" s="16" t="s">
        <v>77</v>
      </c>
    </row>
    <row r="112" spans="2:51" s="13" customFormat="1" ht="12">
      <c r="B112" s="150"/>
      <c r="D112" s="146" t="s">
        <v>141</v>
      </c>
      <c r="E112" s="151" t="s">
        <v>3</v>
      </c>
      <c r="F112" s="152" t="s">
        <v>232</v>
      </c>
      <c r="H112" s="153">
        <v>12</v>
      </c>
      <c r="L112" s="150"/>
      <c r="M112" s="154"/>
      <c r="N112" s="155"/>
      <c r="O112" s="155"/>
      <c r="P112" s="155"/>
      <c r="Q112" s="155"/>
      <c r="R112" s="155"/>
      <c r="S112" s="155"/>
      <c r="T112" s="156"/>
      <c r="AT112" s="151" t="s">
        <v>141</v>
      </c>
      <c r="AU112" s="151" t="s">
        <v>77</v>
      </c>
      <c r="AV112" s="13" t="s">
        <v>77</v>
      </c>
      <c r="AW112" s="13" t="s">
        <v>27</v>
      </c>
      <c r="AX112" s="13" t="s">
        <v>73</v>
      </c>
      <c r="AY112" s="151" t="s">
        <v>117</v>
      </c>
    </row>
    <row r="113" spans="1:65" s="2" customFormat="1" ht="24" customHeight="1">
      <c r="A113" s="28"/>
      <c r="B113" s="133"/>
      <c r="C113" s="134" t="s">
        <v>179</v>
      </c>
      <c r="D113" s="134" t="s">
        <v>119</v>
      </c>
      <c r="E113" s="135" t="s">
        <v>174</v>
      </c>
      <c r="F113" s="136" t="s">
        <v>175</v>
      </c>
      <c r="G113" s="137" t="s">
        <v>122</v>
      </c>
      <c r="H113" s="138">
        <v>4</v>
      </c>
      <c r="I113" s="218">
        <v>0</v>
      </c>
      <c r="J113" s="139">
        <f>ROUND(I113*H113,2)</f>
        <v>0</v>
      </c>
      <c r="K113" s="136" t="s">
        <v>446</v>
      </c>
      <c r="L113" s="29"/>
      <c r="M113" s="140" t="s">
        <v>3</v>
      </c>
      <c r="N113" s="141" t="s">
        <v>39</v>
      </c>
      <c r="O113" s="142">
        <v>0</v>
      </c>
      <c r="P113" s="142">
        <f>O113*H113</f>
        <v>0</v>
      </c>
      <c r="Q113" s="142">
        <v>0</v>
      </c>
      <c r="R113" s="142">
        <f>Q113*H113</f>
        <v>0</v>
      </c>
      <c r="S113" s="142">
        <v>0</v>
      </c>
      <c r="T113" s="143">
        <f>S113*H113</f>
        <v>0</v>
      </c>
      <c r="U113" s="28"/>
      <c r="V113" s="28"/>
      <c r="W113" s="28"/>
      <c r="X113" s="28"/>
      <c r="Y113" s="28"/>
      <c r="Z113" s="28"/>
      <c r="AA113" s="28"/>
      <c r="AB113" s="28"/>
      <c r="AC113" s="28"/>
      <c r="AD113" s="28"/>
      <c r="AE113" s="28"/>
      <c r="AR113" s="144" t="s">
        <v>170</v>
      </c>
      <c r="AT113" s="144" t="s">
        <v>119</v>
      </c>
      <c r="AU113" s="144" t="s">
        <v>77</v>
      </c>
      <c r="AY113" s="16" t="s">
        <v>117</v>
      </c>
      <c r="BE113" s="145">
        <f>IF(N113="základní",J113,0)</f>
        <v>0</v>
      </c>
      <c r="BF113" s="145">
        <f>IF(N113="snížená",J113,0)</f>
        <v>0</v>
      </c>
      <c r="BG113" s="145">
        <f>IF(N113="zákl. přenesená",J113,0)</f>
        <v>0</v>
      </c>
      <c r="BH113" s="145">
        <f>IF(N113="sníž. přenesená",J113,0)</f>
        <v>0</v>
      </c>
      <c r="BI113" s="145">
        <f>IF(N113="nulová",J113,0)</f>
        <v>0</v>
      </c>
      <c r="BJ113" s="16" t="s">
        <v>73</v>
      </c>
      <c r="BK113" s="145">
        <f>ROUND(I113*H113,2)</f>
        <v>0</v>
      </c>
      <c r="BL113" s="16" t="s">
        <v>170</v>
      </c>
      <c r="BM113" s="144" t="s">
        <v>233</v>
      </c>
    </row>
    <row r="114" spans="2:51" s="13" customFormat="1" ht="12">
      <c r="B114" s="150"/>
      <c r="D114" s="146" t="s">
        <v>141</v>
      </c>
      <c r="E114" s="151" t="s">
        <v>3</v>
      </c>
      <c r="F114" s="152" t="s">
        <v>81</v>
      </c>
      <c r="H114" s="153">
        <v>4</v>
      </c>
      <c r="L114" s="150"/>
      <c r="M114" s="154"/>
      <c r="N114" s="155"/>
      <c r="O114" s="155"/>
      <c r="P114" s="155"/>
      <c r="Q114" s="155"/>
      <c r="R114" s="155"/>
      <c r="S114" s="155"/>
      <c r="T114" s="156"/>
      <c r="AT114" s="151" t="s">
        <v>141</v>
      </c>
      <c r="AU114" s="151" t="s">
        <v>77</v>
      </c>
      <c r="AV114" s="13" t="s">
        <v>77</v>
      </c>
      <c r="AW114" s="13" t="s">
        <v>27</v>
      </c>
      <c r="AX114" s="13" t="s">
        <v>73</v>
      </c>
      <c r="AY114" s="151" t="s">
        <v>117</v>
      </c>
    </row>
    <row r="115" spans="1:65" s="2" customFormat="1" ht="24.8" customHeight="1">
      <c r="A115" s="28"/>
      <c r="B115" s="133"/>
      <c r="C115" s="134" t="s">
        <v>173</v>
      </c>
      <c r="D115" s="134" t="s">
        <v>119</v>
      </c>
      <c r="E115" s="135" t="s">
        <v>234</v>
      </c>
      <c r="F115" s="136" t="s">
        <v>235</v>
      </c>
      <c r="G115" s="137" t="s">
        <v>236</v>
      </c>
      <c r="H115" s="138">
        <v>4</v>
      </c>
      <c r="I115" s="218">
        <v>0</v>
      </c>
      <c r="J115" s="139">
        <f>ROUND(I115*H115,2)</f>
        <v>0</v>
      </c>
      <c r="K115" s="136" t="s">
        <v>446</v>
      </c>
      <c r="L115" s="29"/>
      <c r="M115" s="140" t="s">
        <v>3</v>
      </c>
      <c r="N115" s="141" t="s">
        <v>39</v>
      </c>
      <c r="O115" s="142">
        <v>0</v>
      </c>
      <c r="P115" s="142">
        <f>O115*H115</f>
        <v>0</v>
      </c>
      <c r="Q115" s="142">
        <v>0</v>
      </c>
      <c r="R115" s="142">
        <f>Q115*H115</f>
        <v>0</v>
      </c>
      <c r="S115" s="142">
        <v>0</v>
      </c>
      <c r="T115" s="143">
        <f>S115*H115</f>
        <v>0</v>
      </c>
      <c r="U115" s="28"/>
      <c r="V115" s="28"/>
      <c r="W115" s="28"/>
      <c r="X115" s="28"/>
      <c r="Y115" s="28"/>
      <c r="Z115" s="28"/>
      <c r="AA115" s="28"/>
      <c r="AB115" s="28"/>
      <c r="AC115" s="28"/>
      <c r="AD115" s="28"/>
      <c r="AE115" s="28"/>
      <c r="AR115" s="144" t="s">
        <v>170</v>
      </c>
      <c r="AT115" s="144" t="s">
        <v>119</v>
      </c>
      <c r="AU115" s="144" t="s">
        <v>77</v>
      </c>
      <c r="AY115" s="16" t="s">
        <v>117</v>
      </c>
      <c r="BE115" s="145">
        <f>IF(N115="základní",J115,0)</f>
        <v>0</v>
      </c>
      <c r="BF115" s="145">
        <f>IF(N115="snížená",J115,0)</f>
        <v>0</v>
      </c>
      <c r="BG115" s="145">
        <f>IF(N115="zákl. přenesená",J115,0)</f>
        <v>0</v>
      </c>
      <c r="BH115" s="145">
        <f>IF(N115="sníž. přenesená",J115,0)</f>
        <v>0</v>
      </c>
      <c r="BI115" s="145">
        <f>IF(N115="nulová",J115,0)</f>
        <v>0</v>
      </c>
      <c r="BJ115" s="16" t="s">
        <v>73</v>
      </c>
      <c r="BK115" s="145">
        <f>ROUND(I115*H115,2)</f>
        <v>0</v>
      </c>
      <c r="BL115" s="16" t="s">
        <v>170</v>
      </c>
      <c r="BM115" s="144" t="s">
        <v>237</v>
      </c>
    </row>
    <row r="116" spans="2:51" s="13" customFormat="1" ht="12">
      <c r="B116" s="150"/>
      <c r="D116" s="146" t="s">
        <v>141</v>
      </c>
      <c r="E116" s="151" t="s">
        <v>3</v>
      </c>
      <c r="F116" s="152" t="s">
        <v>81</v>
      </c>
      <c r="H116" s="153">
        <v>4</v>
      </c>
      <c r="L116" s="150"/>
      <c r="M116" s="154"/>
      <c r="N116" s="155"/>
      <c r="O116" s="155"/>
      <c r="P116" s="155"/>
      <c r="Q116" s="155"/>
      <c r="R116" s="155"/>
      <c r="S116" s="155"/>
      <c r="T116" s="156"/>
      <c r="AT116" s="151" t="s">
        <v>141</v>
      </c>
      <c r="AU116" s="151" t="s">
        <v>77</v>
      </c>
      <c r="AV116" s="13" t="s">
        <v>77</v>
      </c>
      <c r="AW116" s="13" t="s">
        <v>27</v>
      </c>
      <c r="AX116" s="13" t="s">
        <v>73</v>
      </c>
      <c r="AY116" s="151" t="s">
        <v>117</v>
      </c>
    </row>
    <row r="117" spans="1:65" s="2" customFormat="1" ht="23.3" customHeight="1">
      <c r="A117" s="28"/>
      <c r="B117" s="133"/>
      <c r="C117" s="134" t="s">
        <v>9</v>
      </c>
      <c r="D117" s="134" t="s">
        <v>119</v>
      </c>
      <c r="E117" s="135" t="s">
        <v>238</v>
      </c>
      <c r="F117" s="136" t="s">
        <v>239</v>
      </c>
      <c r="G117" s="137" t="s">
        <v>122</v>
      </c>
      <c r="H117" s="138">
        <v>4</v>
      </c>
      <c r="I117" s="218">
        <v>0</v>
      </c>
      <c r="J117" s="139">
        <f>ROUND(I117*H117,2)</f>
        <v>0</v>
      </c>
      <c r="K117" s="136" t="s">
        <v>446</v>
      </c>
      <c r="L117" s="29"/>
      <c r="M117" s="140" t="s">
        <v>3</v>
      </c>
      <c r="N117" s="141" t="s">
        <v>39</v>
      </c>
      <c r="O117" s="142">
        <v>0</v>
      </c>
      <c r="P117" s="142">
        <f>O117*H117</f>
        <v>0</v>
      </c>
      <c r="Q117" s="142">
        <v>0</v>
      </c>
      <c r="R117" s="142">
        <f>Q117*H117</f>
        <v>0</v>
      </c>
      <c r="S117" s="142">
        <v>0</v>
      </c>
      <c r="T117" s="143">
        <f>S117*H117</f>
        <v>0</v>
      </c>
      <c r="U117" s="28"/>
      <c r="V117" s="28"/>
      <c r="W117" s="28"/>
      <c r="X117" s="28"/>
      <c r="Y117" s="28"/>
      <c r="Z117" s="28"/>
      <c r="AA117" s="28"/>
      <c r="AB117" s="28"/>
      <c r="AC117" s="28"/>
      <c r="AD117" s="28"/>
      <c r="AE117" s="28"/>
      <c r="AR117" s="144" t="s">
        <v>170</v>
      </c>
      <c r="AT117" s="144" t="s">
        <v>119</v>
      </c>
      <c r="AU117" s="144" t="s">
        <v>77</v>
      </c>
      <c r="AY117" s="16" t="s">
        <v>117</v>
      </c>
      <c r="BE117" s="145">
        <f>IF(N117="základní",J117,0)</f>
        <v>0</v>
      </c>
      <c r="BF117" s="145">
        <f>IF(N117="snížená",J117,0)</f>
        <v>0</v>
      </c>
      <c r="BG117" s="145">
        <f>IF(N117="zákl. přenesená",J117,0)</f>
        <v>0</v>
      </c>
      <c r="BH117" s="145">
        <f>IF(N117="sníž. přenesená",J117,0)</f>
        <v>0</v>
      </c>
      <c r="BI117" s="145">
        <f>IF(N117="nulová",J117,0)</f>
        <v>0</v>
      </c>
      <c r="BJ117" s="16" t="s">
        <v>73</v>
      </c>
      <c r="BK117" s="145">
        <f>ROUND(I117*H117,2)</f>
        <v>0</v>
      </c>
      <c r="BL117" s="16" t="s">
        <v>170</v>
      </c>
      <c r="BM117" s="144" t="s">
        <v>240</v>
      </c>
    </row>
    <row r="118" spans="2:51" s="13" customFormat="1" ht="12">
      <c r="B118" s="150"/>
      <c r="D118" s="146" t="s">
        <v>141</v>
      </c>
      <c r="E118" s="151" t="s">
        <v>3</v>
      </c>
      <c r="F118" s="152" t="s">
        <v>81</v>
      </c>
      <c r="H118" s="153">
        <v>4</v>
      </c>
      <c r="L118" s="150"/>
      <c r="M118" s="154"/>
      <c r="N118" s="155"/>
      <c r="O118" s="155"/>
      <c r="P118" s="155"/>
      <c r="Q118" s="155"/>
      <c r="R118" s="155"/>
      <c r="S118" s="155"/>
      <c r="T118" s="156"/>
      <c r="AT118" s="151" t="s">
        <v>141</v>
      </c>
      <c r="AU118" s="151" t="s">
        <v>77</v>
      </c>
      <c r="AV118" s="13" t="s">
        <v>77</v>
      </c>
      <c r="AW118" s="13" t="s">
        <v>27</v>
      </c>
      <c r="AX118" s="13" t="s">
        <v>73</v>
      </c>
      <c r="AY118" s="151" t="s">
        <v>117</v>
      </c>
    </row>
    <row r="119" spans="2:63" s="12" customFormat="1" ht="22.95" customHeight="1">
      <c r="B119" s="121"/>
      <c r="D119" s="122" t="s">
        <v>67</v>
      </c>
      <c r="E119" s="131" t="s">
        <v>177</v>
      </c>
      <c r="F119" s="131" t="s">
        <v>178</v>
      </c>
      <c r="J119" s="132">
        <f>BK119</f>
        <v>0</v>
      </c>
      <c r="L119" s="121"/>
      <c r="M119" s="125"/>
      <c r="N119" s="126"/>
      <c r="O119" s="126"/>
      <c r="P119" s="127">
        <f>SUM(P120:P125)</f>
        <v>0.702177</v>
      </c>
      <c r="Q119" s="126"/>
      <c r="R119" s="127">
        <f>SUM(R120:R125)</f>
        <v>0</v>
      </c>
      <c r="S119" s="126"/>
      <c r="T119" s="128">
        <f>SUM(T120:T125)</f>
        <v>0</v>
      </c>
      <c r="AR119" s="122" t="s">
        <v>77</v>
      </c>
      <c r="AT119" s="129" t="s">
        <v>67</v>
      </c>
      <c r="AU119" s="129" t="s">
        <v>73</v>
      </c>
      <c r="AY119" s="122" t="s">
        <v>117</v>
      </c>
      <c r="BK119" s="130">
        <f>SUM(BK120:BK125)</f>
        <v>0</v>
      </c>
    </row>
    <row r="120" spans="1:65" s="2" customFormat="1" ht="37.9" customHeight="1">
      <c r="A120" s="28"/>
      <c r="B120" s="133"/>
      <c r="C120" s="134" t="s">
        <v>186</v>
      </c>
      <c r="D120" s="134" t="s">
        <v>119</v>
      </c>
      <c r="E120" s="135" t="s">
        <v>180</v>
      </c>
      <c r="F120" s="136" t="s">
        <v>181</v>
      </c>
      <c r="G120" s="137" t="s">
        <v>182</v>
      </c>
      <c r="H120" s="138">
        <v>0.203</v>
      </c>
      <c r="I120" s="218">
        <v>0</v>
      </c>
      <c r="J120" s="139">
        <f>ROUND(I120*H120,2)</f>
        <v>0</v>
      </c>
      <c r="K120" s="136" t="s">
        <v>163</v>
      </c>
      <c r="L120" s="29"/>
      <c r="M120" s="140" t="s">
        <v>3</v>
      </c>
      <c r="N120" s="141" t="s">
        <v>39</v>
      </c>
      <c r="O120" s="142">
        <v>2.255</v>
      </c>
      <c r="P120" s="142">
        <f>O120*H120</f>
        <v>0.45776500000000003</v>
      </c>
      <c r="Q120" s="142">
        <v>0</v>
      </c>
      <c r="R120" s="142">
        <f>Q120*H120</f>
        <v>0</v>
      </c>
      <c r="S120" s="142">
        <v>0</v>
      </c>
      <c r="T120" s="143">
        <f>S120*H120</f>
        <v>0</v>
      </c>
      <c r="U120" s="28"/>
      <c r="V120" s="28"/>
      <c r="W120" s="28"/>
      <c r="X120" s="28"/>
      <c r="Y120" s="28"/>
      <c r="Z120" s="28"/>
      <c r="AA120" s="28"/>
      <c r="AB120" s="28"/>
      <c r="AC120" s="28"/>
      <c r="AD120" s="28"/>
      <c r="AE120" s="28"/>
      <c r="AR120" s="144" t="s">
        <v>138</v>
      </c>
      <c r="AT120" s="144" t="s">
        <v>119</v>
      </c>
      <c r="AU120" s="144" t="s">
        <v>77</v>
      </c>
      <c r="AY120" s="16" t="s">
        <v>117</v>
      </c>
      <c r="BE120" s="145">
        <f>IF(N120="základní",J120,0)</f>
        <v>0</v>
      </c>
      <c r="BF120" s="145">
        <f>IF(N120="snížená",J120,0)</f>
        <v>0</v>
      </c>
      <c r="BG120" s="145">
        <f>IF(N120="zákl. přenesená",J120,0)</f>
        <v>0</v>
      </c>
      <c r="BH120" s="145">
        <f>IF(N120="sníž. přenesená",J120,0)</f>
        <v>0</v>
      </c>
      <c r="BI120" s="145">
        <f>IF(N120="nulová",J120,0)</f>
        <v>0</v>
      </c>
      <c r="BJ120" s="16" t="s">
        <v>73</v>
      </c>
      <c r="BK120" s="145">
        <f>ROUND(I120*H120,2)</f>
        <v>0</v>
      </c>
      <c r="BL120" s="16" t="s">
        <v>138</v>
      </c>
      <c r="BM120" s="144" t="s">
        <v>241</v>
      </c>
    </row>
    <row r="121" spans="1:47" s="2" customFormat="1" ht="123.65">
      <c r="A121" s="28"/>
      <c r="B121" s="29"/>
      <c r="C121" s="28"/>
      <c r="D121" s="146" t="s">
        <v>124</v>
      </c>
      <c r="E121" s="28"/>
      <c r="F121" s="147" t="s">
        <v>184</v>
      </c>
      <c r="G121" s="28"/>
      <c r="H121" s="28"/>
      <c r="I121" s="28"/>
      <c r="J121" s="28"/>
      <c r="K121" s="28"/>
      <c r="L121" s="29"/>
      <c r="M121" s="148"/>
      <c r="N121" s="149"/>
      <c r="O121" s="49"/>
      <c r="P121" s="49"/>
      <c r="Q121" s="49"/>
      <c r="R121" s="49"/>
      <c r="S121" s="49"/>
      <c r="T121" s="50"/>
      <c r="U121" s="28"/>
      <c r="V121" s="28"/>
      <c r="W121" s="28"/>
      <c r="X121" s="28"/>
      <c r="Y121" s="28"/>
      <c r="Z121" s="28"/>
      <c r="AA121" s="28"/>
      <c r="AB121" s="28"/>
      <c r="AC121" s="28"/>
      <c r="AD121" s="28"/>
      <c r="AE121" s="28"/>
      <c r="AT121" s="16" t="s">
        <v>124</v>
      </c>
      <c r="AU121" s="16" t="s">
        <v>77</v>
      </c>
    </row>
    <row r="122" spans="2:51" s="13" customFormat="1" ht="12">
      <c r="B122" s="150"/>
      <c r="D122" s="146" t="s">
        <v>141</v>
      </c>
      <c r="E122" s="151" t="s">
        <v>3</v>
      </c>
      <c r="F122" s="152" t="s">
        <v>242</v>
      </c>
      <c r="H122" s="153">
        <v>0.203</v>
      </c>
      <c r="L122" s="150"/>
      <c r="M122" s="154"/>
      <c r="N122" s="155"/>
      <c r="O122" s="155"/>
      <c r="P122" s="155"/>
      <c r="Q122" s="155"/>
      <c r="R122" s="155"/>
      <c r="S122" s="155"/>
      <c r="T122" s="156"/>
      <c r="AT122" s="151" t="s">
        <v>141</v>
      </c>
      <c r="AU122" s="151" t="s">
        <v>77</v>
      </c>
      <c r="AV122" s="13" t="s">
        <v>77</v>
      </c>
      <c r="AW122" s="13" t="s">
        <v>27</v>
      </c>
      <c r="AX122" s="13" t="s">
        <v>73</v>
      </c>
      <c r="AY122" s="151" t="s">
        <v>117</v>
      </c>
    </row>
    <row r="123" spans="1:65" s="2" customFormat="1" ht="49.1" customHeight="1">
      <c r="A123" s="28"/>
      <c r="B123" s="133"/>
      <c r="C123" s="134" t="s">
        <v>204</v>
      </c>
      <c r="D123" s="134" t="s">
        <v>119</v>
      </c>
      <c r="E123" s="135" t="s">
        <v>187</v>
      </c>
      <c r="F123" s="136" t="s">
        <v>188</v>
      </c>
      <c r="G123" s="137" t="s">
        <v>182</v>
      </c>
      <c r="H123" s="138">
        <v>0.203</v>
      </c>
      <c r="I123" s="218">
        <v>0</v>
      </c>
      <c r="J123" s="139">
        <f>ROUND(I123*H123,2)</f>
        <v>0</v>
      </c>
      <c r="K123" s="136" t="s">
        <v>163</v>
      </c>
      <c r="L123" s="29"/>
      <c r="M123" s="140" t="s">
        <v>3</v>
      </c>
      <c r="N123" s="141" t="s">
        <v>39</v>
      </c>
      <c r="O123" s="142">
        <v>1.204</v>
      </c>
      <c r="P123" s="142">
        <f>O123*H123</f>
        <v>0.24441200000000002</v>
      </c>
      <c r="Q123" s="142">
        <v>0</v>
      </c>
      <c r="R123" s="142">
        <f>Q123*H123</f>
        <v>0</v>
      </c>
      <c r="S123" s="142">
        <v>0</v>
      </c>
      <c r="T123" s="143">
        <f>S123*H123</f>
        <v>0</v>
      </c>
      <c r="U123" s="28"/>
      <c r="V123" s="28"/>
      <c r="W123" s="28"/>
      <c r="X123" s="28"/>
      <c r="Y123" s="28"/>
      <c r="Z123" s="28"/>
      <c r="AA123" s="28"/>
      <c r="AB123" s="28"/>
      <c r="AC123" s="28"/>
      <c r="AD123" s="28"/>
      <c r="AE123" s="28"/>
      <c r="AR123" s="144" t="s">
        <v>138</v>
      </c>
      <c r="AT123" s="144" t="s">
        <v>119</v>
      </c>
      <c r="AU123" s="144" t="s">
        <v>77</v>
      </c>
      <c r="AY123" s="16" t="s">
        <v>117</v>
      </c>
      <c r="BE123" s="145">
        <f>IF(N123="základní",J123,0)</f>
        <v>0</v>
      </c>
      <c r="BF123" s="145">
        <f>IF(N123="snížená",J123,0)</f>
        <v>0</v>
      </c>
      <c r="BG123" s="145">
        <f>IF(N123="zákl. přenesená",J123,0)</f>
        <v>0</v>
      </c>
      <c r="BH123" s="145">
        <f>IF(N123="sníž. přenesená",J123,0)</f>
        <v>0</v>
      </c>
      <c r="BI123" s="145">
        <f>IF(N123="nulová",J123,0)</f>
        <v>0</v>
      </c>
      <c r="BJ123" s="16" t="s">
        <v>73</v>
      </c>
      <c r="BK123" s="145">
        <f>ROUND(I123*H123,2)</f>
        <v>0</v>
      </c>
      <c r="BL123" s="16" t="s">
        <v>138</v>
      </c>
      <c r="BM123" s="144" t="s">
        <v>243</v>
      </c>
    </row>
    <row r="124" spans="1:47" s="2" customFormat="1" ht="123.65">
      <c r="A124" s="28"/>
      <c r="B124" s="29"/>
      <c r="C124" s="28"/>
      <c r="D124" s="146" t="s">
        <v>124</v>
      </c>
      <c r="E124" s="28"/>
      <c r="F124" s="147" t="s">
        <v>184</v>
      </c>
      <c r="G124" s="28"/>
      <c r="H124" s="28"/>
      <c r="I124" s="28"/>
      <c r="J124" s="28"/>
      <c r="K124" s="28"/>
      <c r="L124" s="29"/>
      <c r="M124" s="148"/>
      <c r="N124" s="149"/>
      <c r="O124" s="49"/>
      <c r="P124" s="49"/>
      <c r="Q124" s="49"/>
      <c r="R124" s="49"/>
      <c r="S124" s="49"/>
      <c r="T124" s="50"/>
      <c r="U124" s="28"/>
      <c r="V124" s="28"/>
      <c r="W124" s="28"/>
      <c r="X124" s="28"/>
      <c r="Y124" s="28"/>
      <c r="Z124" s="28"/>
      <c r="AA124" s="28"/>
      <c r="AB124" s="28"/>
      <c r="AC124" s="28"/>
      <c r="AD124" s="28"/>
      <c r="AE124" s="28"/>
      <c r="AT124" s="16" t="s">
        <v>124</v>
      </c>
      <c r="AU124" s="16" t="s">
        <v>77</v>
      </c>
    </row>
    <row r="125" spans="2:51" s="13" customFormat="1" ht="12">
      <c r="B125" s="150"/>
      <c r="D125" s="146" t="s">
        <v>141</v>
      </c>
      <c r="E125" s="151" t="s">
        <v>3</v>
      </c>
      <c r="F125" s="152" t="s">
        <v>242</v>
      </c>
      <c r="H125" s="153">
        <v>0.203</v>
      </c>
      <c r="L125" s="150"/>
      <c r="M125" s="154"/>
      <c r="N125" s="155"/>
      <c r="O125" s="155"/>
      <c r="P125" s="155"/>
      <c r="Q125" s="155"/>
      <c r="R125" s="155"/>
      <c r="S125" s="155"/>
      <c r="T125" s="156"/>
      <c r="AT125" s="151" t="s">
        <v>141</v>
      </c>
      <c r="AU125" s="151" t="s">
        <v>77</v>
      </c>
      <c r="AV125" s="13" t="s">
        <v>77</v>
      </c>
      <c r="AW125" s="13" t="s">
        <v>27</v>
      </c>
      <c r="AX125" s="13" t="s">
        <v>73</v>
      </c>
      <c r="AY125" s="151" t="s">
        <v>117</v>
      </c>
    </row>
    <row r="126" spans="2:63" s="12" customFormat="1" ht="26" customHeight="1">
      <c r="B126" s="121"/>
      <c r="D126" s="122" t="s">
        <v>67</v>
      </c>
      <c r="E126" s="123" t="s">
        <v>190</v>
      </c>
      <c r="F126" s="123" t="s">
        <v>191</v>
      </c>
      <c r="J126" s="124">
        <f>BK126</f>
        <v>0</v>
      </c>
      <c r="L126" s="121"/>
      <c r="M126" s="125"/>
      <c r="N126" s="126"/>
      <c r="O126" s="126"/>
      <c r="P126" s="127">
        <f>P127</f>
        <v>0</v>
      </c>
      <c r="Q126" s="126"/>
      <c r="R126" s="127">
        <f>R127</f>
        <v>0</v>
      </c>
      <c r="S126" s="126"/>
      <c r="T126" s="128">
        <f>T127</f>
        <v>0</v>
      </c>
      <c r="AR126" s="122" t="s">
        <v>83</v>
      </c>
      <c r="AT126" s="129" t="s">
        <v>67</v>
      </c>
      <c r="AU126" s="129" t="s">
        <v>68</v>
      </c>
      <c r="AY126" s="122" t="s">
        <v>117</v>
      </c>
      <c r="BK126" s="130">
        <f>BK127</f>
        <v>0</v>
      </c>
    </row>
    <row r="127" spans="2:63" s="12" customFormat="1" ht="22.95" customHeight="1">
      <c r="B127" s="121"/>
      <c r="D127" s="122" t="s">
        <v>67</v>
      </c>
      <c r="E127" s="131" t="s">
        <v>192</v>
      </c>
      <c r="F127" s="131" t="s">
        <v>193</v>
      </c>
      <c r="J127" s="132">
        <f>BK127</f>
        <v>0</v>
      </c>
      <c r="L127" s="121"/>
      <c r="M127" s="125"/>
      <c r="N127" s="126"/>
      <c r="O127" s="126"/>
      <c r="P127" s="127">
        <f>SUM(P128:P129)</f>
        <v>0</v>
      </c>
      <c r="Q127" s="126"/>
      <c r="R127" s="127">
        <f>SUM(R128:R129)</f>
        <v>0</v>
      </c>
      <c r="S127" s="126"/>
      <c r="T127" s="128">
        <f>SUM(T128:T129)</f>
        <v>0</v>
      </c>
      <c r="AR127" s="122" t="s">
        <v>83</v>
      </c>
      <c r="AT127" s="129" t="s">
        <v>67</v>
      </c>
      <c r="AU127" s="129" t="s">
        <v>73</v>
      </c>
      <c r="AY127" s="122" t="s">
        <v>117</v>
      </c>
      <c r="BK127" s="130">
        <f>SUM(BK128:BK129)</f>
        <v>0</v>
      </c>
    </row>
    <row r="128" spans="1:65" s="2" customFormat="1" ht="14.45" customHeight="1">
      <c r="A128" s="28"/>
      <c r="B128" s="133"/>
      <c r="C128" s="134" t="s">
        <v>138</v>
      </c>
      <c r="D128" s="134" t="s">
        <v>119</v>
      </c>
      <c r="E128" s="135" t="s">
        <v>194</v>
      </c>
      <c r="F128" s="136" t="s">
        <v>195</v>
      </c>
      <c r="G128" s="137" t="s">
        <v>196</v>
      </c>
      <c r="H128" s="138">
        <v>4</v>
      </c>
      <c r="I128" s="218">
        <v>0</v>
      </c>
      <c r="J128" s="139">
        <f>ROUND(I128*H128,2)</f>
        <v>0</v>
      </c>
      <c r="K128" s="136" t="s">
        <v>163</v>
      </c>
      <c r="L128" s="29"/>
      <c r="M128" s="140" t="s">
        <v>3</v>
      </c>
      <c r="N128" s="141" t="s">
        <v>39</v>
      </c>
      <c r="O128" s="142">
        <v>0</v>
      </c>
      <c r="P128" s="142">
        <f>O128*H128</f>
        <v>0</v>
      </c>
      <c r="Q128" s="142">
        <v>0</v>
      </c>
      <c r="R128" s="142">
        <f>Q128*H128</f>
        <v>0</v>
      </c>
      <c r="S128" s="142">
        <v>0</v>
      </c>
      <c r="T128" s="143">
        <f>S128*H128</f>
        <v>0</v>
      </c>
      <c r="U128" s="28"/>
      <c r="V128" s="28"/>
      <c r="W128" s="28"/>
      <c r="X128" s="28"/>
      <c r="Y128" s="28"/>
      <c r="Z128" s="28"/>
      <c r="AA128" s="28"/>
      <c r="AB128" s="28"/>
      <c r="AC128" s="28"/>
      <c r="AD128" s="28"/>
      <c r="AE128" s="28"/>
      <c r="AR128" s="144" t="s">
        <v>197</v>
      </c>
      <c r="AT128" s="144" t="s">
        <v>119</v>
      </c>
      <c r="AU128" s="144" t="s">
        <v>77</v>
      </c>
      <c r="AY128" s="16" t="s">
        <v>117</v>
      </c>
      <c r="BE128" s="145">
        <f>IF(N128="základní",J128,0)</f>
        <v>0</v>
      </c>
      <c r="BF128" s="145">
        <f>IF(N128="snížená",J128,0)</f>
        <v>0</v>
      </c>
      <c r="BG128" s="145">
        <f>IF(N128="zákl. přenesená",J128,0)</f>
        <v>0</v>
      </c>
      <c r="BH128" s="145">
        <f>IF(N128="sníž. přenesená",J128,0)</f>
        <v>0</v>
      </c>
      <c r="BI128" s="145">
        <f>IF(N128="nulová",J128,0)</f>
        <v>0</v>
      </c>
      <c r="BJ128" s="16" t="s">
        <v>73</v>
      </c>
      <c r="BK128" s="145">
        <f>ROUND(I128*H128,2)</f>
        <v>0</v>
      </c>
      <c r="BL128" s="16" t="s">
        <v>197</v>
      </c>
      <c r="BM128" s="144" t="s">
        <v>244</v>
      </c>
    </row>
    <row r="129" spans="1:65" s="2" customFormat="1" ht="14.45" customHeight="1">
      <c r="A129" s="28"/>
      <c r="B129" s="133"/>
      <c r="C129" s="134" t="s">
        <v>245</v>
      </c>
      <c r="D129" s="134" t="s">
        <v>119</v>
      </c>
      <c r="E129" s="135" t="s">
        <v>199</v>
      </c>
      <c r="F129" s="136" t="s">
        <v>200</v>
      </c>
      <c r="G129" s="137" t="s">
        <v>196</v>
      </c>
      <c r="H129" s="138">
        <v>1</v>
      </c>
      <c r="I129" s="218">
        <v>0</v>
      </c>
      <c r="J129" s="139">
        <f>ROUND(I129*H129,2)</f>
        <v>0</v>
      </c>
      <c r="K129" s="136" t="s">
        <v>163</v>
      </c>
      <c r="L129" s="29"/>
      <c r="M129" s="166" t="s">
        <v>3</v>
      </c>
      <c r="N129" s="167" t="s">
        <v>39</v>
      </c>
      <c r="O129" s="168">
        <v>0</v>
      </c>
      <c r="P129" s="168">
        <f>O129*H129</f>
        <v>0</v>
      </c>
      <c r="Q129" s="168">
        <v>0</v>
      </c>
      <c r="R129" s="168">
        <f>Q129*H129</f>
        <v>0</v>
      </c>
      <c r="S129" s="168">
        <v>0</v>
      </c>
      <c r="T129" s="169">
        <f>S129*H129</f>
        <v>0</v>
      </c>
      <c r="U129" s="28"/>
      <c r="V129" s="28"/>
      <c r="W129" s="28"/>
      <c r="X129" s="28"/>
      <c r="Y129" s="28"/>
      <c r="Z129" s="28"/>
      <c r="AA129" s="28"/>
      <c r="AB129" s="28"/>
      <c r="AC129" s="28"/>
      <c r="AD129" s="28"/>
      <c r="AE129" s="28"/>
      <c r="AR129" s="144" t="s">
        <v>197</v>
      </c>
      <c r="AT129" s="144" t="s">
        <v>119</v>
      </c>
      <c r="AU129" s="144" t="s">
        <v>77</v>
      </c>
      <c r="AY129" s="16" t="s">
        <v>117</v>
      </c>
      <c r="BE129" s="145">
        <f>IF(N129="základní",J129,0)</f>
        <v>0</v>
      </c>
      <c r="BF129" s="145">
        <f>IF(N129="snížená",J129,0)</f>
        <v>0</v>
      </c>
      <c r="BG129" s="145">
        <f>IF(N129="zákl. přenesená",J129,0)</f>
        <v>0</v>
      </c>
      <c r="BH129" s="145">
        <f>IF(N129="sníž. přenesená",J129,0)</f>
        <v>0</v>
      </c>
      <c r="BI129" s="145">
        <f>IF(N129="nulová",J129,0)</f>
        <v>0</v>
      </c>
      <c r="BJ129" s="16" t="s">
        <v>73</v>
      </c>
      <c r="BK129" s="145">
        <f>ROUND(I129*H129,2)</f>
        <v>0</v>
      </c>
      <c r="BL129" s="16" t="s">
        <v>197</v>
      </c>
      <c r="BM129" s="144" t="s">
        <v>246</v>
      </c>
    </row>
    <row r="130" spans="1:31" s="2" customFormat="1" ht="7" customHeight="1">
      <c r="A130" s="28"/>
      <c r="B130" s="38"/>
      <c r="C130" s="39"/>
      <c r="D130" s="39"/>
      <c r="E130" s="39"/>
      <c r="F130" s="39"/>
      <c r="G130" s="39"/>
      <c r="H130" s="39"/>
      <c r="I130" s="39"/>
      <c r="J130" s="39"/>
      <c r="K130" s="39"/>
      <c r="L130" s="29"/>
      <c r="M130" s="28"/>
      <c r="O130" s="28"/>
      <c r="P130" s="28"/>
      <c r="Q130" s="28"/>
      <c r="R130" s="28"/>
      <c r="S130" s="28"/>
      <c r="T130" s="28"/>
      <c r="U130" s="28"/>
      <c r="V130" s="28"/>
      <c r="W130" s="28"/>
      <c r="X130" s="28"/>
      <c r="Y130" s="28"/>
      <c r="Z130" s="28"/>
      <c r="AA130" s="28"/>
      <c r="AB130" s="28"/>
      <c r="AC130" s="28"/>
      <c r="AD130" s="28"/>
      <c r="AE130" s="28"/>
    </row>
  </sheetData>
  <autoFilter ref="C86:K129"/>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horizontalDpi="600" verticalDpi="600" orientation="portrait" paperSize="9" scale="77" r:id="rId2"/>
  <headerFooter>
    <oddFooter>&amp;CStrana &amp;P z &amp;N</oddFooter>
  </headerFooter>
  <rowBreaks count="1" manualBreakCount="1">
    <brk id="109" min="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1"/>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7.05" customHeight="1">
      <c r="L2" s="181" t="s">
        <v>6</v>
      </c>
      <c r="M2" s="182"/>
      <c r="N2" s="182"/>
      <c r="O2" s="182"/>
      <c r="P2" s="182"/>
      <c r="Q2" s="182"/>
      <c r="R2" s="182"/>
      <c r="S2" s="182"/>
      <c r="T2" s="182"/>
      <c r="U2" s="182"/>
      <c r="V2" s="182"/>
      <c r="AT2" s="16" t="s">
        <v>80</v>
      </c>
    </row>
    <row r="3" spans="2:46" s="1" customFormat="1" ht="7" customHeight="1">
      <c r="B3" s="17"/>
      <c r="C3" s="18"/>
      <c r="D3" s="18"/>
      <c r="E3" s="18"/>
      <c r="F3" s="18"/>
      <c r="G3" s="18"/>
      <c r="H3" s="18"/>
      <c r="I3" s="18"/>
      <c r="J3" s="18"/>
      <c r="K3" s="18"/>
      <c r="L3" s="19"/>
      <c r="AT3" s="16" t="s">
        <v>77</v>
      </c>
    </row>
    <row r="4" spans="2:46" s="1" customFormat="1" ht="25" customHeight="1">
      <c r="B4" s="19"/>
      <c r="D4" s="20" t="s">
        <v>87</v>
      </c>
      <c r="L4" s="19"/>
      <c r="M4" s="85" t="s">
        <v>11</v>
      </c>
      <c r="AT4" s="16" t="s">
        <v>4</v>
      </c>
    </row>
    <row r="5" spans="2:12" s="1" customFormat="1" ht="7" customHeight="1">
      <c r="B5" s="19"/>
      <c r="L5" s="19"/>
    </row>
    <row r="6" spans="2:12" s="1" customFormat="1" ht="12.1" customHeight="1">
      <c r="B6" s="19"/>
      <c r="D6" s="25" t="s">
        <v>15</v>
      </c>
      <c r="L6" s="19"/>
    </row>
    <row r="7" spans="2:12" s="1" customFormat="1" ht="24.8" customHeight="1">
      <c r="B7" s="19"/>
      <c r="E7" s="216" t="str">
        <f>'Rekapitulace stavby'!K6</f>
        <v>Značení EVL                                                                                                                                                                      Projekt "Značení evropsky významných lokalit v Kraji Vysočina"</v>
      </c>
      <c r="F7" s="217"/>
      <c r="G7" s="217"/>
      <c r="H7" s="217"/>
      <c r="L7" s="19"/>
    </row>
    <row r="8" spans="1:31" s="2" customFormat="1" ht="12.1"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206" t="s">
        <v>440</v>
      </c>
      <c r="F9" s="215"/>
      <c r="G9" s="215"/>
      <c r="H9" s="215"/>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16</v>
      </c>
      <c r="E11" s="28"/>
      <c r="F11" s="23" t="s">
        <v>3</v>
      </c>
      <c r="G11" s="28"/>
      <c r="H11" s="28"/>
      <c r="I11" s="25" t="s">
        <v>17</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18</v>
      </c>
      <c r="E12" s="28"/>
      <c r="F12" s="23" t="s">
        <v>19</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21</v>
      </c>
      <c r="E14" s="28"/>
      <c r="F14" s="28"/>
      <c r="G14" s="28"/>
      <c r="H14" s="28"/>
      <c r="I14" s="25" t="s">
        <v>22</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23</v>
      </c>
      <c r="F15" s="28"/>
      <c r="G15" s="28"/>
      <c r="H15" s="28"/>
      <c r="I15" s="25" t="s">
        <v>24</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25</v>
      </c>
      <c r="E17" s="28"/>
      <c r="F17" s="28"/>
      <c r="G17" s="28"/>
      <c r="H17" s="28"/>
      <c r="I17" s="25" t="s">
        <v>22</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196" t="str">
        <f>'Rekapitulace stavby'!E14</f>
        <v xml:space="preserve"> </v>
      </c>
      <c r="F18" s="196"/>
      <c r="G18" s="196"/>
      <c r="H18" s="196"/>
      <c r="I18" s="25" t="s">
        <v>24</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26</v>
      </c>
      <c r="E20" s="28"/>
      <c r="F20" s="28"/>
      <c r="G20" s="28"/>
      <c r="H20" s="28"/>
      <c r="I20" s="25" t="s">
        <v>22</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24</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28</v>
      </c>
      <c r="E23" s="28"/>
      <c r="F23" s="28"/>
      <c r="G23" s="28"/>
      <c r="H23" s="28"/>
      <c r="I23" s="25" t="s">
        <v>22</v>
      </c>
      <c r="J23" s="23" t="s">
        <v>29</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30</v>
      </c>
      <c r="F24" s="28"/>
      <c r="G24" s="28"/>
      <c r="H24" s="28"/>
      <c r="I24" s="25" t="s">
        <v>24</v>
      </c>
      <c r="J24" s="23" t="s">
        <v>31</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32</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192" t="s">
        <v>3</v>
      </c>
      <c r="F27" s="192"/>
      <c r="G27" s="192"/>
      <c r="H27" s="192"/>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34</v>
      </c>
      <c r="E30" s="28"/>
      <c r="F30" s="28"/>
      <c r="G30" s="28"/>
      <c r="H30" s="28"/>
      <c r="I30" s="28"/>
      <c r="J30" s="62">
        <f>ROUND(J88,2)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36</v>
      </c>
      <c r="G32" s="28"/>
      <c r="H32" s="28"/>
      <c r="I32" s="32" t="s">
        <v>35</v>
      </c>
      <c r="J32" s="32" t="s">
        <v>37</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38</v>
      </c>
      <c r="E33" s="25" t="s">
        <v>39</v>
      </c>
      <c r="F33" s="92">
        <f>ROUND((SUM(BE88:BE130)),2)</f>
        <v>0</v>
      </c>
      <c r="G33" s="28"/>
      <c r="H33" s="28"/>
      <c r="I33" s="93">
        <v>0.21</v>
      </c>
      <c r="J33" s="92">
        <f>ROUND(((SUM(BE88:BE130))*I33),2)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40</v>
      </c>
      <c r="F34" s="92">
        <f>ROUND((SUM(BF88:BF130)),2)</f>
        <v>0</v>
      </c>
      <c r="G34" s="28"/>
      <c r="H34" s="28"/>
      <c r="I34" s="93">
        <v>0.15</v>
      </c>
      <c r="J34" s="92">
        <f>ROUND(((SUM(BF88:BF130))*I34),2)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41</v>
      </c>
      <c r="F35" s="92">
        <f>ROUND((SUM(BG88:BG130)),2)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42</v>
      </c>
      <c r="F36" s="92">
        <f>ROUND((SUM(BH88:BH130)),2)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43</v>
      </c>
      <c r="F37" s="92">
        <f>ROUND((SUM(BI88:BI130)),2)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44</v>
      </c>
      <c r="E39" s="51"/>
      <c r="F39" s="51"/>
      <c r="G39" s="96" t="s">
        <v>45</v>
      </c>
      <c r="H39" s="97" t="s">
        <v>46</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6" t="str">
        <f>E7</f>
        <v>Značení EVL                                                                                                                                                                      Projekt "Značení evropsky významných lokalit v Kraji Vysočina"</v>
      </c>
      <c r="F48" s="217"/>
      <c r="G48" s="217"/>
      <c r="H48" s="217"/>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206" t="str">
        <f>E9</f>
        <v>3 - Tabulové značení s textem EVL + PR + státní znak</v>
      </c>
      <c r="F50" s="215"/>
      <c r="G50" s="215"/>
      <c r="H50" s="215"/>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18</v>
      </c>
      <c r="D52" s="28"/>
      <c r="E52" s="28"/>
      <c r="F52" s="23" t="str">
        <f>F12</f>
        <v xml:space="preserve"> </v>
      </c>
      <c r="G52" s="28"/>
      <c r="H52" s="28"/>
      <c r="I52" s="25" t="s">
        <v>20</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3" customHeight="1" hidden="1">
      <c r="A54" s="28"/>
      <c r="B54" s="29"/>
      <c r="C54" s="25" t="s">
        <v>21</v>
      </c>
      <c r="D54" s="28"/>
      <c r="E54" s="28"/>
      <c r="F54" s="23" t="str">
        <f>E15</f>
        <v>Kraj Vysočina</v>
      </c>
      <c r="G54" s="28"/>
      <c r="H54" s="28"/>
      <c r="I54" s="25" t="s">
        <v>26</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25</v>
      </c>
      <c r="D55" s="28"/>
      <c r="E55" s="28"/>
      <c r="F55" s="23" t="str">
        <f>IF(E18="","",E18)</f>
        <v xml:space="preserve"> </v>
      </c>
      <c r="G55" s="28"/>
      <c r="H55" s="28"/>
      <c r="I55" s="25" t="s">
        <v>28</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5" customHeight="1" hidden="1">
      <c r="A59" s="28"/>
      <c r="B59" s="29"/>
      <c r="C59" s="102" t="s">
        <v>66</v>
      </c>
      <c r="D59" s="28"/>
      <c r="E59" s="28"/>
      <c r="F59" s="28"/>
      <c r="G59" s="28"/>
      <c r="H59" s="28"/>
      <c r="I59" s="28"/>
      <c r="J59" s="62">
        <f>J88</f>
        <v>0</v>
      </c>
      <c r="K59" s="28"/>
      <c r="L59" s="86"/>
      <c r="S59" s="28"/>
      <c r="T59" s="28"/>
      <c r="U59" s="28"/>
      <c r="V59" s="28"/>
      <c r="W59" s="28"/>
      <c r="X59" s="28"/>
      <c r="Y59" s="28"/>
      <c r="Z59" s="28"/>
      <c r="AA59" s="28"/>
      <c r="AB59" s="28"/>
      <c r="AC59" s="28"/>
      <c r="AD59" s="28"/>
      <c r="AE59" s="28"/>
      <c r="AU59" s="16" t="s">
        <v>93</v>
      </c>
    </row>
    <row r="60" spans="2:12" s="9" customFormat="1" ht="25" customHeight="1" hidden="1">
      <c r="B60" s="103"/>
      <c r="D60" s="104" t="s">
        <v>94</v>
      </c>
      <c r="E60" s="105"/>
      <c r="F60" s="105"/>
      <c r="G60" s="105"/>
      <c r="H60" s="105"/>
      <c r="I60" s="105"/>
      <c r="J60" s="106">
        <f>J89</f>
        <v>0</v>
      </c>
      <c r="L60" s="103"/>
    </row>
    <row r="61" spans="2:12" s="10" customFormat="1" ht="19.9" customHeight="1" hidden="1">
      <c r="B61" s="107"/>
      <c r="D61" s="108" t="s">
        <v>95</v>
      </c>
      <c r="E61" s="109"/>
      <c r="F61" s="109"/>
      <c r="G61" s="109"/>
      <c r="H61" s="109"/>
      <c r="I61" s="109"/>
      <c r="J61" s="110">
        <f>J90</f>
        <v>0</v>
      </c>
      <c r="L61" s="107"/>
    </row>
    <row r="62" spans="2:12" s="10" customFormat="1" ht="19.9" customHeight="1" hidden="1">
      <c r="B62" s="107"/>
      <c r="D62" s="108" t="s">
        <v>96</v>
      </c>
      <c r="E62" s="109"/>
      <c r="F62" s="109"/>
      <c r="G62" s="109"/>
      <c r="H62" s="109"/>
      <c r="I62" s="109"/>
      <c r="J62" s="110">
        <f>J93</f>
        <v>0</v>
      </c>
      <c r="L62" s="107"/>
    </row>
    <row r="63" spans="2:12" s="9" customFormat="1" ht="25" customHeight="1" hidden="1">
      <c r="B63" s="103"/>
      <c r="D63" s="104" t="s">
        <v>97</v>
      </c>
      <c r="E63" s="105"/>
      <c r="F63" s="105"/>
      <c r="G63" s="105"/>
      <c r="H63" s="105"/>
      <c r="I63" s="105"/>
      <c r="J63" s="106">
        <f>J96</f>
        <v>0</v>
      </c>
      <c r="L63" s="103"/>
    </row>
    <row r="64" spans="2:12" s="10" customFormat="1" ht="19.9" customHeight="1" hidden="1">
      <c r="B64" s="107"/>
      <c r="D64" s="108" t="s">
        <v>98</v>
      </c>
      <c r="E64" s="109"/>
      <c r="F64" s="109"/>
      <c r="G64" s="109"/>
      <c r="H64" s="109"/>
      <c r="I64" s="109"/>
      <c r="J64" s="110">
        <f>J97</f>
        <v>0</v>
      </c>
      <c r="L64" s="107"/>
    </row>
    <row r="65" spans="2:12" s="10" customFormat="1" ht="19.9" customHeight="1" hidden="1">
      <c r="B65" s="107"/>
      <c r="D65" s="108" t="s">
        <v>99</v>
      </c>
      <c r="E65" s="109"/>
      <c r="F65" s="109"/>
      <c r="G65" s="109"/>
      <c r="H65" s="109"/>
      <c r="I65" s="109"/>
      <c r="J65" s="110">
        <f>J117</f>
        <v>0</v>
      </c>
      <c r="L65" s="107"/>
    </row>
    <row r="66" spans="2:12" s="9" customFormat="1" ht="25" customHeight="1" hidden="1">
      <c r="B66" s="103"/>
      <c r="D66" s="104" t="s">
        <v>100</v>
      </c>
      <c r="E66" s="105"/>
      <c r="F66" s="105"/>
      <c r="G66" s="105"/>
      <c r="H66" s="105"/>
      <c r="I66" s="105"/>
      <c r="J66" s="106">
        <f>J124</f>
        <v>0</v>
      </c>
      <c r="L66" s="103"/>
    </row>
    <row r="67" spans="2:12" s="10" customFormat="1" ht="19.9" customHeight="1" hidden="1">
      <c r="B67" s="107"/>
      <c r="D67" s="108" t="s">
        <v>101</v>
      </c>
      <c r="E67" s="109"/>
      <c r="F67" s="109"/>
      <c r="G67" s="109"/>
      <c r="H67" s="109"/>
      <c r="I67" s="109"/>
      <c r="J67" s="110">
        <f>J125</f>
        <v>0</v>
      </c>
      <c r="L67" s="107"/>
    </row>
    <row r="68" spans="2:12" s="10" customFormat="1" ht="19.9" customHeight="1" hidden="1">
      <c r="B68" s="107"/>
      <c r="D68" s="108" t="s">
        <v>102</v>
      </c>
      <c r="E68" s="109"/>
      <c r="F68" s="109"/>
      <c r="G68" s="109"/>
      <c r="H68" s="109"/>
      <c r="I68" s="109"/>
      <c r="J68" s="110">
        <f>J128</f>
        <v>0</v>
      </c>
      <c r="L68" s="107"/>
    </row>
    <row r="69" spans="1:31" s="2" customFormat="1" ht="21.75" customHeight="1" hidden="1">
      <c r="A69" s="28"/>
      <c r="B69" s="29"/>
      <c r="C69" s="28"/>
      <c r="D69" s="28"/>
      <c r="E69" s="28"/>
      <c r="F69" s="28"/>
      <c r="G69" s="28"/>
      <c r="H69" s="28"/>
      <c r="I69" s="28"/>
      <c r="J69" s="28"/>
      <c r="K69" s="28"/>
      <c r="L69" s="86"/>
      <c r="S69" s="28"/>
      <c r="T69" s="28"/>
      <c r="U69" s="28"/>
      <c r="V69" s="28"/>
      <c r="W69" s="28"/>
      <c r="X69" s="28"/>
      <c r="Y69" s="28"/>
      <c r="Z69" s="28"/>
      <c r="AA69" s="28"/>
      <c r="AB69" s="28"/>
      <c r="AC69" s="28"/>
      <c r="AD69" s="28"/>
      <c r="AE69" s="28"/>
    </row>
    <row r="70" spans="1:31" s="2" customFormat="1" ht="7" customHeight="1" hidden="1">
      <c r="A70" s="28"/>
      <c r="B70" s="38"/>
      <c r="C70" s="39"/>
      <c r="D70" s="39"/>
      <c r="E70" s="39"/>
      <c r="F70" s="39"/>
      <c r="G70" s="39"/>
      <c r="H70" s="39"/>
      <c r="I70" s="39"/>
      <c r="J70" s="39"/>
      <c r="K70" s="39"/>
      <c r="L70" s="86"/>
      <c r="S70" s="28"/>
      <c r="T70" s="28"/>
      <c r="U70" s="28"/>
      <c r="V70" s="28"/>
      <c r="W70" s="28"/>
      <c r="X70" s="28"/>
      <c r="Y70" s="28"/>
      <c r="Z70" s="28"/>
      <c r="AA70" s="28"/>
      <c r="AB70" s="28"/>
      <c r="AC70" s="28"/>
      <c r="AD70" s="28"/>
      <c r="AE70" s="28"/>
    </row>
    <row r="71" ht="12" hidden="1"/>
    <row r="72" ht="12" hidden="1"/>
    <row r="73" ht="12" hidden="1"/>
    <row r="74" spans="1:31" s="2" customFormat="1" ht="7" customHeight="1">
      <c r="A74" s="28"/>
      <c r="B74" s="40"/>
      <c r="C74" s="41"/>
      <c r="D74" s="41"/>
      <c r="E74" s="41"/>
      <c r="F74" s="41"/>
      <c r="G74" s="41"/>
      <c r="H74" s="41"/>
      <c r="I74" s="41"/>
      <c r="J74" s="41"/>
      <c r="K74" s="41"/>
      <c r="L74" s="86"/>
      <c r="S74" s="28"/>
      <c r="T74" s="28"/>
      <c r="U74" s="28"/>
      <c r="V74" s="28"/>
      <c r="W74" s="28"/>
      <c r="X74" s="28"/>
      <c r="Y74" s="28"/>
      <c r="Z74" s="28"/>
      <c r="AA74" s="28"/>
      <c r="AB74" s="28"/>
      <c r="AC74" s="28"/>
      <c r="AD74" s="28"/>
      <c r="AE74" s="28"/>
    </row>
    <row r="75" spans="1:31" s="2" customFormat="1" ht="25" customHeight="1">
      <c r="A75" s="28"/>
      <c r="B75" s="29"/>
      <c r="C75" s="20" t="s">
        <v>103</v>
      </c>
      <c r="D75" s="28"/>
      <c r="E75" s="28"/>
      <c r="F75" s="28"/>
      <c r="G75" s="28"/>
      <c r="H75" s="28"/>
      <c r="I75" s="28"/>
      <c r="J75" s="28"/>
      <c r="K75" s="28"/>
      <c r="L75" s="86"/>
      <c r="S75" s="28"/>
      <c r="T75" s="28"/>
      <c r="U75" s="28"/>
      <c r="V75" s="28"/>
      <c r="W75" s="28"/>
      <c r="X75" s="28"/>
      <c r="Y75" s="28"/>
      <c r="Z75" s="28"/>
      <c r="AA75" s="28"/>
      <c r="AB75" s="28"/>
      <c r="AC75" s="28"/>
      <c r="AD75" s="28"/>
      <c r="AE75" s="28"/>
    </row>
    <row r="76" spans="1:31" s="2" customFormat="1" ht="7" customHeight="1">
      <c r="A76" s="28"/>
      <c r="B76" s="29"/>
      <c r="C76" s="28"/>
      <c r="D76" s="28"/>
      <c r="E76" s="28"/>
      <c r="F76" s="28"/>
      <c r="G76" s="28"/>
      <c r="H76" s="28"/>
      <c r="I76" s="28"/>
      <c r="J76" s="28"/>
      <c r="K76" s="28"/>
      <c r="L76" s="86"/>
      <c r="S76" s="28"/>
      <c r="T76" s="28"/>
      <c r="U76" s="28"/>
      <c r="V76" s="28"/>
      <c r="W76" s="28"/>
      <c r="X76" s="28"/>
      <c r="Y76" s="28"/>
      <c r="Z76" s="28"/>
      <c r="AA76" s="28"/>
      <c r="AB76" s="28"/>
      <c r="AC76" s="28"/>
      <c r="AD76" s="28"/>
      <c r="AE76" s="28"/>
    </row>
    <row r="77" spans="1:31" s="2" customFormat="1" ht="12.1" customHeight="1">
      <c r="A77" s="28"/>
      <c r="B77" s="29"/>
      <c r="C77" s="25" t="s">
        <v>15</v>
      </c>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24" customHeight="1">
      <c r="A78" s="28"/>
      <c r="B78" s="29"/>
      <c r="C78" s="28"/>
      <c r="D78" s="28"/>
      <c r="E78" s="216" t="str">
        <f>E7</f>
        <v>Značení EVL                                                                                                                                                                      Projekt "Značení evropsky významných lokalit v Kraji Vysočina"</v>
      </c>
      <c r="F78" s="217"/>
      <c r="G78" s="217"/>
      <c r="H78" s="217"/>
      <c r="I78" s="28"/>
      <c r="J78" s="28"/>
      <c r="K78" s="28"/>
      <c r="L78" s="86"/>
      <c r="S78" s="28"/>
      <c r="T78" s="28"/>
      <c r="U78" s="28"/>
      <c r="V78" s="28"/>
      <c r="W78" s="28"/>
      <c r="X78" s="28"/>
      <c r="Y78" s="28"/>
      <c r="Z78" s="28"/>
      <c r="AA78" s="28"/>
      <c r="AB78" s="28"/>
      <c r="AC78" s="28"/>
      <c r="AD78" s="28"/>
      <c r="AE78" s="28"/>
    </row>
    <row r="79" spans="1:31" s="2" customFormat="1" ht="12.1" customHeight="1">
      <c r="A79" s="28"/>
      <c r="B79" s="29"/>
      <c r="C79" s="25" t="s">
        <v>88</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16.5" customHeight="1">
      <c r="A80" s="28"/>
      <c r="B80" s="29"/>
      <c r="C80" s="28"/>
      <c r="D80" s="28"/>
      <c r="E80" s="206" t="str">
        <f>E9</f>
        <v>3 - Tabulové značení s textem EVL + PR + státní znak</v>
      </c>
      <c r="F80" s="215"/>
      <c r="G80" s="215"/>
      <c r="H80" s="215"/>
      <c r="I80" s="28"/>
      <c r="J80" s="28"/>
      <c r="K80" s="28"/>
      <c r="L80" s="86"/>
      <c r="S80" s="28"/>
      <c r="T80" s="28"/>
      <c r="U80" s="28"/>
      <c r="V80" s="28"/>
      <c r="W80" s="28"/>
      <c r="X80" s="28"/>
      <c r="Y80" s="28"/>
      <c r="Z80" s="28"/>
      <c r="AA80" s="28"/>
      <c r="AB80" s="28"/>
      <c r="AC80" s="28"/>
      <c r="AD80" s="28"/>
      <c r="AE80" s="28"/>
    </row>
    <row r="81" spans="1:31" s="2" customFormat="1" ht="7" customHeight="1">
      <c r="A81" s="28"/>
      <c r="B81" s="29"/>
      <c r="C81" s="28"/>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12.1" customHeight="1">
      <c r="A82" s="28"/>
      <c r="B82" s="29"/>
      <c r="C82" s="25" t="s">
        <v>18</v>
      </c>
      <c r="D82" s="28"/>
      <c r="E82" s="28"/>
      <c r="F82" s="23" t="str">
        <f>F12</f>
        <v xml:space="preserve"> </v>
      </c>
      <c r="G82" s="28"/>
      <c r="H82" s="28"/>
      <c r="I82" s="25"/>
      <c r="J82" s="46" t="str">
        <f>IF(J12="","",J12)</f>
        <v/>
      </c>
      <c r="K82" s="28"/>
      <c r="L82" s="86"/>
      <c r="S82" s="28"/>
      <c r="T82" s="28"/>
      <c r="U82" s="28"/>
      <c r="V82" s="28"/>
      <c r="W82" s="28"/>
      <c r="X82" s="28"/>
      <c r="Y82" s="28"/>
      <c r="Z82" s="28"/>
      <c r="AA82" s="28"/>
      <c r="AB82" s="28"/>
      <c r="AC82" s="28"/>
      <c r="AD82" s="28"/>
      <c r="AE82" s="28"/>
    </row>
    <row r="83" spans="1:31" s="2" customFormat="1" ht="7" customHeight="1">
      <c r="A83" s="28"/>
      <c r="B83" s="29"/>
      <c r="C83" s="28"/>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5.3" customHeight="1">
      <c r="A84" s="28"/>
      <c r="B84" s="29"/>
      <c r="C84" s="25" t="s">
        <v>21</v>
      </c>
      <c r="D84" s="28"/>
      <c r="E84" s="28"/>
      <c r="F84" s="23" t="str">
        <f>E15</f>
        <v>Kraj Vysočina</v>
      </c>
      <c r="G84" s="28"/>
      <c r="H84" s="28"/>
      <c r="I84" s="25" t="s">
        <v>26</v>
      </c>
      <c r="J84" s="26" t="str">
        <f>E21</f>
        <v xml:space="preserve"> </v>
      </c>
      <c r="K84" s="28"/>
      <c r="L84" s="86"/>
      <c r="S84" s="28"/>
      <c r="T84" s="28"/>
      <c r="U84" s="28"/>
      <c r="V84" s="28"/>
      <c r="W84" s="28"/>
      <c r="X84" s="28"/>
      <c r="Y84" s="28"/>
      <c r="Z84" s="28"/>
      <c r="AA84" s="28"/>
      <c r="AB84" s="28"/>
      <c r="AC84" s="28"/>
      <c r="AD84" s="28"/>
      <c r="AE84" s="28"/>
    </row>
    <row r="85" spans="1:31" s="2" customFormat="1" ht="25.65" customHeight="1">
      <c r="A85" s="28"/>
      <c r="B85" s="29"/>
      <c r="C85" s="25" t="s">
        <v>25</v>
      </c>
      <c r="D85" s="28"/>
      <c r="E85" s="28"/>
      <c r="F85" s="180" t="str">
        <f>IF(E18="","",E18)</f>
        <v xml:space="preserve"> </v>
      </c>
      <c r="G85" s="28"/>
      <c r="H85" s="28"/>
      <c r="I85" s="25" t="s">
        <v>28</v>
      </c>
      <c r="J85" s="26" t="str">
        <f>E24</f>
        <v>Ing. Miroslav Červenka</v>
      </c>
      <c r="K85" s="28"/>
      <c r="L85" s="86"/>
      <c r="S85" s="28"/>
      <c r="T85" s="28"/>
      <c r="U85" s="28"/>
      <c r="V85" s="28"/>
      <c r="W85" s="28"/>
      <c r="X85" s="28"/>
      <c r="Y85" s="28"/>
      <c r="Z85" s="28"/>
      <c r="AA85" s="28"/>
      <c r="AB85" s="28"/>
      <c r="AC85" s="28"/>
      <c r="AD85" s="28"/>
      <c r="AE85" s="28"/>
    </row>
    <row r="86" spans="1:31" s="2" customFormat="1" ht="10.4" customHeight="1">
      <c r="A86" s="28"/>
      <c r="B86" s="29"/>
      <c r="C86" s="28"/>
      <c r="D86" s="28"/>
      <c r="E86" s="28"/>
      <c r="F86" s="28"/>
      <c r="G86" s="28"/>
      <c r="H86" s="28"/>
      <c r="I86" s="28"/>
      <c r="J86" s="28"/>
      <c r="K86" s="28"/>
      <c r="L86" s="86"/>
      <c r="S86" s="28"/>
      <c r="T86" s="28"/>
      <c r="U86" s="28"/>
      <c r="V86" s="28"/>
      <c r="W86" s="28"/>
      <c r="X86" s="28"/>
      <c r="Y86" s="28"/>
      <c r="Z86" s="28"/>
      <c r="AA86" s="28"/>
      <c r="AB86" s="28"/>
      <c r="AC86" s="28"/>
      <c r="AD86" s="28"/>
      <c r="AE86" s="28"/>
    </row>
    <row r="87" spans="1:31" s="11" customFormat="1" ht="29.25" customHeight="1">
      <c r="A87" s="111"/>
      <c r="B87" s="112"/>
      <c r="C87" s="113" t="s">
        <v>104</v>
      </c>
      <c r="D87" s="114" t="s">
        <v>53</v>
      </c>
      <c r="E87" s="114" t="s">
        <v>49</v>
      </c>
      <c r="F87" s="114" t="s">
        <v>50</v>
      </c>
      <c r="G87" s="114" t="s">
        <v>105</v>
      </c>
      <c r="H87" s="114" t="s">
        <v>106</v>
      </c>
      <c r="I87" s="114" t="s">
        <v>107</v>
      </c>
      <c r="J87" s="114" t="s">
        <v>92</v>
      </c>
      <c r="K87" s="115" t="s">
        <v>108</v>
      </c>
      <c r="L87" s="116"/>
      <c r="M87" s="53" t="s">
        <v>3</v>
      </c>
      <c r="N87" s="54" t="s">
        <v>38</v>
      </c>
      <c r="O87" s="54" t="s">
        <v>109</v>
      </c>
      <c r="P87" s="54" t="s">
        <v>110</v>
      </c>
      <c r="Q87" s="54" t="s">
        <v>111</v>
      </c>
      <c r="R87" s="54" t="s">
        <v>112</v>
      </c>
      <c r="S87" s="54" t="s">
        <v>113</v>
      </c>
      <c r="T87" s="55" t="s">
        <v>114</v>
      </c>
      <c r="U87" s="111"/>
      <c r="V87" s="111"/>
      <c r="W87" s="111"/>
      <c r="X87" s="111"/>
      <c r="Y87" s="111"/>
      <c r="Z87" s="111"/>
      <c r="AA87" s="111"/>
      <c r="AB87" s="111"/>
      <c r="AC87" s="111"/>
      <c r="AD87" s="111"/>
      <c r="AE87" s="111"/>
    </row>
    <row r="88" spans="1:63" s="2" customFormat="1" ht="22.95" customHeight="1">
      <c r="A88" s="28"/>
      <c r="B88" s="29"/>
      <c r="C88" s="60" t="s">
        <v>115</v>
      </c>
      <c r="D88" s="28"/>
      <c r="E88" s="28"/>
      <c r="F88" s="28"/>
      <c r="G88" s="28"/>
      <c r="H88" s="28"/>
      <c r="I88" s="28"/>
      <c r="J88" s="117">
        <f>BK88</f>
        <v>0</v>
      </c>
      <c r="K88" s="28"/>
      <c r="L88" s="29"/>
      <c r="M88" s="56"/>
      <c r="N88" s="47"/>
      <c r="O88" s="57"/>
      <c r="P88" s="118">
        <f>P89+P96+P124</f>
        <v>83.99841</v>
      </c>
      <c r="Q88" s="57"/>
      <c r="R88" s="118">
        <f>R89+R96+R124</f>
        <v>1.85466267</v>
      </c>
      <c r="S88" s="57"/>
      <c r="T88" s="119">
        <f>T89+T96+T124</f>
        <v>0</v>
      </c>
      <c r="U88" s="28"/>
      <c r="V88" s="28"/>
      <c r="W88" s="28"/>
      <c r="X88" s="28"/>
      <c r="Y88" s="28"/>
      <c r="Z88" s="28"/>
      <c r="AA88" s="28"/>
      <c r="AB88" s="28"/>
      <c r="AC88" s="28"/>
      <c r="AD88" s="28"/>
      <c r="AE88" s="28"/>
      <c r="AT88" s="16" t="s">
        <v>67</v>
      </c>
      <c r="AU88" s="16" t="s">
        <v>93</v>
      </c>
      <c r="BK88" s="120">
        <f>BK89+BK96+BK124</f>
        <v>0</v>
      </c>
    </row>
    <row r="89" spans="2:63" s="12" customFormat="1" ht="26" customHeight="1">
      <c r="B89" s="121"/>
      <c r="D89" s="122" t="s">
        <v>67</v>
      </c>
      <c r="E89" s="123" t="s">
        <v>116</v>
      </c>
      <c r="F89" s="123" t="s">
        <v>116</v>
      </c>
      <c r="J89" s="124">
        <f>BK89</f>
        <v>0</v>
      </c>
      <c r="L89" s="121"/>
      <c r="M89" s="125"/>
      <c r="N89" s="126"/>
      <c r="O89" s="126"/>
      <c r="P89" s="127">
        <f>P90+P93</f>
        <v>27.412000000000003</v>
      </c>
      <c r="Q89" s="126"/>
      <c r="R89" s="127">
        <f>R90+R93</f>
        <v>1.42296</v>
      </c>
      <c r="S89" s="126"/>
      <c r="T89" s="128">
        <f>T90+T93</f>
        <v>0</v>
      </c>
      <c r="AR89" s="122" t="s">
        <v>73</v>
      </c>
      <c r="AT89" s="129" t="s">
        <v>67</v>
      </c>
      <c r="AU89" s="129" t="s">
        <v>68</v>
      </c>
      <c r="AY89" s="122" t="s">
        <v>117</v>
      </c>
      <c r="BK89" s="130">
        <f>BK90+BK93</f>
        <v>0</v>
      </c>
    </row>
    <row r="90" spans="2:63" s="12" customFormat="1" ht="22.95" customHeight="1">
      <c r="B90" s="121"/>
      <c r="D90" s="122" t="s">
        <v>67</v>
      </c>
      <c r="E90" s="131" t="s">
        <v>77</v>
      </c>
      <c r="F90" s="131" t="s">
        <v>118</v>
      </c>
      <c r="J90" s="132">
        <f>BK90</f>
        <v>0</v>
      </c>
      <c r="L90" s="121"/>
      <c r="M90" s="125"/>
      <c r="N90" s="126"/>
      <c r="O90" s="126"/>
      <c r="P90" s="127">
        <f>SUM(P91:P92)</f>
        <v>5.32</v>
      </c>
      <c r="Q90" s="126"/>
      <c r="R90" s="127">
        <f>SUM(R91:R92)</f>
        <v>0.1064</v>
      </c>
      <c r="S90" s="126"/>
      <c r="T90" s="128">
        <f>SUM(T91:T92)</f>
        <v>0</v>
      </c>
      <c r="AR90" s="122" t="s">
        <v>73</v>
      </c>
      <c r="AT90" s="129" t="s">
        <v>67</v>
      </c>
      <c r="AU90" s="129" t="s">
        <v>73</v>
      </c>
      <c r="AY90" s="122" t="s">
        <v>117</v>
      </c>
      <c r="BK90" s="130">
        <f>SUM(BK91:BK92)</f>
        <v>0</v>
      </c>
    </row>
    <row r="91" spans="1:65" s="2" customFormat="1" ht="24.3" customHeight="1">
      <c r="A91" s="28"/>
      <c r="B91" s="133"/>
      <c r="C91" s="134" t="s">
        <v>73</v>
      </c>
      <c r="D91" s="134" t="s">
        <v>119</v>
      </c>
      <c r="E91" s="135" t="s">
        <v>214</v>
      </c>
      <c r="F91" s="136" t="s">
        <v>215</v>
      </c>
      <c r="G91" s="137" t="s">
        <v>122</v>
      </c>
      <c r="H91" s="138">
        <v>28</v>
      </c>
      <c r="I91" s="218">
        <v>0</v>
      </c>
      <c r="J91" s="139">
        <f>ROUND(I91*H91,2)</f>
        <v>0</v>
      </c>
      <c r="K91" s="136" t="s">
        <v>163</v>
      </c>
      <c r="L91" s="29"/>
      <c r="M91" s="140" t="s">
        <v>3</v>
      </c>
      <c r="N91" s="141" t="s">
        <v>39</v>
      </c>
      <c r="O91" s="142">
        <v>0.19</v>
      </c>
      <c r="P91" s="142">
        <f>O91*H91</f>
        <v>5.32</v>
      </c>
      <c r="Q91" s="142">
        <v>0.0038</v>
      </c>
      <c r="R91" s="142">
        <f>Q91*H91</f>
        <v>0.1064</v>
      </c>
      <c r="S91" s="142">
        <v>0</v>
      </c>
      <c r="T91" s="143">
        <f>S91*H91</f>
        <v>0</v>
      </c>
      <c r="U91" s="28"/>
      <c r="V91" s="28"/>
      <c r="W91" s="28"/>
      <c r="X91" s="28"/>
      <c r="Y91" s="28"/>
      <c r="Z91" s="28"/>
      <c r="AA91" s="28"/>
      <c r="AB91" s="28"/>
      <c r="AC91" s="28"/>
      <c r="AD91" s="28"/>
      <c r="AE91" s="28"/>
      <c r="AR91" s="144" t="s">
        <v>81</v>
      </c>
      <c r="AT91" s="144" t="s">
        <v>119</v>
      </c>
      <c r="AU91" s="144" t="s">
        <v>77</v>
      </c>
      <c r="AY91" s="16" t="s">
        <v>117</v>
      </c>
      <c r="BE91" s="145">
        <f>IF(N91="základní",J91,0)</f>
        <v>0</v>
      </c>
      <c r="BF91" s="145">
        <f>IF(N91="snížená",J91,0)</f>
        <v>0</v>
      </c>
      <c r="BG91" s="145">
        <f>IF(N91="zákl. přenesená",J91,0)</f>
        <v>0</v>
      </c>
      <c r="BH91" s="145">
        <f>IF(N91="sníž. přenesená",J91,0)</f>
        <v>0</v>
      </c>
      <c r="BI91" s="145">
        <f>IF(N91="nulová",J91,0)</f>
        <v>0</v>
      </c>
      <c r="BJ91" s="16" t="s">
        <v>73</v>
      </c>
      <c r="BK91" s="145">
        <f>ROUND(I91*H91,2)</f>
        <v>0</v>
      </c>
      <c r="BL91" s="16" t="s">
        <v>81</v>
      </c>
      <c r="BM91" s="144" t="s">
        <v>247</v>
      </c>
    </row>
    <row r="92" spans="1:47" s="2" customFormat="1" ht="38.05">
      <c r="A92" s="28"/>
      <c r="B92" s="29"/>
      <c r="C92" s="28"/>
      <c r="D92" s="146" t="s">
        <v>124</v>
      </c>
      <c r="E92" s="28"/>
      <c r="F92" s="147" t="s">
        <v>125</v>
      </c>
      <c r="G92" s="28"/>
      <c r="H92" s="28"/>
      <c r="I92" s="28"/>
      <c r="J92" s="28"/>
      <c r="K92" s="28"/>
      <c r="L92" s="29"/>
      <c r="M92" s="148"/>
      <c r="N92" s="149"/>
      <c r="O92" s="49"/>
      <c r="P92" s="49"/>
      <c r="Q92" s="49"/>
      <c r="R92" s="49"/>
      <c r="S92" s="49"/>
      <c r="T92" s="50"/>
      <c r="U92" s="28"/>
      <c r="V92" s="28"/>
      <c r="W92" s="28"/>
      <c r="X92" s="28"/>
      <c r="Y92" s="28"/>
      <c r="Z92" s="28"/>
      <c r="AA92" s="28"/>
      <c r="AB92" s="28"/>
      <c r="AC92" s="28"/>
      <c r="AD92" s="28"/>
      <c r="AE92" s="28"/>
      <c r="AT92" s="16" t="s">
        <v>124</v>
      </c>
      <c r="AU92" s="16" t="s">
        <v>77</v>
      </c>
    </row>
    <row r="93" spans="2:63" s="12" customFormat="1" ht="22.95" customHeight="1">
      <c r="B93" s="121"/>
      <c r="D93" s="122" t="s">
        <v>67</v>
      </c>
      <c r="E93" s="131" t="s">
        <v>79</v>
      </c>
      <c r="F93" s="131" t="s">
        <v>126</v>
      </c>
      <c r="J93" s="132">
        <f>BK93</f>
        <v>0</v>
      </c>
      <c r="L93" s="121"/>
      <c r="M93" s="125"/>
      <c r="N93" s="126"/>
      <c r="O93" s="126"/>
      <c r="P93" s="127">
        <f>SUM(P94:P95)</f>
        <v>22.092000000000002</v>
      </c>
      <c r="Q93" s="126"/>
      <c r="R93" s="127">
        <f>SUM(R94:R95)</f>
        <v>1.31656</v>
      </c>
      <c r="S93" s="126"/>
      <c r="T93" s="128">
        <f>SUM(T94:T95)</f>
        <v>0</v>
      </c>
      <c r="AR93" s="122" t="s">
        <v>73</v>
      </c>
      <c r="AT93" s="129" t="s">
        <v>67</v>
      </c>
      <c r="AU93" s="129" t="s">
        <v>73</v>
      </c>
      <c r="AY93" s="122" t="s">
        <v>117</v>
      </c>
      <c r="BK93" s="130">
        <f>SUM(BK94:BK95)</f>
        <v>0</v>
      </c>
    </row>
    <row r="94" spans="1:65" s="2" customFormat="1" ht="24.3" customHeight="1">
      <c r="A94" s="28"/>
      <c r="B94" s="133"/>
      <c r="C94" s="134" t="s">
        <v>77</v>
      </c>
      <c r="D94" s="134" t="s">
        <v>119</v>
      </c>
      <c r="E94" s="135" t="s">
        <v>127</v>
      </c>
      <c r="F94" s="136" t="s">
        <v>128</v>
      </c>
      <c r="G94" s="137" t="s">
        <v>122</v>
      </c>
      <c r="H94" s="138">
        <v>28</v>
      </c>
      <c r="I94" s="218">
        <v>0</v>
      </c>
      <c r="J94" s="139">
        <f>ROUND(I94*H94,2)</f>
        <v>0</v>
      </c>
      <c r="K94" s="136" t="s">
        <v>3</v>
      </c>
      <c r="L94" s="29"/>
      <c r="M94" s="140" t="s">
        <v>3</v>
      </c>
      <c r="N94" s="141" t="s">
        <v>39</v>
      </c>
      <c r="O94" s="142">
        <v>0.789</v>
      </c>
      <c r="P94" s="142">
        <f>O94*H94</f>
        <v>22.092000000000002</v>
      </c>
      <c r="Q94" s="142">
        <v>0.04702</v>
      </c>
      <c r="R94" s="142">
        <f>Q94*H94</f>
        <v>1.31656</v>
      </c>
      <c r="S94" s="142">
        <v>0</v>
      </c>
      <c r="T94" s="143">
        <f>S94*H94</f>
        <v>0</v>
      </c>
      <c r="U94" s="28"/>
      <c r="V94" s="28"/>
      <c r="W94" s="28"/>
      <c r="X94" s="28"/>
      <c r="Y94" s="28"/>
      <c r="Z94" s="28"/>
      <c r="AA94" s="28"/>
      <c r="AB94" s="28"/>
      <c r="AC94" s="28"/>
      <c r="AD94" s="28"/>
      <c r="AE94" s="28"/>
      <c r="AR94" s="144" t="s">
        <v>81</v>
      </c>
      <c r="AT94" s="144" t="s">
        <v>119</v>
      </c>
      <c r="AU94" s="144" t="s">
        <v>77</v>
      </c>
      <c r="AY94" s="16" t="s">
        <v>117</v>
      </c>
      <c r="BE94" s="145">
        <f>IF(N94="základní",J94,0)</f>
        <v>0</v>
      </c>
      <c r="BF94" s="145">
        <f>IF(N94="snížená",J94,0)</f>
        <v>0</v>
      </c>
      <c r="BG94" s="145">
        <f>IF(N94="zákl. přenesená",J94,0)</f>
        <v>0</v>
      </c>
      <c r="BH94" s="145">
        <f>IF(N94="sníž. přenesená",J94,0)</f>
        <v>0</v>
      </c>
      <c r="BI94" s="145">
        <f>IF(N94="nulová",J94,0)</f>
        <v>0</v>
      </c>
      <c r="BJ94" s="16" t="s">
        <v>73</v>
      </c>
      <c r="BK94" s="145">
        <f>ROUND(I94*H94,2)</f>
        <v>0</v>
      </c>
      <c r="BL94" s="16" t="s">
        <v>81</v>
      </c>
      <c r="BM94" s="144" t="s">
        <v>248</v>
      </c>
    </row>
    <row r="95" spans="1:47" s="2" customFormat="1" ht="76.1">
      <c r="A95" s="28"/>
      <c r="B95" s="29"/>
      <c r="C95" s="28"/>
      <c r="D95" s="146" t="s">
        <v>124</v>
      </c>
      <c r="E95" s="28"/>
      <c r="F95" s="147" t="s">
        <v>130</v>
      </c>
      <c r="G95" s="28"/>
      <c r="H95" s="28"/>
      <c r="I95" s="28"/>
      <c r="J95" s="28"/>
      <c r="K95" s="28"/>
      <c r="L95" s="29"/>
      <c r="M95" s="148"/>
      <c r="N95" s="149"/>
      <c r="O95" s="49"/>
      <c r="P95" s="49"/>
      <c r="Q95" s="49"/>
      <c r="R95" s="49"/>
      <c r="S95" s="49"/>
      <c r="T95" s="50"/>
      <c r="U95" s="28"/>
      <c r="V95" s="28"/>
      <c r="W95" s="28"/>
      <c r="X95" s="28"/>
      <c r="Y95" s="28"/>
      <c r="Z95" s="28"/>
      <c r="AA95" s="28"/>
      <c r="AB95" s="28"/>
      <c r="AC95" s="28"/>
      <c r="AD95" s="28"/>
      <c r="AE95" s="28"/>
      <c r="AT95" s="16" t="s">
        <v>124</v>
      </c>
      <c r="AU95" s="16" t="s">
        <v>77</v>
      </c>
    </row>
    <row r="96" spans="2:63" s="12" customFormat="1" ht="26" customHeight="1">
      <c r="B96" s="121"/>
      <c r="D96" s="122" t="s">
        <v>67</v>
      </c>
      <c r="E96" s="123" t="s">
        <v>131</v>
      </c>
      <c r="F96" s="123" t="s">
        <v>132</v>
      </c>
      <c r="J96" s="124">
        <f>BK96</f>
        <v>0</v>
      </c>
      <c r="L96" s="121"/>
      <c r="M96" s="125"/>
      <c r="N96" s="126"/>
      <c r="O96" s="126"/>
      <c r="P96" s="127">
        <f>P97+P117</f>
        <v>56.58641</v>
      </c>
      <c r="Q96" s="126"/>
      <c r="R96" s="127">
        <f>R97+R117</f>
        <v>0.43170267</v>
      </c>
      <c r="S96" s="126"/>
      <c r="T96" s="128">
        <f>T97+T117</f>
        <v>0</v>
      </c>
      <c r="AR96" s="122" t="s">
        <v>77</v>
      </c>
      <c r="AT96" s="129" t="s">
        <v>67</v>
      </c>
      <c r="AU96" s="129" t="s">
        <v>68</v>
      </c>
      <c r="AY96" s="122" t="s">
        <v>117</v>
      </c>
      <c r="BK96" s="130">
        <f>BK97+BK117</f>
        <v>0</v>
      </c>
    </row>
    <row r="97" spans="2:63" s="12" customFormat="1" ht="22.95" customHeight="1">
      <c r="B97" s="121"/>
      <c r="D97" s="122" t="s">
        <v>67</v>
      </c>
      <c r="E97" s="131" t="s">
        <v>133</v>
      </c>
      <c r="F97" s="131" t="s">
        <v>134</v>
      </c>
      <c r="J97" s="132">
        <f>BK97</f>
        <v>0</v>
      </c>
      <c r="L97" s="121"/>
      <c r="M97" s="125"/>
      <c r="N97" s="126"/>
      <c r="O97" s="126"/>
      <c r="P97" s="127">
        <f>SUM(P98:P116)</f>
        <v>51.633122</v>
      </c>
      <c r="Q97" s="126"/>
      <c r="R97" s="127">
        <f>SUM(R98:R116)</f>
        <v>0.43170267</v>
      </c>
      <c r="S97" s="126"/>
      <c r="T97" s="128">
        <f>SUM(T98:T116)</f>
        <v>0</v>
      </c>
      <c r="AR97" s="122" t="s">
        <v>77</v>
      </c>
      <c r="AT97" s="129" t="s">
        <v>67</v>
      </c>
      <c r="AU97" s="129" t="s">
        <v>73</v>
      </c>
      <c r="AY97" s="122" t="s">
        <v>117</v>
      </c>
      <c r="BK97" s="130">
        <f>SUM(BK98:BK116)</f>
        <v>0</v>
      </c>
    </row>
    <row r="98" spans="1:65" s="2" customFormat="1" ht="24.3" customHeight="1">
      <c r="A98" s="28"/>
      <c r="B98" s="133"/>
      <c r="C98" s="134" t="s">
        <v>79</v>
      </c>
      <c r="D98" s="134" t="s">
        <v>119</v>
      </c>
      <c r="E98" s="135" t="s">
        <v>135</v>
      </c>
      <c r="F98" s="136" t="s">
        <v>136</v>
      </c>
      <c r="G98" s="137" t="s">
        <v>137</v>
      </c>
      <c r="H98" s="138">
        <v>56</v>
      </c>
      <c r="I98" s="218">
        <v>0</v>
      </c>
      <c r="J98" s="139">
        <f>ROUND(I98*H98,2)</f>
        <v>0</v>
      </c>
      <c r="K98" s="136" t="s">
        <v>3</v>
      </c>
      <c r="L98" s="29"/>
      <c r="M98" s="140" t="s">
        <v>3</v>
      </c>
      <c r="N98" s="141" t="s">
        <v>39</v>
      </c>
      <c r="O98" s="142">
        <v>0.394</v>
      </c>
      <c r="P98" s="142">
        <f>O98*H98</f>
        <v>22.064</v>
      </c>
      <c r="Q98" s="142">
        <v>0</v>
      </c>
      <c r="R98" s="142">
        <f>Q98*H98</f>
        <v>0</v>
      </c>
      <c r="S98" s="142">
        <v>0</v>
      </c>
      <c r="T98" s="143">
        <f>S98*H98</f>
        <v>0</v>
      </c>
      <c r="U98" s="28"/>
      <c r="V98" s="28"/>
      <c r="W98" s="28"/>
      <c r="X98" s="28"/>
      <c r="Y98" s="28"/>
      <c r="Z98" s="28"/>
      <c r="AA98" s="28"/>
      <c r="AB98" s="28"/>
      <c r="AC98" s="28"/>
      <c r="AD98" s="28"/>
      <c r="AE98" s="28"/>
      <c r="AR98" s="144" t="s">
        <v>138</v>
      </c>
      <c r="AT98" s="144" t="s">
        <v>119</v>
      </c>
      <c r="AU98" s="144" t="s">
        <v>77</v>
      </c>
      <c r="AY98" s="16" t="s">
        <v>117</v>
      </c>
      <c r="BE98" s="145">
        <f>IF(N98="základní",J98,0)</f>
        <v>0</v>
      </c>
      <c r="BF98" s="145">
        <f>IF(N98="snížená",J98,0)</f>
        <v>0</v>
      </c>
      <c r="BG98" s="145">
        <f>IF(N98="zákl. přenesená",J98,0)</f>
        <v>0</v>
      </c>
      <c r="BH98" s="145">
        <f>IF(N98="sníž. přenesená",J98,0)</f>
        <v>0</v>
      </c>
      <c r="BI98" s="145">
        <f>IF(N98="nulová",J98,0)</f>
        <v>0</v>
      </c>
      <c r="BJ98" s="16" t="s">
        <v>73</v>
      </c>
      <c r="BK98" s="145">
        <f>ROUND(I98*H98,2)</f>
        <v>0</v>
      </c>
      <c r="BL98" s="16" t="s">
        <v>138</v>
      </c>
      <c r="BM98" s="144" t="s">
        <v>249</v>
      </c>
    </row>
    <row r="99" spans="1:47" s="2" customFormat="1" ht="66.6">
      <c r="A99" s="28"/>
      <c r="B99" s="29"/>
      <c r="C99" s="28"/>
      <c r="D99" s="146" t="s">
        <v>124</v>
      </c>
      <c r="E99" s="28"/>
      <c r="F99" s="147" t="s">
        <v>140</v>
      </c>
      <c r="G99" s="28"/>
      <c r="H99" s="28"/>
      <c r="I99" s="28"/>
      <c r="J99" s="28"/>
      <c r="K99" s="28"/>
      <c r="L99" s="29"/>
      <c r="M99" s="148"/>
      <c r="N99" s="149"/>
      <c r="O99" s="49"/>
      <c r="P99" s="49"/>
      <c r="Q99" s="49"/>
      <c r="R99" s="49"/>
      <c r="S99" s="49"/>
      <c r="T99" s="50"/>
      <c r="U99" s="28"/>
      <c r="V99" s="28"/>
      <c r="W99" s="28"/>
      <c r="X99" s="28"/>
      <c r="Y99" s="28"/>
      <c r="Z99" s="28"/>
      <c r="AA99" s="28"/>
      <c r="AB99" s="28"/>
      <c r="AC99" s="28"/>
      <c r="AD99" s="28"/>
      <c r="AE99" s="28"/>
      <c r="AT99" s="16" t="s">
        <v>124</v>
      </c>
      <c r="AU99" s="16" t="s">
        <v>77</v>
      </c>
    </row>
    <row r="100" spans="2:51" s="13" customFormat="1" ht="12">
      <c r="B100" s="150"/>
      <c r="D100" s="146" t="s">
        <v>141</v>
      </c>
      <c r="E100" s="151" t="s">
        <v>3</v>
      </c>
      <c r="F100" s="152" t="s">
        <v>250</v>
      </c>
      <c r="H100" s="153">
        <v>56</v>
      </c>
      <c r="L100" s="150"/>
      <c r="M100" s="154"/>
      <c r="N100" s="155"/>
      <c r="O100" s="155"/>
      <c r="P100" s="155"/>
      <c r="Q100" s="155"/>
      <c r="R100" s="155"/>
      <c r="S100" s="155"/>
      <c r="T100" s="156"/>
      <c r="AT100" s="151" t="s">
        <v>141</v>
      </c>
      <c r="AU100" s="151" t="s">
        <v>77</v>
      </c>
      <c r="AV100" s="13" t="s">
        <v>77</v>
      </c>
      <c r="AW100" s="13" t="s">
        <v>27</v>
      </c>
      <c r="AX100" s="13" t="s">
        <v>73</v>
      </c>
      <c r="AY100" s="151" t="s">
        <v>117</v>
      </c>
    </row>
    <row r="101" spans="1:65" s="2" customFormat="1" ht="24.3" customHeight="1">
      <c r="A101" s="28"/>
      <c r="B101" s="133"/>
      <c r="C101" s="157" t="s">
        <v>81</v>
      </c>
      <c r="D101" s="157" t="s">
        <v>143</v>
      </c>
      <c r="E101" s="158" t="s">
        <v>144</v>
      </c>
      <c r="F101" s="159" t="s">
        <v>145</v>
      </c>
      <c r="G101" s="160" t="s">
        <v>146</v>
      </c>
      <c r="H101" s="161">
        <v>0.577</v>
      </c>
      <c r="I101" s="219">
        <v>0</v>
      </c>
      <c r="J101" s="162">
        <f>ROUND(I101*H101,2)</f>
        <v>0</v>
      </c>
      <c r="K101" s="159" t="s">
        <v>3</v>
      </c>
      <c r="L101" s="163"/>
      <c r="M101" s="164" t="s">
        <v>3</v>
      </c>
      <c r="N101" s="165" t="s">
        <v>39</v>
      </c>
      <c r="O101" s="142">
        <v>0</v>
      </c>
      <c r="P101" s="142">
        <f>O101*H101</f>
        <v>0</v>
      </c>
      <c r="Q101" s="142">
        <v>0.44</v>
      </c>
      <c r="R101" s="142">
        <f>Q101*H101</f>
        <v>0.25388</v>
      </c>
      <c r="S101" s="142">
        <v>0</v>
      </c>
      <c r="T101" s="143">
        <f>S101*H101</f>
        <v>0</v>
      </c>
      <c r="U101" s="28"/>
      <c r="V101" s="28"/>
      <c r="W101" s="28"/>
      <c r="X101" s="28"/>
      <c r="Y101" s="28"/>
      <c r="Z101" s="28"/>
      <c r="AA101" s="28"/>
      <c r="AB101" s="28"/>
      <c r="AC101" s="28"/>
      <c r="AD101" s="28"/>
      <c r="AE101" s="28"/>
      <c r="AR101" s="144" t="s">
        <v>147</v>
      </c>
      <c r="AT101" s="144" t="s">
        <v>143</v>
      </c>
      <c r="AU101" s="144" t="s">
        <v>77</v>
      </c>
      <c r="AY101" s="16" t="s">
        <v>117</v>
      </c>
      <c r="BE101" s="145">
        <f>IF(N101="základní",J101,0)</f>
        <v>0</v>
      </c>
      <c r="BF101" s="145">
        <f>IF(N101="snížená",J101,0)</f>
        <v>0</v>
      </c>
      <c r="BG101" s="145">
        <f>IF(N101="zákl. přenesená",J101,0)</f>
        <v>0</v>
      </c>
      <c r="BH101" s="145">
        <f>IF(N101="sníž. přenesená",J101,0)</f>
        <v>0</v>
      </c>
      <c r="BI101" s="145">
        <f>IF(N101="nulová",J101,0)</f>
        <v>0</v>
      </c>
      <c r="BJ101" s="16" t="s">
        <v>73</v>
      </c>
      <c r="BK101" s="145">
        <f>ROUND(I101*H101,2)</f>
        <v>0</v>
      </c>
      <c r="BL101" s="16" t="s">
        <v>138</v>
      </c>
      <c r="BM101" s="144" t="s">
        <v>251</v>
      </c>
    </row>
    <row r="102" spans="2:51" s="13" customFormat="1" ht="12">
      <c r="B102" s="150"/>
      <c r="D102" s="146" t="s">
        <v>141</v>
      </c>
      <c r="E102" s="151" t="s">
        <v>3</v>
      </c>
      <c r="F102" s="152" t="s">
        <v>252</v>
      </c>
      <c r="H102" s="153">
        <v>0.577</v>
      </c>
      <c r="L102" s="150"/>
      <c r="M102" s="154"/>
      <c r="N102" s="155"/>
      <c r="O102" s="155"/>
      <c r="P102" s="155"/>
      <c r="Q102" s="155"/>
      <c r="R102" s="155"/>
      <c r="S102" s="155"/>
      <c r="T102" s="156"/>
      <c r="AT102" s="151" t="s">
        <v>141</v>
      </c>
      <c r="AU102" s="151" t="s">
        <v>77</v>
      </c>
      <c r="AV102" s="13" t="s">
        <v>77</v>
      </c>
      <c r="AW102" s="13" t="s">
        <v>27</v>
      </c>
      <c r="AX102" s="13" t="s">
        <v>73</v>
      </c>
      <c r="AY102" s="151" t="s">
        <v>117</v>
      </c>
    </row>
    <row r="103" spans="1:65" s="2" customFormat="1" ht="14.45" customHeight="1">
      <c r="A103" s="28"/>
      <c r="B103" s="133"/>
      <c r="C103" s="157" t="s">
        <v>83</v>
      </c>
      <c r="D103" s="157" t="s">
        <v>143</v>
      </c>
      <c r="E103" s="158" t="s">
        <v>150</v>
      </c>
      <c r="F103" s="159" t="s">
        <v>223</v>
      </c>
      <c r="G103" s="160" t="s">
        <v>146</v>
      </c>
      <c r="H103" s="161">
        <v>0.314</v>
      </c>
      <c r="I103" s="219">
        <v>0</v>
      </c>
      <c r="J103" s="162">
        <f>ROUND(I103*H103,2)</f>
        <v>0</v>
      </c>
      <c r="K103" s="159" t="s">
        <v>3</v>
      </c>
      <c r="L103" s="163"/>
      <c r="M103" s="164" t="s">
        <v>3</v>
      </c>
      <c r="N103" s="165" t="s">
        <v>39</v>
      </c>
      <c r="O103" s="142">
        <v>0</v>
      </c>
      <c r="P103" s="142">
        <f>O103*H103</f>
        <v>0</v>
      </c>
      <c r="Q103" s="142">
        <v>0.5</v>
      </c>
      <c r="R103" s="142">
        <f>Q103*H103</f>
        <v>0.157</v>
      </c>
      <c r="S103" s="142">
        <v>0</v>
      </c>
      <c r="T103" s="143">
        <f>S103*H103</f>
        <v>0</v>
      </c>
      <c r="U103" s="28"/>
      <c r="V103" s="28"/>
      <c r="W103" s="28"/>
      <c r="X103" s="28"/>
      <c r="Y103" s="28"/>
      <c r="Z103" s="28"/>
      <c r="AA103" s="28"/>
      <c r="AB103" s="28"/>
      <c r="AC103" s="28"/>
      <c r="AD103" s="28"/>
      <c r="AE103" s="28"/>
      <c r="AR103" s="144" t="s">
        <v>147</v>
      </c>
      <c r="AT103" s="144" t="s">
        <v>143</v>
      </c>
      <c r="AU103" s="144" t="s">
        <v>77</v>
      </c>
      <c r="AY103" s="16" t="s">
        <v>117</v>
      </c>
      <c r="BE103" s="145">
        <f>IF(N103="základní",J103,0)</f>
        <v>0</v>
      </c>
      <c r="BF103" s="145">
        <f>IF(N103="snížená",J103,0)</f>
        <v>0</v>
      </c>
      <c r="BG103" s="145">
        <f>IF(N103="zákl. přenesená",J103,0)</f>
        <v>0</v>
      </c>
      <c r="BH103" s="145">
        <f>IF(N103="sníž. přenesená",J103,0)</f>
        <v>0</v>
      </c>
      <c r="BI103" s="145">
        <f>IF(N103="nulová",J103,0)</f>
        <v>0</v>
      </c>
      <c r="BJ103" s="16" t="s">
        <v>73</v>
      </c>
      <c r="BK103" s="145">
        <f>ROUND(I103*H103,2)</f>
        <v>0</v>
      </c>
      <c r="BL103" s="16" t="s">
        <v>138</v>
      </c>
      <c r="BM103" s="144" t="s">
        <v>253</v>
      </c>
    </row>
    <row r="104" spans="2:51" s="13" customFormat="1" ht="12">
      <c r="B104" s="150"/>
      <c r="D104" s="146" t="s">
        <v>141</v>
      </c>
      <c r="E104" s="151" t="s">
        <v>3</v>
      </c>
      <c r="F104" s="152" t="s">
        <v>254</v>
      </c>
      <c r="H104" s="153">
        <v>0.314</v>
      </c>
      <c r="L104" s="150"/>
      <c r="M104" s="154"/>
      <c r="N104" s="155"/>
      <c r="O104" s="155"/>
      <c r="P104" s="155"/>
      <c r="Q104" s="155"/>
      <c r="R104" s="155"/>
      <c r="S104" s="155"/>
      <c r="T104" s="156"/>
      <c r="AT104" s="151" t="s">
        <v>141</v>
      </c>
      <c r="AU104" s="151" t="s">
        <v>77</v>
      </c>
      <c r="AV104" s="13" t="s">
        <v>77</v>
      </c>
      <c r="AW104" s="13" t="s">
        <v>27</v>
      </c>
      <c r="AX104" s="13" t="s">
        <v>73</v>
      </c>
      <c r="AY104" s="151" t="s">
        <v>117</v>
      </c>
    </row>
    <row r="105" spans="1:65" s="2" customFormat="1" ht="52.15" customHeight="1">
      <c r="A105" s="28"/>
      <c r="B105" s="133"/>
      <c r="C105" s="134" t="s">
        <v>85</v>
      </c>
      <c r="D105" s="134" t="s">
        <v>119</v>
      </c>
      <c r="E105" s="135" t="s">
        <v>155</v>
      </c>
      <c r="F105" s="136" t="s">
        <v>156</v>
      </c>
      <c r="G105" s="137" t="s">
        <v>157</v>
      </c>
      <c r="H105" s="138">
        <v>9.957</v>
      </c>
      <c r="I105" s="218">
        <v>0</v>
      </c>
      <c r="J105" s="139">
        <f>ROUND(I105*H105,2)</f>
        <v>0</v>
      </c>
      <c r="K105" s="136" t="s">
        <v>446</v>
      </c>
      <c r="L105" s="29"/>
      <c r="M105" s="140" t="s">
        <v>3</v>
      </c>
      <c r="N105" s="141" t="s">
        <v>39</v>
      </c>
      <c r="O105" s="142">
        <v>0.346</v>
      </c>
      <c r="P105" s="142">
        <f>O105*H105</f>
        <v>3.445122</v>
      </c>
      <c r="Q105" s="142">
        <v>0</v>
      </c>
      <c r="R105" s="142">
        <f>Q105*H105</f>
        <v>0</v>
      </c>
      <c r="S105" s="142">
        <v>0</v>
      </c>
      <c r="T105" s="143">
        <f>S105*H105</f>
        <v>0</v>
      </c>
      <c r="U105" s="28"/>
      <c r="V105" s="28"/>
      <c r="W105" s="28"/>
      <c r="X105" s="28"/>
      <c r="Y105" s="28"/>
      <c r="Z105" s="28"/>
      <c r="AA105" s="28"/>
      <c r="AB105" s="28"/>
      <c r="AC105" s="28"/>
      <c r="AD105" s="28"/>
      <c r="AE105" s="28"/>
      <c r="AR105" s="144" t="s">
        <v>138</v>
      </c>
      <c r="AT105" s="144" t="s">
        <v>119</v>
      </c>
      <c r="AU105" s="144" t="s">
        <v>77</v>
      </c>
      <c r="AY105" s="16" t="s">
        <v>117</v>
      </c>
      <c r="BE105" s="145">
        <f>IF(N105="základní",J105,0)</f>
        <v>0</v>
      </c>
      <c r="BF105" s="145">
        <f>IF(N105="snížená",J105,0)</f>
        <v>0</v>
      </c>
      <c r="BG105" s="145">
        <f>IF(N105="zákl. přenesená",J105,0)</f>
        <v>0</v>
      </c>
      <c r="BH105" s="145">
        <f>IF(N105="sníž. přenesená",J105,0)</f>
        <v>0</v>
      </c>
      <c r="BI105" s="145">
        <f>IF(N105="nulová",J105,0)</f>
        <v>0</v>
      </c>
      <c r="BJ105" s="16" t="s">
        <v>73</v>
      </c>
      <c r="BK105" s="145">
        <f>ROUND(I105*H105,2)</f>
        <v>0</v>
      </c>
      <c r="BL105" s="16" t="s">
        <v>138</v>
      </c>
      <c r="BM105" s="144" t="s">
        <v>255</v>
      </c>
    </row>
    <row r="106" spans="1:47" s="2" customFormat="1" ht="57.1">
      <c r="A106" s="28"/>
      <c r="B106" s="29"/>
      <c r="C106" s="28"/>
      <c r="D106" s="146" t="s">
        <v>124</v>
      </c>
      <c r="E106" s="28"/>
      <c r="F106" s="147" t="s">
        <v>159</v>
      </c>
      <c r="G106" s="28"/>
      <c r="H106" s="28"/>
      <c r="I106" s="28"/>
      <c r="J106" s="28"/>
      <c r="K106" s="28"/>
      <c r="L106" s="29"/>
      <c r="M106" s="148"/>
      <c r="N106" s="149"/>
      <c r="O106" s="49"/>
      <c r="P106" s="49"/>
      <c r="Q106" s="49"/>
      <c r="R106" s="49"/>
      <c r="S106" s="49"/>
      <c r="T106" s="50"/>
      <c r="U106" s="28"/>
      <c r="V106" s="28"/>
      <c r="W106" s="28"/>
      <c r="X106" s="28"/>
      <c r="Y106" s="28"/>
      <c r="Z106" s="28"/>
      <c r="AA106" s="28"/>
      <c r="AB106" s="28"/>
      <c r="AC106" s="28"/>
      <c r="AD106" s="28"/>
      <c r="AE106" s="28"/>
      <c r="AT106" s="16" t="s">
        <v>124</v>
      </c>
      <c r="AU106" s="16" t="s">
        <v>77</v>
      </c>
    </row>
    <row r="107" spans="2:51" s="13" customFormat="1" ht="12">
      <c r="B107" s="150"/>
      <c r="D107" s="146" t="s">
        <v>141</v>
      </c>
      <c r="E107" s="151" t="s">
        <v>3</v>
      </c>
      <c r="F107" s="152" t="s">
        <v>256</v>
      </c>
      <c r="H107" s="153">
        <v>9.957</v>
      </c>
      <c r="L107" s="150"/>
      <c r="M107" s="154"/>
      <c r="N107" s="155"/>
      <c r="O107" s="155"/>
      <c r="P107" s="155"/>
      <c r="Q107" s="155"/>
      <c r="R107" s="155"/>
      <c r="S107" s="155"/>
      <c r="T107" s="156"/>
      <c r="AT107" s="151" t="s">
        <v>141</v>
      </c>
      <c r="AU107" s="151" t="s">
        <v>77</v>
      </c>
      <c r="AV107" s="13" t="s">
        <v>77</v>
      </c>
      <c r="AW107" s="13" t="s">
        <v>27</v>
      </c>
      <c r="AX107" s="13" t="s">
        <v>73</v>
      </c>
      <c r="AY107" s="151" t="s">
        <v>117</v>
      </c>
    </row>
    <row r="108" spans="1:65" s="2" customFormat="1" ht="37.55" customHeight="1">
      <c r="A108" s="28"/>
      <c r="B108" s="133"/>
      <c r="C108" s="134" t="s">
        <v>154</v>
      </c>
      <c r="D108" s="134" t="s">
        <v>119</v>
      </c>
      <c r="E108" s="135" t="s">
        <v>162</v>
      </c>
      <c r="F108" s="136" t="s">
        <v>257</v>
      </c>
      <c r="G108" s="137" t="s">
        <v>146</v>
      </c>
      <c r="H108" s="138">
        <v>0.891</v>
      </c>
      <c r="I108" s="218">
        <v>0</v>
      </c>
      <c r="J108" s="139">
        <f>ROUND(I108*H108,2)</f>
        <v>0</v>
      </c>
      <c r="K108" s="136" t="s">
        <v>447</v>
      </c>
      <c r="L108" s="29"/>
      <c r="M108" s="140" t="s">
        <v>3</v>
      </c>
      <c r="N108" s="141" t="s">
        <v>39</v>
      </c>
      <c r="O108" s="142">
        <v>0</v>
      </c>
      <c r="P108" s="142">
        <f>O108*H108</f>
        <v>0</v>
      </c>
      <c r="Q108" s="142">
        <v>0.02337</v>
      </c>
      <c r="R108" s="142">
        <f>Q108*H108</f>
        <v>0.020822669999999998</v>
      </c>
      <c r="S108" s="142">
        <v>0</v>
      </c>
      <c r="T108" s="143">
        <f>S108*H108</f>
        <v>0</v>
      </c>
      <c r="U108" s="28"/>
      <c r="V108" s="28"/>
      <c r="W108" s="28"/>
      <c r="X108" s="28"/>
      <c r="Y108" s="28"/>
      <c r="Z108" s="28"/>
      <c r="AA108" s="28"/>
      <c r="AB108" s="28"/>
      <c r="AC108" s="28"/>
      <c r="AD108" s="28"/>
      <c r="AE108" s="28"/>
      <c r="AR108" s="144" t="s">
        <v>138</v>
      </c>
      <c r="AT108" s="144" t="s">
        <v>119</v>
      </c>
      <c r="AU108" s="144" t="s">
        <v>77</v>
      </c>
      <c r="AY108" s="16" t="s">
        <v>117</v>
      </c>
      <c r="BE108" s="145">
        <f>IF(N108="základní",J108,0)</f>
        <v>0</v>
      </c>
      <c r="BF108" s="145">
        <f>IF(N108="snížená",J108,0)</f>
        <v>0</v>
      </c>
      <c r="BG108" s="145">
        <f>IF(N108="zákl. přenesená",J108,0)</f>
        <v>0</v>
      </c>
      <c r="BH108" s="145">
        <f>IF(N108="sníž. přenesená",J108,0)</f>
        <v>0</v>
      </c>
      <c r="BI108" s="145">
        <f>IF(N108="nulová",J108,0)</f>
        <v>0</v>
      </c>
      <c r="BJ108" s="16" t="s">
        <v>73</v>
      </c>
      <c r="BK108" s="145">
        <f>ROUND(I108*H108,2)</f>
        <v>0</v>
      </c>
      <c r="BL108" s="16" t="s">
        <v>138</v>
      </c>
      <c r="BM108" s="144" t="s">
        <v>258</v>
      </c>
    </row>
    <row r="109" spans="1:47" s="2" customFormat="1" ht="95.1">
      <c r="A109" s="28"/>
      <c r="B109" s="29"/>
      <c r="C109" s="28"/>
      <c r="D109" s="146" t="s">
        <v>124</v>
      </c>
      <c r="E109" s="28"/>
      <c r="F109" s="147" t="s">
        <v>165</v>
      </c>
      <c r="G109" s="28"/>
      <c r="H109" s="28"/>
      <c r="I109" s="28"/>
      <c r="J109" s="28"/>
      <c r="K109" s="28"/>
      <c r="L109" s="29"/>
      <c r="M109" s="148"/>
      <c r="N109" s="149"/>
      <c r="O109" s="49"/>
      <c r="P109" s="49"/>
      <c r="Q109" s="49"/>
      <c r="R109" s="49"/>
      <c r="S109" s="49"/>
      <c r="T109" s="50"/>
      <c r="U109" s="28"/>
      <c r="V109" s="28"/>
      <c r="W109" s="28"/>
      <c r="X109" s="28"/>
      <c r="Y109" s="28"/>
      <c r="Z109" s="28"/>
      <c r="AA109" s="28"/>
      <c r="AB109" s="28"/>
      <c r="AC109" s="28"/>
      <c r="AD109" s="28"/>
      <c r="AE109" s="28"/>
      <c r="AT109" s="16" t="s">
        <v>124</v>
      </c>
      <c r="AU109" s="16" t="s">
        <v>77</v>
      </c>
    </row>
    <row r="110" spans="2:51" s="13" customFormat="1" ht="12">
      <c r="B110" s="150"/>
      <c r="D110" s="146" t="s">
        <v>141</v>
      </c>
      <c r="E110" s="151" t="s">
        <v>3</v>
      </c>
      <c r="F110" s="152" t="s">
        <v>259</v>
      </c>
      <c r="H110" s="153">
        <v>0.891</v>
      </c>
      <c r="L110" s="150"/>
      <c r="M110" s="154"/>
      <c r="N110" s="155"/>
      <c r="O110" s="155"/>
      <c r="P110" s="155"/>
      <c r="Q110" s="155"/>
      <c r="R110" s="155"/>
      <c r="S110" s="155"/>
      <c r="T110" s="156"/>
      <c r="AT110" s="151" t="s">
        <v>141</v>
      </c>
      <c r="AU110" s="151" t="s">
        <v>77</v>
      </c>
      <c r="AV110" s="13" t="s">
        <v>77</v>
      </c>
      <c r="AW110" s="13" t="s">
        <v>27</v>
      </c>
      <c r="AX110" s="13" t="s">
        <v>73</v>
      </c>
      <c r="AY110" s="151" t="s">
        <v>117</v>
      </c>
    </row>
    <row r="111" spans="1:65" s="2" customFormat="1" ht="24.3" customHeight="1">
      <c r="A111" s="28"/>
      <c r="B111" s="133"/>
      <c r="C111" s="134" t="s">
        <v>161</v>
      </c>
      <c r="D111" s="134" t="s">
        <v>119</v>
      </c>
      <c r="E111" s="135" t="s">
        <v>168</v>
      </c>
      <c r="F111" s="136" t="s">
        <v>169</v>
      </c>
      <c r="G111" s="137" t="s">
        <v>122</v>
      </c>
      <c r="H111" s="138">
        <v>84</v>
      </c>
      <c r="I111" s="218">
        <v>0</v>
      </c>
      <c r="J111" s="139">
        <f>ROUND(I111*H111,2)</f>
        <v>0</v>
      </c>
      <c r="K111" s="136" t="s">
        <v>446</v>
      </c>
      <c r="L111" s="29"/>
      <c r="M111" s="140" t="s">
        <v>3</v>
      </c>
      <c r="N111" s="141" t="s">
        <v>39</v>
      </c>
      <c r="O111" s="142">
        <v>0.311</v>
      </c>
      <c r="P111" s="142">
        <f>O111*H111</f>
        <v>26.124</v>
      </c>
      <c r="Q111" s="142">
        <v>0</v>
      </c>
      <c r="R111" s="142">
        <f>Q111*H111</f>
        <v>0</v>
      </c>
      <c r="S111" s="142">
        <v>0</v>
      </c>
      <c r="T111" s="143">
        <f>S111*H111</f>
        <v>0</v>
      </c>
      <c r="U111" s="28"/>
      <c r="V111" s="28"/>
      <c r="W111" s="28"/>
      <c r="X111" s="28"/>
      <c r="Y111" s="28"/>
      <c r="Z111" s="28"/>
      <c r="AA111" s="28"/>
      <c r="AB111" s="28"/>
      <c r="AC111" s="28"/>
      <c r="AD111" s="28"/>
      <c r="AE111" s="28"/>
      <c r="AR111" s="144" t="s">
        <v>170</v>
      </c>
      <c r="AT111" s="144" t="s">
        <v>119</v>
      </c>
      <c r="AU111" s="144" t="s">
        <v>77</v>
      </c>
      <c r="AY111" s="16" t="s">
        <v>117</v>
      </c>
      <c r="BE111" s="145">
        <f>IF(N111="základní",J111,0)</f>
        <v>0</v>
      </c>
      <c r="BF111" s="145">
        <f>IF(N111="snížená",J111,0)</f>
        <v>0</v>
      </c>
      <c r="BG111" s="145">
        <f>IF(N111="zákl. přenesená",J111,0)</f>
        <v>0</v>
      </c>
      <c r="BH111" s="145">
        <f>IF(N111="sníž. přenesená",J111,0)</f>
        <v>0</v>
      </c>
      <c r="BI111" s="145">
        <f>IF(N111="nulová",J111,0)</f>
        <v>0</v>
      </c>
      <c r="BJ111" s="16" t="s">
        <v>73</v>
      </c>
      <c r="BK111" s="145">
        <f>ROUND(I111*H111,2)</f>
        <v>0</v>
      </c>
      <c r="BL111" s="16" t="s">
        <v>170</v>
      </c>
      <c r="BM111" s="144" t="s">
        <v>260</v>
      </c>
    </row>
    <row r="112" spans="1:47" s="2" customFormat="1" ht="38.05">
      <c r="A112" s="28"/>
      <c r="B112" s="29"/>
      <c r="C112" s="28"/>
      <c r="D112" s="146" t="s">
        <v>124</v>
      </c>
      <c r="E112" s="28"/>
      <c r="F112" s="147" t="s">
        <v>172</v>
      </c>
      <c r="G112" s="28"/>
      <c r="H112" s="28"/>
      <c r="I112" s="28"/>
      <c r="J112" s="28"/>
      <c r="K112" s="28"/>
      <c r="L112" s="29"/>
      <c r="M112" s="148"/>
      <c r="N112" s="149"/>
      <c r="O112" s="49"/>
      <c r="P112" s="49"/>
      <c r="Q112" s="49"/>
      <c r="R112" s="49"/>
      <c r="S112" s="49"/>
      <c r="T112" s="50"/>
      <c r="U112" s="28"/>
      <c r="V112" s="28"/>
      <c r="W112" s="28"/>
      <c r="X112" s="28"/>
      <c r="Y112" s="28"/>
      <c r="Z112" s="28"/>
      <c r="AA112" s="28"/>
      <c r="AB112" s="28"/>
      <c r="AC112" s="28"/>
      <c r="AD112" s="28"/>
      <c r="AE112" s="28"/>
      <c r="AT112" s="16" t="s">
        <v>124</v>
      </c>
      <c r="AU112" s="16" t="s">
        <v>77</v>
      </c>
    </row>
    <row r="113" spans="2:51" s="13" customFormat="1" ht="12">
      <c r="B113" s="150"/>
      <c r="D113" s="146" t="s">
        <v>141</v>
      </c>
      <c r="E113" s="151" t="s">
        <v>3</v>
      </c>
      <c r="F113" s="152" t="s">
        <v>261</v>
      </c>
      <c r="H113" s="153">
        <v>84</v>
      </c>
      <c r="L113" s="150"/>
      <c r="M113" s="154"/>
      <c r="N113" s="155"/>
      <c r="O113" s="155"/>
      <c r="P113" s="155"/>
      <c r="Q113" s="155"/>
      <c r="R113" s="155"/>
      <c r="S113" s="155"/>
      <c r="T113" s="156"/>
      <c r="AT113" s="151" t="s">
        <v>141</v>
      </c>
      <c r="AU113" s="151" t="s">
        <v>77</v>
      </c>
      <c r="AV113" s="13" t="s">
        <v>77</v>
      </c>
      <c r="AW113" s="13" t="s">
        <v>27</v>
      </c>
      <c r="AX113" s="13" t="s">
        <v>73</v>
      </c>
      <c r="AY113" s="151" t="s">
        <v>117</v>
      </c>
    </row>
    <row r="114" spans="1:65" s="2" customFormat="1" ht="24.8" customHeight="1">
      <c r="A114" s="28"/>
      <c r="B114" s="133"/>
      <c r="C114" s="134" t="s">
        <v>179</v>
      </c>
      <c r="D114" s="134" t="s">
        <v>119</v>
      </c>
      <c r="E114" s="135" t="s">
        <v>174</v>
      </c>
      <c r="F114" s="136" t="s">
        <v>175</v>
      </c>
      <c r="G114" s="137" t="s">
        <v>122</v>
      </c>
      <c r="H114" s="138">
        <v>28</v>
      </c>
      <c r="I114" s="218">
        <v>0</v>
      </c>
      <c r="J114" s="139">
        <f>ROUND(I114*H114,2)</f>
        <v>0</v>
      </c>
      <c r="K114" s="136" t="s">
        <v>446</v>
      </c>
      <c r="L114" s="29"/>
      <c r="M114" s="140" t="s">
        <v>3</v>
      </c>
      <c r="N114" s="141" t="s">
        <v>39</v>
      </c>
      <c r="O114" s="142">
        <v>0</v>
      </c>
      <c r="P114" s="142">
        <f>O114*H114</f>
        <v>0</v>
      </c>
      <c r="Q114" s="142">
        <v>0</v>
      </c>
      <c r="R114" s="142">
        <f>Q114*H114</f>
        <v>0</v>
      </c>
      <c r="S114" s="142">
        <v>0</v>
      </c>
      <c r="T114" s="143">
        <f>S114*H114</f>
        <v>0</v>
      </c>
      <c r="U114" s="28"/>
      <c r="V114" s="28"/>
      <c r="W114" s="28"/>
      <c r="X114" s="28"/>
      <c r="Y114" s="28"/>
      <c r="Z114" s="28"/>
      <c r="AA114" s="28"/>
      <c r="AB114" s="28"/>
      <c r="AC114" s="28"/>
      <c r="AD114" s="28"/>
      <c r="AE114" s="28"/>
      <c r="AR114" s="144" t="s">
        <v>170</v>
      </c>
      <c r="AT114" s="144" t="s">
        <v>119</v>
      </c>
      <c r="AU114" s="144" t="s">
        <v>77</v>
      </c>
      <c r="AY114" s="16" t="s">
        <v>117</v>
      </c>
      <c r="BE114" s="145">
        <f>IF(N114="základní",J114,0)</f>
        <v>0</v>
      </c>
      <c r="BF114" s="145">
        <f>IF(N114="snížená",J114,0)</f>
        <v>0</v>
      </c>
      <c r="BG114" s="145">
        <f>IF(N114="zákl. přenesená",J114,0)</f>
        <v>0</v>
      </c>
      <c r="BH114" s="145">
        <f>IF(N114="sníž. přenesená",J114,0)</f>
        <v>0</v>
      </c>
      <c r="BI114" s="145">
        <f>IF(N114="nulová",J114,0)</f>
        <v>0</v>
      </c>
      <c r="BJ114" s="16" t="s">
        <v>73</v>
      </c>
      <c r="BK114" s="145">
        <f>ROUND(I114*H114,2)</f>
        <v>0</v>
      </c>
      <c r="BL114" s="16" t="s">
        <v>170</v>
      </c>
      <c r="BM114" s="144" t="s">
        <v>262</v>
      </c>
    </row>
    <row r="115" spans="1:65" s="2" customFormat="1" ht="25.5" customHeight="1">
      <c r="A115" s="28"/>
      <c r="B115" s="133"/>
      <c r="C115" s="134" t="s">
        <v>173</v>
      </c>
      <c r="D115" s="134" t="s">
        <v>119</v>
      </c>
      <c r="E115" s="135" t="s">
        <v>238</v>
      </c>
      <c r="F115" s="136" t="s">
        <v>239</v>
      </c>
      <c r="G115" s="137" t="s">
        <v>122</v>
      </c>
      <c r="H115" s="138">
        <v>28</v>
      </c>
      <c r="I115" s="218">
        <v>0</v>
      </c>
      <c r="J115" s="139">
        <f>ROUND(I115*H115,2)</f>
        <v>0</v>
      </c>
      <c r="K115" s="136" t="s">
        <v>446</v>
      </c>
      <c r="L115" s="29"/>
      <c r="M115" s="140" t="s">
        <v>3</v>
      </c>
      <c r="N115" s="141" t="s">
        <v>39</v>
      </c>
      <c r="O115" s="142">
        <v>0</v>
      </c>
      <c r="P115" s="142">
        <f>O115*H115</f>
        <v>0</v>
      </c>
      <c r="Q115" s="142">
        <v>0</v>
      </c>
      <c r="R115" s="142">
        <f>Q115*H115</f>
        <v>0</v>
      </c>
      <c r="S115" s="142">
        <v>0</v>
      </c>
      <c r="T115" s="143">
        <f>S115*H115</f>
        <v>0</v>
      </c>
      <c r="U115" s="28"/>
      <c r="V115" s="28"/>
      <c r="W115" s="28"/>
      <c r="X115" s="28"/>
      <c r="Y115" s="28"/>
      <c r="Z115" s="28"/>
      <c r="AA115" s="28"/>
      <c r="AB115" s="28"/>
      <c r="AC115" s="28"/>
      <c r="AD115" s="28"/>
      <c r="AE115" s="28"/>
      <c r="AR115" s="144" t="s">
        <v>170</v>
      </c>
      <c r="AT115" s="144" t="s">
        <v>119</v>
      </c>
      <c r="AU115" s="144" t="s">
        <v>77</v>
      </c>
      <c r="AY115" s="16" t="s">
        <v>117</v>
      </c>
      <c r="BE115" s="145">
        <f>IF(N115="základní",J115,0)</f>
        <v>0</v>
      </c>
      <c r="BF115" s="145">
        <f>IF(N115="snížená",J115,0)</f>
        <v>0</v>
      </c>
      <c r="BG115" s="145">
        <f>IF(N115="zákl. přenesená",J115,0)</f>
        <v>0</v>
      </c>
      <c r="BH115" s="145">
        <f>IF(N115="sníž. přenesená",J115,0)</f>
        <v>0</v>
      </c>
      <c r="BI115" s="145">
        <f>IF(N115="nulová",J115,0)</f>
        <v>0</v>
      </c>
      <c r="BJ115" s="16" t="s">
        <v>73</v>
      </c>
      <c r="BK115" s="145">
        <f>ROUND(I115*H115,2)</f>
        <v>0</v>
      </c>
      <c r="BL115" s="16" t="s">
        <v>170</v>
      </c>
      <c r="BM115" s="144" t="s">
        <v>263</v>
      </c>
    </row>
    <row r="116" spans="1:65" s="2" customFormat="1" ht="25.5" customHeight="1">
      <c r="A116" s="28"/>
      <c r="B116" s="133"/>
      <c r="C116" s="134" t="s">
        <v>9</v>
      </c>
      <c r="D116" s="134" t="s">
        <v>119</v>
      </c>
      <c r="E116" s="135" t="s">
        <v>264</v>
      </c>
      <c r="F116" s="136" t="s">
        <v>265</v>
      </c>
      <c r="G116" s="137" t="s">
        <v>236</v>
      </c>
      <c r="H116" s="138">
        <v>28</v>
      </c>
      <c r="I116" s="218">
        <v>0</v>
      </c>
      <c r="J116" s="139">
        <f>ROUND(I116*H116,2)</f>
        <v>0</v>
      </c>
      <c r="K116" s="136" t="s">
        <v>446</v>
      </c>
      <c r="L116" s="29"/>
      <c r="M116" s="140" t="s">
        <v>3</v>
      </c>
      <c r="N116" s="141" t="s">
        <v>39</v>
      </c>
      <c r="O116" s="142">
        <v>0</v>
      </c>
      <c r="P116" s="142">
        <f>O116*H116</f>
        <v>0</v>
      </c>
      <c r="Q116" s="142">
        <v>0</v>
      </c>
      <c r="R116" s="142">
        <f>Q116*H116</f>
        <v>0</v>
      </c>
      <c r="S116" s="142">
        <v>0</v>
      </c>
      <c r="T116" s="143">
        <f>S116*H116</f>
        <v>0</v>
      </c>
      <c r="U116" s="28"/>
      <c r="V116" s="28"/>
      <c r="W116" s="28"/>
      <c r="X116" s="28"/>
      <c r="Y116" s="28"/>
      <c r="Z116" s="28"/>
      <c r="AA116" s="28"/>
      <c r="AB116" s="28"/>
      <c r="AC116" s="28"/>
      <c r="AD116" s="28"/>
      <c r="AE116" s="28"/>
      <c r="AR116" s="144" t="s">
        <v>170</v>
      </c>
      <c r="AT116" s="144" t="s">
        <v>119</v>
      </c>
      <c r="AU116" s="144" t="s">
        <v>77</v>
      </c>
      <c r="AY116" s="16" t="s">
        <v>117</v>
      </c>
      <c r="BE116" s="145">
        <f>IF(N116="základní",J116,0)</f>
        <v>0</v>
      </c>
      <c r="BF116" s="145">
        <f>IF(N116="snížená",J116,0)</f>
        <v>0</v>
      </c>
      <c r="BG116" s="145">
        <f>IF(N116="zákl. přenesená",J116,0)</f>
        <v>0</v>
      </c>
      <c r="BH116" s="145">
        <f>IF(N116="sníž. přenesená",J116,0)</f>
        <v>0</v>
      </c>
      <c r="BI116" s="145">
        <f>IF(N116="nulová",J116,0)</f>
        <v>0</v>
      </c>
      <c r="BJ116" s="16" t="s">
        <v>73</v>
      </c>
      <c r="BK116" s="145">
        <f>ROUND(I116*H116,2)</f>
        <v>0</v>
      </c>
      <c r="BL116" s="16" t="s">
        <v>170</v>
      </c>
      <c r="BM116" s="144" t="s">
        <v>266</v>
      </c>
    </row>
    <row r="117" spans="2:63" s="12" customFormat="1" ht="22.95" customHeight="1">
      <c r="B117" s="121"/>
      <c r="D117" s="122" t="s">
        <v>67</v>
      </c>
      <c r="E117" s="131" t="s">
        <v>177</v>
      </c>
      <c r="F117" s="131" t="s">
        <v>178</v>
      </c>
      <c r="J117" s="132">
        <f>BK117</f>
        <v>0</v>
      </c>
      <c r="L117" s="121"/>
      <c r="M117" s="125"/>
      <c r="N117" s="126"/>
      <c r="O117" s="126"/>
      <c r="P117" s="127">
        <f>SUM(P118:P123)</f>
        <v>4.953288</v>
      </c>
      <c r="Q117" s="126"/>
      <c r="R117" s="127">
        <f>SUM(R118:R123)</f>
        <v>0</v>
      </c>
      <c r="S117" s="126"/>
      <c r="T117" s="128">
        <f>SUM(T118:T123)</f>
        <v>0</v>
      </c>
      <c r="AR117" s="122" t="s">
        <v>77</v>
      </c>
      <c r="AT117" s="129" t="s">
        <v>67</v>
      </c>
      <c r="AU117" s="129" t="s">
        <v>73</v>
      </c>
      <c r="AY117" s="122" t="s">
        <v>117</v>
      </c>
      <c r="BK117" s="130">
        <f>SUM(BK118:BK123)</f>
        <v>0</v>
      </c>
    </row>
    <row r="118" spans="1:65" s="2" customFormat="1" ht="37.9" customHeight="1">
      <c r="A118" s="28"/>
      <c r="B118" s="133"/>
      <c r="C118" s="134" t="s">
        <v>186</v>
      </c>
      <c r="D118" s="134" t="s">
        <v>119</v>
      </c>
      <c r="E118" s="135" t="s">
        <v>180</v>
      </c>
      <c r="F118" s="136" t="s">
        <v>181</v>
      </c>
      <c r="G118" s="137" t="s">
        <v>182</v>
      </c>
      <c r="H118" s="138">
        <v>1.432</v>
      </c>
      <c r="I118" s="218">
        <v>0</v>
      </c>
      <c r="J118" s="139">
        <f>ROUND(I118*H118,2)</f>
        <v>0</v>
      </c>
      <c r="K118" s="136" t="s">
        <v>163</v>
      </c>
      <c r="L118" s="29"/>
      <c r="M118" s="140" t="s">
        <v>3</v>
      </c>
      <c r="N118" s="141" t="s">
        <v>39</v>
      </c>
      <c r="O118" s="142">
        <v>2.255</v>
      </c>
      <c r="P118" s="142">
        <f>O118*H118</f>
        <v>3.22916</v>
      </c>
      <c r="Q118" s="142">
        <v>0</v>
      </c>
      <c r="R118" s="142">
        <f>Q118*H118</f>
        <v>0</v>
      </c>
      <c r="S118" s="142">
        <v>0</v>
      </c>
      <c r="T118" s="143">
        <f>S118*H118</f>
        <v>0</v>
      </c>
      <c r="U118" s="28"/>
      <c r="V118" s="28"/>
      <c r="W118" s="28"/>
      <c r="X118" s="28"/>
      <c r="Y118" s="28"/>
      <c r="Z118" s="28"/>
      <c r="AA118" s="28"/>
      <c r="AB118" s="28"/>
      <c r="AC118" s="28"/>
      <c r="AD118" s="28"/>
      <c r="AE118" s="28"/>
      <c r="AR118" s="144" t="s">
        <v>138</v>
      </c>
      <c r="AT118" s="144" t="s">
        <v>119</v>
      </c>
      <c r="AU118" s="144" t="s">
        <v>77</v>
      </c>
      <c r="AY118" s="16" t="s">
        <v>117</v>
      </c>
      <c r="BE118" s="145">
        <f>IF(N118="základní",J118,0)</f>
        <v>0</v>
      </c>
      <c r="BF118" s="145">
        <f>IF(N118="snížená",J118,0)</f>
        <v>0</v>
      </c>
      <c r="BG118" s="145">
        <f>IF(N118="zákl. přenesená",J118,0)</f>
        <v>0</v>
      </c>
      <c r="BH118" s="145">
        <f>IF(N118="sníž. přenesená",J118,0)</f>
        <v>0</v>
      </c>
      <c r="BI118" s="145">
        <f>IF(N118="nulová",J118,0)</f>
        <v>0</v>
      </c>
      <c r="BJ118" s="16" t="s">
        <v>73</v>
      </c>
      <c r="BK118" s="145">
        <f>ROUND(I118*H118,2)</f>
        <v>0</v>
      </c>
      <c r="BL118" s="16" t="s">
        <v>138</v>
      </c>
      <c r="BM118" s="144" t="s">
        <v>267</v>
      </c>
    </row>
    <row r="119" spans="1:47" s="2" customFormat="1" ht="123.65">
      <c r="A119" s="28"/>
      <c r="B119" s="29"/>
      <c r="C119" s="28"/>
      <c r="D119" s="146" t="s">
        <v>124</v>
      </c>
      <c r="E119" s="28"/>
      <c r="F119" s="147" t="s">
        <v>184</v>
      </c>
      <c r="G119" s="28"/>
      <c r="H119" s="28"/>
      <c r="I119" s="28"/>
      <c r="J119" s="28"/>
      <c r="K119" s="28"/>
      <c r="L119" s="29"/>
      <c r="M119" s="148"/>
      <c r="N119" s="149"/>
      <c r="O119" s="49"/>
      <c r="P119" s="49"/>
      <c r="Q119" s="49"/>
      <c r="R119" s="49"/>
      <c r="S119" s="49"/>
      <c r="T119" s="50"/>
      <c r="U119" s="28"/>
      <c r="V119" s="28"/>
      <c r="W119" s="28"/>
      <c r="X119" s="28"/>
      <c r="Y119" s="28"/>
      <c r="Z119" s="28"/>
      <c r="AA119" s="28"/>
      <c r="AB119" s="28"/>
      <c r="AC119" s="28"/>
      <c r="AD119" s="28"/>
      <c r="AE119" s="28"/>
      <c r="AT119" s="16" t="s">
        <v>124</v>
      </c>
      <c r="AU119" s="16" t="s">
        <v>77</v>
      </c>
    </row>
    <row r="120" spans="2:51" s="13" customFormat="1" ht="12">
      <c r="B120" s="150"/>
      <c r="D120" s="146" t="s">
        <v>141</v>
      </c>
      <c r="E120" s="151" t="s">
        <v>3</v>
      </c>
      <c r="F120" s="152" t="s">
        <v>268</v>
      </c>
      <c r="H120" s="153">
        <v>1.432</v>
      </c>
      <c r="L120" s="150"/>
      <c r="M120" s="154"/>
      <c r="N120" s="155"/>
      <c r="O120" s="155"/>
      <c r="P120" s="155"/>
      <c r="Q120" s="155"/>
      <c r="R120" s="155"/>
      <c r="S120" s="155"/>
      <c r="T120" s="156"/>
      <c r="AT120" s="151" t="s">
        <v>141</v>
      </c>
      <c r="AU120" s="151" t="s">
        <v>77</v>
      </c>
      <c r="AV120" s="13" t="s">
        <v>77</v>
      </c>
      <c r="AW120" s="13" t="s">
        <v>27</v>
      </c>
      <c r="AX120" s="13" t="s">
        <v>73</v>
      </c>
      <c r="AY120" s="151" t="s">
        <v>117</v>
      </c>
    </row>
    <row r="121" spans="1:65" s="2" customFormat="1" ht="49.1" customHeight="1">
      <c r="A121" s="28"/>
      <c r="B121" s="133"/>
      <c r="C121" s="134" t="s">
        <v>204</v>
      </c>
      <c r="D121" s="134" t="s">
        <v>119</v>
      </c>
      <c r="E121" s="135" t="s">
        <v>187</v>
      </c>
      <c r="F121" s="136" t="s">
        <v>188</v>
      </c>
      <c r="G121" s="137" t="s">
        <v>182</v>
      </c>
      <c r="H121" s="138">
        <v>1.432</v>
      </c>
      <c r="I121" s="218">
        <v>0</v>
      </c>
      <c r="J121" s="139">
        <f>ROUND(I121*H121,2)</f>
        <v>0</v>
      </c>
      <c r="K121" s="136" t="s">
        <v>163</v>
      </c>
      <c r="L121" s="29"/>
      <c r="M121" s="140" t="s">
        <v>3</v>
      </c>
      <c r="N121" s="141" t="s">
        <v>39</v>
      </c>
      <c r="O121" s="142">
        <v>1.204</v>
      </c>
      <c r="P121" s="142">
        <f>O121*H121</f>
        <v>1.7241279999999999</v>
      </c>
      <c r="Q121" s="142">
        <v>0</v>
      </c>
      <c r="R121" s="142">
        <f>Q121*H121</f>
        <v>0</v>
      </c>
      <c r="S121" s="142">
        <v>0</v>
      </c>
      <c r="T121" s="143">
        <f>S121*H121</f>
        <v>0</v>
      </c>
      <c r="U121" s="28"/>
      <c r="V121" s="28"/>
      <c r="W121" s="28"/>
      <c r="X121" s="28"/>
      <c r="Y121" s="28"/>
      <c r="Z121" s="28"/>
      <c r="AA121" s="28"/>
      <c r="AB121" s="28"/>
      <c r="AC121" s="28"/>
      <c r="AD121" s="28"/>
      <c r="AE121" s="28"/>
      <c r="AR121" s="144" t="s">
        <v>138</v>
      </c>
      <c r="AT121" s="144" t="s">
        <v>119</v>
      </c>
      <c r="AU121" s="144" t="s">
        <v>77</v>
      </c>
      <c r="AY121" s="16" t="s">
        <v>117</v>
      </c>
      <c r="BE121" s="145">
        <f>IF(N121="základní",J121,0)</f>
        <v>0</v>
      </c>
      <c r="BF121" s="145">
        <f>IF(N121="snížená",J121,0)</f>
        <v>0</v>
      </c>
      <c r="BG121" s="145">
        <f>IF(N121="zákl. přenesená",J121,0)</f>
        <v>0</v>
      </c>
      <c r="BH121" s="145">
        <f>IF(N121="sníž. přenesená",J121,0)</f>
        <v>0</v>
      </c>
      <c r="BI121" s="145">
        <f>IF(N121="nulová",J121,0)</f>
        <v>0</v>
      </c>
      <c r="BJ121" s="16" t="s">
        <v>73</v>
      </c>
      <c r="BK121" s="145">
        <f>ROUND(I121*H121,2)</f>
        <v>0</v>
      </c>
      <c r="BL121" s="16" t="s">
        <v>138</v>
      </c>
      <c r="BM121" s="144" t="s">
        <v>269</v>
      </c>
    </row>
    <row r="122" spans="1:47" s="2" customFormat="1" ht="123.65">
      <c r="A122" s="28"/>
      <c r="B122" s="29"/>
      <c r="C122" s="28"/>
      <c r="D122" s="146" t="s">
        <v>124</v>
      </c>
      <c r="E122" s="28"/>
      <c r="F122" s="147" t="s">
        <v>184</v>
      </c>
      <c r="G122" s="28"/>
      <c r="H122" s="28"/>
      <c r="I122" s="28"/>
      <c r="J122" s="28"/>
      <c r="K122" s="28"/>
      <c r="L122" s="29"/>
      <c r="M122" s="148"/>
      <c r="N122" s="149"/>
      <c r="O122" s="49"/>
      <c r="P122" s="49"/>
      <c r="Q122" s="49"/>
      <c r="R122" s="49"/>
      <c r="S122" s="49"/>
      <c r="T122" s="50"/>
      <c r="U122" s="28"/>
      <c r="V122" s="28"/>
      <c r="W122" s="28"/>
      <c r="X122" s="28"/>
      <c r="Y122" s="28"/>
      <c r="Z122" s="28"/>
      <c r="AA122" s="28"/>
      <c r="AB122" s="28"/>
      <c r="AC122" s="28"/>
      <c r="AD122" s="28"/>
      <c r="AE122" s="28"/>
      <c r="AT122" s="16" t="s">
        <v>124</v>
      </c>
      <c r="AU122" s="16" t="s">
        <v>77</v>
      </c>
    </row>
    <row r="123" spans="2:51" s="13" customFormat="1" ht="12">
      <c r="B123" s="150"/>
      <c r="D123" s="146" t="s">
        <v>141</v>
      </c>
      <c r="E123" s="151" t="s">
        <v>3</v>
      </c>
      <c r="F123" s="152" t="s">
        <v>268</v>
      </c>
      <c r="H123" s="153">
        <v>1.432</v>
      </c>
      <c r="L123" s="150"/>
      <c r="M123" s="154"/>
      <c r="N123" s="155"/>
      <c r="O123" s="155"/>
      <c r="P123" s="155"/>
      <c r="Q123" s="155"/>
      <c r="R123" s="155"/>
      <c r="S123" s="155"/>
      <c r="T123" s="156"/>
      <c r="AT123" s="151" t="s">
        <v>141</v>
      </c>
      <c r="AU123" s="151" t="s">
        <v>77</v>
      </c>
      <c r="AV123" s="13" t="s">
        <v>77</v>
      </c>
      <c r="AW123" s="13" t="s">
        <v>27</v>
      </c>
      <c r="AX123" s="13" t="s">
        <v>73</v>
      </c>
      <c r="AY123" s="151" t="s">
        <v>117</v>
      </c>
    </row>
    <row r="124" spans="2:63" s="12" customFormat="1" ht="26" customHeight="1">
      <c r="B124" s="121"/>
      <c r="D124" s="122" t="s">
        <v>67</v>
      </c>
      <c r="E124" s="123" t="s">
        <v>190</v>
      </c>
      <c r="F124" s="123" t="s">
        <v>191</v>
      </c>
      <c r="J124" s="124">
        <f>BK124</f>
        <v>0</v>
      </c>
      <c r="L124" s="121"/>
      <c r="M124" s="125"/>
      <c r="N124" s="126"/>
      <c r="O124" s="126"/>
      <c r="P124" s="127">
        <f>P125+P128</f>
        <v>0</v>
      </c>
      <c r="Q124" s="126"/>
      <c r="R124" s="127">
        <f>R125+R128</f>
        <v>0</v>
      </c>
      <c r="S124" s="126"/>
      <c r="T124" s="128">
        <f>T125+T128</f>
        <v>0</v>
      </c>
      <c r="AR124" s="122" t="s">
        <v>83</v>
      </c>
      <c r="AT124" s="129" t="s">
        <v>67</v>
      </c>
      <c r="AU124" s="129" t="s">
        <v>68</v>
      </c>
      <c r="AY124" s="122" t="s">
        <v>117</v>
      </c>
      <c r="BK124" s="130">
        <f>BK125+BK128</f>
        <v>0</v>
      </c>
    </row>
    <row r="125" spans="2:63" s="12" customFormat="1" ht="22.95" customHeight="1">
      <c r="B125" s="121"/>
      <c r="D125" s="122" t="s">
        <v>67</v>
      </c>
      <c r="E125" s="131" t="s">
        <v>192</v>
      </c>
      <c r="F125" s="131" t="s">
        <v>193</v>
      </c>
      <c r="J125" s="132">
        <f>BK125</f>
        <v>0</v>
      </c>
      <c r="L125" s="121"/>
      <c r="M125" s="125"/>
      <c r="N125" s="126"/>
      <c r="O125" s="126"/>
      <c r="P125" s="127">
        <f>SUM(P126:P127)</f>
        <v>0</v>
      </c>
      <c r="Q125" s="126"/>
      <c r="R125" s="127">
        <f>SUM(R126:R127)</f>
        <v>0</v>
      </c>
      <c r="S125" s="126"/>
      <c r="T125" s="128">
        <f>SUM(T126:T127)</f>
        <v>0</v>
      </c>
      <c r="AR125" s="122" t="s">
        <v>83</v>
      </c>
      <c r="AT125" s="129" t="s">
        <v>67</v>
      </c>
      <c r="AU125" s="129" t="s">
        <v>73</v>
      </c>
      <c r="AY125" s="122" t="s">
        <v>117</v>
      </c>
      <c r="BK125" s="130">
        <f>SUM(BK126:BK127)</f>
        <v>0</v>
      </c>
    </row>
    <row r="126" spans="1:65" s="2" customFormat="1" ht="14.45" customHeight="1">
      <c r="A126" s="28"/>
      <c r="B126" s="133"/>
      <c r="C126" s="134" t="s">
        <v>138</v>
      </c>
      <c r="D126" s="134" t="s">
        <v>119</v>
      </c>
      <c r="E126" s="135" t="s">
        <v>194</v>
      </c>
      <c r="F126" s="136" t="s">
        <v>195</v>
      </c>
      <c r="G126" s="137" t="s">
        <v>196</v>
      </c>
      <c r="H126" s="138">
        <v>28</v>
      </c>
      <c r="I126" s="218">
        <v>0</v>
      </c>
      <c r="J126" s="139">
        <f>ROUND(I126*H126,2)</f>
        <v>0</v>
      </c>
      <c r="K126" s="136" t="s">
        <v>163</v>
      </c>
      <c r="L126" s="29"/>
      <c r="M126" s="140" t="s">
        <v>3</v>
      </c>
      <c r="N126" s="141" t="s">
        <v>39</v>
      </c>
      <c r="O126" s="142">
        <v>0</v>
      </c>
      <c r="P126" s="142">
        <f>O126*H126</f>
        <v>0</v>
      </c>
      <c r="Q126" s="142">
        <v>0</v>
      </c>
      <c r="R126" s="142">
        <f>Q126*H126</f>
        <v>0</v>
      </c>
      <c r="S126" s="142">
        <v>0</v>
      </c>
      <c r="T126" s="143">
        <f>S126*H126</f>
        <v>0</v>
      </c>
      <c r="U126" s="28"/>
      <c r="V126" s="28"/>
      <c r="W126" s="28"/>
      <c r="X126" s="28"/>
      <c r="Y126" s="28"/>
      <c r="Z126" s="28"/>
      <c r="AA126" s="28"/>
      <c r="AB126" s="28"/>
      <c r="AC126" s="28"/>
      <c r="AD126" s="28"/>
      <c r="AE126" s="28"/>
      <c r="AR126" s="144" t="s">
        <v>197</v>
      </c>
      <c r="AT126" s="144" t="s">
        <v>119</v>
      </c>
      <c r="AU126" s="144" t="s">
        <v>77</v>
      </c>
      <c r="AY126" s="16" t="s">
        <v>117</v>
      </c>
      <c r="BE126" s="145">
        <f>IF(N126="základní",J126,0)</f>
        <v>0</v>
      </c>
      <c r="BF126" s="145">
        <f>IF(N126="snížená",J126,0)</f>
        <v>0</v>
      </c>
      <c r="BG126" s="145">
        <f>IF(N126="zákl. přenesená",J126,0)</f>
        <v>0</v>
      </c>
      <c r="BH126" s="145">
        <f>IF(N126="sníž. přenesená",J126,0)</f>
        <v>0</v>
      </c>
      <c r="BI126" s="145">
        <f>IF(N126="nulová",J126,0)</f>
        <v>0</v>
      </c>
      <c r="BJ126" s="16" t="s">
        <v>73</v>
      </c>
      <c r="BK126" s="145">
        <f>ROUND(I126*H126,2)</f>
        <v>0</v>
      </c>
      <c r="BL126" s="16" t="s">
        <v>197</v>
      </c>
      <c r="BM126" s="144" t="s">
        <v>270</v>
      </c>
    </row>
    <row r="127" spans="1:65" s="2" customFormat="1" ht="14.45" customHeight="1">
      <c r="A127" s="28"/>
      <c r="B127" s="133"/>
      <c r="C127" s="134" t="s">
        <v>245</v>
      </c>
      <c r="D127" s="134" t="s">
        <v>119</v>
      </c>
      <c r="E127" s="135" t="s">
        <v>199</v>
      </c>
      <c r="F127" s="136" t="s">
        <v>200</v>
      </c>
      <c r="G127" s="137" t="s">
        <v>196</v>
      </c>
      <c r="H127" s="138">
        <v>1</v>
      </c>
      <c r="I127" s="218">
        <v>0</v>
      </c>
      <c r="J127" s="139">
        <f>ROUND(I127*H127,2)</f>
        <v>0</v>
      </c>
      <c r="K127" s="136" t="s">
        <v>163</v>
      </c>
      <c r="L127" s="29"/>
      <c r="M127" s="140" t="s">
        <v>3</v>
      </c>
      <c r="N127" s="141" t="s">
        <v>39</v>
      </c>
      <c r="O127" s="142">
        <v>0</v>
      </c>
      <c r="P127" s="142">
        <f>O127*H127</f>
        <v>0</v>
      </c>
      <c r="Q127" s="142">
        <v>0</v>
      </c>
      <c r="R127" s="142">
        <f>Q127*H127</f>
        <v>0</v>
      </c>
      <c r="S127" s="142">
        <v>0</v>
      </c>
      <c r="T127" s="143">
        <f>S127*H127</f>
        <v>0</v>
      </c>
      <c r="U127" s="28"/>
      <c r="V127" s="28"/>
      <c r="W127" s="28"/>
      <c r="X127" s="28"/>
      <c r="Y127" s="28"/>
      <c r="Z127" s="28"/>
      <c r="AA127" s="28"/>
      <c r="AB127" s="28"/>
      <c r="AC127" s="28"/>
      <c r="AD127" s="28"/>
      <c r="AE127" s="28"/>
      <c r="AR127" s="144" t="s">
        <v>197</v>
      </c>
      <c r="AT127" s="144" t="s">
        <v>119</v>
      </c>
      <c r="AU127" s="144" t="s">
        <v>77</v>
      </c>
      <c r="AY127" s="16" t="s">
        <v>117</v>
      </c>
      <c r="BE127" s="145">
        <f>IF(N127="základní",J127,0)</f>
        <v>0</v>
      </c>
      <c r="BF127" s="145">
        <f>IF(N127="snížená",J127,0)</f>
        <v>0</v>
      </c>
      <c r="BG127" s="145">
        <f>IF(N127="zákl. přenesená",J127,0)</f>
        <v>0</v>
      </c>
      <c r="BH127" s="145">
        <f>IF(N127="sníž. přenesená",J127,0)</f>
        <v>0</v>
      </c>
      <c r="BI127" s="145">
        <f>IF(N127="nulová",J127,0)</f>
        <v>0</v>
      </c>
      <c r="BJ127" s="16" t="s">
        <v>73</v>
      </c>
      <c r="BK127" s="145">
        <f>ROUND(I127*H127,2)</f>
        <v>0</v>
      </c>
      <c r="BL127" s="16" t="s">
        <v>197</v>
      </c>
      <c r="BM127" s="144" t="s">
        <v>271</v>
      </c>
    </row>
    <row r="128" spans="2:63" s="12" customFormat="1" ht="22.95" customHeight="1">
      <c r="B128" s="121"/>
      <c r="D128" s="122" t="s">
        <v>67</v>
      </c>
      <c r="E128" s="131" t="s">
        <v>202</v>
      </c>
      <c r="F128" s="131" t="s">
        <v>203</v>
      </c>
      <c r="J128" s="132">
        <f>BK128</f>
        <v>0</v>
      </c>
      <c r="L128" s="121"/>
      <c r="M128" s="125"/>
      <c r="N128" s="126"/>
      <c r="O128" s="126"/>
      <c r="P128" s="127">
        <f>SUM(P129:P130)</f>
        <v>0</v>
      </c>
      <c r="Q128" s="126"/>
      <c r="R128" s="127">
        <f>SUM(R129:R130)</f>
        <v>0</v>
      </c>
      <c r="S128" s="126"/>
      <c r="T128" s="128">
        <f>SUM(T129:T130)</f>
        <v>0</v>
      </c>
      <c r="AR128" s="122" t="s">
        <v>83</v>
      </c>
      <c r="AT128" s="129" t="s">
        <v>67</v>
      </c>
      <c r="AU128" s="129" t="s">
        <v>73</v>
      </c>
      <c r="AY128" s="122" t="s">
        <v>117</v>
      </c>
      <c r="BK128" s="130">
        <f>SUM(BK129:BK130)</f>
        <v>0</v>
      </c>
    </row>
    <row r="129" spans="1:65" s="2" customFormat="1" ht="14.45" customHeight="1">
      <c r="A129" s="28"/>
      <c r="B129" s="133"/>
      <c r="C129" s="134" t="s">
        <v>209</v>
      </c>
      <c r="D129" s="134" t="s">
        <v>119</v>
      </c>
      <c r="E129" s="135" t="s">
        <v>205</v>
      </c>
      <c r="F129" s="136" t="s">
        <v>206</v>
      </c>
      <c r="G129" s="137" t="s">
        <v>207</v>
      </c>
      <c r="H129" s="138">
        <v>1</v>
      </c>
      <c r="I129" s="218">
        <v>0</v>
      </c>
      <c r="J129" s="139">
        <f>ROUND(I129*H129,2)</f>
        <v>0</v>
      </c>
      <c r="K129" s="136" t="s">
        <v>163</v>
      </c>
      <c r="L129" s="29"/>
      <c r="M129" s="140" t="s">
        <v>3</v>
      </c>
      <c r="N129" s="141" t="s">
        <v>39</v>
      </c>
      <c r="O129" s="142">
        <v>0</v>
      </c>
      <c r="P129" s="142">
        <f>O129*H129</f>
        <v>0</v>
      </c>
      <c r="Q129" s="142">
        <v>0</v>
      </c>
      <c r="R129" s="142">
        <f>Q129*H129</f>
        <v>0</v>
      </c>
      <c r="S129" s="142">
        <v>0</v>
      </c>
      <c r="T129" s="143">
        <f>S129*H129</f>
        <v>0</v>
      </c>
      <c r="U129" s="28"/>
      <c r="V129" s="28"/>
      <c r="W129" s="28"/>
      <c r="X129" s="28"/>
      <c r="Y129" s="28"/>
      <c r="Z129" s="28"/>
      <c r="AA129" s="28"/>
      <c r="AB129" s="28"/>
      <c r="AC129" s="28"/>
      <c r="AD129" s="28"/>
      <c r="AE129" s="28"/>
      <c r="AR129" s="144" t="s">
        <v>197</v>
      </c>
      <c r="AT129" s="144" t="s">
        <v>119</v>
      </c>
      <c r="AU129" s="144" t="s">
        <v>77</v>
      </c>
      <c r="AY129" s="16" t="s">
        <v>117</v>
      </c>
      <c r="BE129" s="145">
        <f>IF(N129="základní",J129,0)</f>
        <v>0</v>
      </c>
      <c r="BF129" s="145">
        <f>IF(N129="snížená",J129,0)</f>
        <v>0</v>
      </c>
      <c r="BG129" s="145">
        <f>IF(N129="zákl. přenesená",J129,0)</f>
        <v>0</v>
      </c>
      <c r="BH129" s="145">
        <f>IF(N129="sníž. přenesená",J129,0)</f>
        <v>0</v>
      </c>
      <c r="BI129" s="145">
        <f>IF(N129="nulová",J129,0)</f>
        <v>0</v>
      </c>
      <c r="BJ129" s="16" t="s">
        <v>73</v>
      </c>
      <c r="BK129" s="145">
        <f>ROUND(I129*H129,2)</f>
        <v>0</v>
      </c>
      <c r="BL129" s="16" t="s">
        <v>197</v>
      </c>
      <c r="BM129" s="144" t="s">
        <v>272</v>
      </c>
    </row>
    <row r="130" spans="1:65" s="2" customFormat="1" ht="14.45" customHeight="1">
      <c r="A130" s="28"/>
      <c r="B130" s="133"/>
      <c r="C130" s="134" t="s">
        <v>167</v>
      </c>
      <c r="D130" s="134" t="s">
        <v>119</v>
      </c>
      <c r="E130" s="135" t="s">
        <v>210</v>
      </c>
      <c r="F130" s="136" t="s">
        <v>211</v>
      </c>
      <c r="G130" s="137" t="s">
        <v>207</v>
      </c>
      <c r="H130" s="138">
        <v>1</v>
      </c>
      <c r="I130" s="218">
        <v>0</v>
      </c>
      <c r="J130" s="139">
        <f>ROUND(I130*H130,2)</f>
        <v>0</v>
      </c>
      <c r="K130" s="136" t="s">
        <v>163</v>
      </c>
      <c r="L130" s="29"/>
      <c r="M130" s="166" t="s">
        <v>3</v>
      </c>
      <c r="N130" s="167" t="s">
        <v>39</v>
      </c>
      <c r="O130" s="168">
        <v>0</v>
      </c>
      <c r="P130" s="168">
        <f>O130*H130</f>
        <v>0</v>
      </c>
      <c r="Q130" s="168">
        <v>0</v>
      </c>
      <c r="R130" s="168">
        <f>Q130*H130</f>
        <v>0</v>
      </c>
      <c r="S130" s="168">
        <v>0</v>
      </c>
      <c r="T130" s="169">
        <f>S130*H130</f>
        <v>0</v>
      </c>
      <c r="U130" s="28"/>
      <c r="V130" s="28"/>
      <c r="W130" s="28"/>
      <c r="X130" s="28"/>
      <c r="Y130" s="28"/>
      <c r="Z130" s="28"/>
      <c r="AA130" s="28"/>
      <c r="AB130" s="28"/>
      <c r="AC130" s="28"/>
      <c r="AD130" s="28"/>
      <c r="AE130" s="28"/>
      <c r="AR130" s="144" t="s">
        <v>197</v>
      </c>
      <c r="AT130" s="144" t="s">
        <v>119</v>
      </c>
      <c r="AU130" s="144" t="s">
        <v>77</v>
      </c>
      <c r="AY130" s="16" t="s">
        <v>117</v>
      </c>
      <c r="BE130" s="145">
        <f>IF(N130="základní",J130,0)</f>
        <v>0</v>
      </c>
      <c r="BF130" s="145">
        <f>IF(N130="snížená",J130,0)</f>
        <v>0</v>
      </c>
      <c r="BG130" s="145">
        <f>IF(N130="zákl. přenesená",J130,0)</f>
        <v>0</v>
      </c>
      <c r="BH130" s="145">
        <f>IF(N130="sníž. přenesená",J130,0)</f>
        <v>0</v>
      </c>
      <c r="BI130" s="145">
        <f>IF(N130="nulová",J130,0)</f>
        <v>0</v>
      </c>
      <c r="BJ130" s="16" t="s">
        <v>73</v>
      </c>
      <c r="BK130" s="145">
        <f>ROUND(I130*H130,2)</f>
        <v>0</v>
      </c>
      <c r="BL130" s="16" t="s">
        <v>197</v>
      </c>
      <c r="BM130" s="144" t="s">
        <v>273</v>
      </c>
    </row>
    <row r="131" spans="1:31" s="2" customFormat="1" ht="7" customHeight="1">
      <c r="A131" s="28"/>
      <c r="B131" s="38"/>
      <c r="C131" s="39"/>
      <c r="D131" s="39"/>
      <c r="E131" s="39"/>
      <c r="F131" s="39"/>
      <c r="G131" s="39"/>
      <c r="H131" s="39"/>
      <c r="I131" s="39"/>
      <c r="J131" s="39"/>
      <c r="K131" s="39"/>
      <c r="L131" s="29"/>
      <c r="M131" s="28"/>
      <c r="O131" s="28"/>
      <c r="P131" s="28"/>
      <c r="Q131" s="28"/>
      <c r="R131" s="28"/>
      <c r="S131" s="28"/>
      <c r="T131" s="28"/>
      <c r="U131" s="28"/>
      <c r="V131" s="28"/>
      <c r="W131" s="28"/>
      <c r="X131" s="28"/>
      <c r="Y131" s="28"/>
      <c r="Z131" s="28"/>
      <c r="AA131" s="28"/>
      <c r="AB131" s="28"/>
      <c r="AC131" s="28"/>
      <c r="AD131" s="28"/>
      <c r="AE131" s="28"/>
    </row>
  </sheetData>
  <autoFilter ref="C87:K130"/>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horizontalDpi="600" verticalDpi="600" orientation="portrait" paperSize="9" scale="77" r:id="rId2"/>
  <headerFooter>
    <oddFooter>&amp;CStrana &amp;P z &amp;N</oddFooter>
  </headerFooter>
  <rowBreaks count="1" manualBreakCount="1">
    <brk id="113" min="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1"/>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7.05" customHeight="1">
      <c r="L2" s="181" t="s">
        <v>6</v>
      </c>
      <c r="M2" s="182"/>
      <c r="N2" s="182"/>
      <c r="O2" s="182"/>
      <c r="P2" s="182"/>
      <c r="Q2" s="182"/>
      <c r="R2" s="182"/>
      <c r="S2" s="182"/>
      <c r="T2" s="182"/>
      <c r="U2" s="182"/>
      <c r="V2" s="182"/>
      <c r="AT2" s="16" t="s">
        <v>82</v>
      </c>
    </row>
    <row r="3" spans="2:46" s="1" customFormat="1" ht="7" customHeight="1">
      <c r="B3" s="17"/>
      <c r="C3" s="18"/>
      <c r="D3" s="18"/>
      <c r="E3" s="18"/>
      <c r="F3" s="18"/>
      <c r="G3" s="18"/>
      <c r="H3" s="18"/>
      <c r="I3" s="18"/>
      <c r="J3" s="18"/>
      <c r="K3" s="18"/>
      <c r="L3" s="19"/>
      <c r="AT3" s="16" t="s">
        <v>77</v>
      </c>
    </row>
    <row r="4" spans="2:46" s="1" customFormat="1" ht="25" customHeight="1">
      <c r="B4" s="19"/>
      <c r="D4" s="20" t="s">
        <v>87</v>
      </c>
      <c r="L4" s="19"/>
      <c r="M4" s="85" t="s">
        <v>11</v>
      </c>
      <c r="AT4" s="16" t="s">
        <v>4</v>
      </c>
    </row>
    <row r="5" spans="2:12" s="1" customFormat="1" ht="7" customHeight="1">
      <c r="B5" s="19"/>
      <c r="L5" s="19"/>
    </row>
    <row r="6" spans="2:12" s="1" customFormat="1" ht="12.1" customHeight="1">
      <c r="B6" s="19"/>
      <c r="D6" s="25" t="s">
        <v>15</v>
      </c>
      <c r="L6" s="19"/>
    </row>
    <row r="7" spans="2:12" s="1" customFormat="1" ht="26.35" customHeight="1">
      <c r="B7" s="19"/>
      <c r="E7" s="216" t="str">
        <f>'Rekapitulace stavby'!K6</f>
        <v>Značení EVL                                                                                                                                                                      Projekt "Značení evropsky významných lokalit v Kraji Vysočina"</v>
      </c>
      <c r="F7" s="217"/>
      <c r="G7" s="217"/>
      <c r="H7" s="217"/>
      <c r="L7" s="19"/>
    </row>
    <row r="8" spans="1:31" s="2" customFormat="1" ht="12.1"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206" t="s">
        <v>439</v>
      </c>
      <c r="F9" s="215"/>
      <c r="G9" s="215"/>
      <c r="H9" s="215"/>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16</v>
      </c>
      <c r="E11" s="28"/>
      <c r="F11" s="23" t="s">
        <v>3</v>
      </c>
      <c r="G11" s="28"/>
      <c r="H11" s="28"/>
      <c r="I11" s="25" t="s">
        <v>17</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18</v>
      </c>
      <c r="E12" s="28"/>
      <c r="F12" s="23" t="s">
        <v>19</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21</v>
      </c>
      <c r="E14" s="28"/>
      <c r="F14" s="28"/>
      <c r="G14" s="28"/>
      <c r="H14" s="28"/>
      <c r="I14" s="25" t="s">
        <v>22</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23</v>
      </c>
      <c r="F15" s="28"/>
      <c r="G15" s="28"/>
      <c r="H15" s="28"/>
      <c r="I15" s="25" t="s">
        <v>24</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25</v>
      </c>
      <c r="E17" s="28"/>
      <c r="F17" s="28"/>
      <c r="G17" s="28"/>
      <c r="H17" s="28"/>
      <c r="I17" s="25" t="s">
        <v>22</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196" t="str">
        <f>'Rekapitulace stavby'!E14</f>
        <v xml:space="preserve"> </v>
      </c>
      <c r="F18" s="196"/>
      <c r="G18" s="196"/>
      <c r="H18" s="196"/>
      <c r="I18" s="25" t="s">
        <v>24</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26</v>
      </c>
      <c r="E20" s="28"/>
      <c r="F20" s="28"/>
      <c r="G20" s="28"/>
      <c r="H20" s="28"/>
      <c r="I20" s="25" t="s">
        <v>22</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24</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28</v>
      </c>
      <c r="E23" s="28"/>
      <c r="F23" s="28"/>
      <c r="G23" s="28"/>
      <c r="H23" s="28"/>
      <c r="I23" s="25" t="s">
        <v>22</v>
      </c>
      <c r="J23" s="23" t="s">
        <v>29</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30</v>
      </c>
      <c r="F24" s="28"/>
      <c r="G24" s="28"/>
      <c r="H24" s="28"/>
      <c r="I24" s="25" t="s">
        <v>24</v>
      </c>
      <c r="J24" s="23" t="s">
        <v>31</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32</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192" t="s">
        <v>3</v>
      </c>
      <c r="F27" s="192"/>
      <c r="G27" s="192"/>
      <c r="H27" s="192"/>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34</v>
      </c>
      <c r="E30" s="28"/>
      <c r="F30" s="28"/>
      <c r="G30" s="28"/>
      <c r="H30" s="28"/>
      <c r="I30" s="28"/>
      <c r="J30" s="62">
        <f>ROUND(J88,2)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36</v>
      </c>
      <c r="G32" s="28"/>
      <c r="H32" s="28"/>
      <c r="I32" s="32" t="s">
        <v>35</v>
      </c>
      <c r="J32" s="32" t="s">
        <v>37</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38</v>
      </c>
      <c r="E33" s="25" t="s">
        <v>39</v>
      </c>
      <c r="F33" s="92">
        <f>ROUND((SUM(BE88:BE130)),2)</f>
        <v>0</v>
      </c>
      <c r="G33" s="28"/>
      <c r="H33" s="28"/>
      <c r="I33" s="93">
        <v>0.21</v>
      </c>
      <c r="J33" s="92">
        <f>ROUND(((SUM(BE88:BE130))*I33),2)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40</v>
      </c>
      <c r="F34" s="92">
        <f>ROUND((SUM(BF88:BF130)),2)</f>
        <v>0</v>
      </c>
      <c r="G34" s="28"/>
      <c r="H34" s="28"/>
      <c r="I34" s="93">
        <v>0.15</v>
      </c>
      <c r="J34" s="92">
        <f>ROUND(((SUM(BF88:BF130))*I34),2)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41</v>
      </c>
      <c r="F35" s="92">
        <f>ROUND((SUM(BG88:BG130)),2)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42</v>
      </c>
      <c r="F36" s="92">
        <f>ROUND((SUM(BH88:BH130)),2)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43</v>
      </c>
      <c r="F37" s="92">
        <f>ROUND((SUM(BI88:BI130)),2)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44</v>
      </c>
      <c r="E39" s="51"/>
      <c r="F39" s="51"/>
      <c r="G39" s="96" t="s">
        <v>45</v>
      </c>
      <c r="H39" s="97" t="s">
        <v>46</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6" t="str">
        <f>E7</f>
        <v>Značení EVL                                                                                                                                                                      Projekt "Značení evropsky významných lokalit v Kraji Vysočina"</v>
      </c>
      <c r="F48" s="217"/>
      <c r="G48" s="217"/>
      <c r="H48" s="217"/>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206" t="str">
        <f>E9</f>
        <v>4 - Tabulové značení s textem EVL + PP + státní znak</v>
      </c>
      <c r="F50" s="215"/>
      <c r="G50" s="215"/>
      <c r="H50" s="215"/>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18</v>
      </c>
      <c r="D52" s="28"/>
      <c r="E52" s="28"/>
      <c r="F52" s="23" t="str">
        <f>F12</f>
        <v xml:space="preserve"> </v>
      </c>
      <c r="G52" s="28"/>
      <c r="H52" s="28"/>
      <c r="I52" s="25" t="s">
        <v>20</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3" customHeight="1" hidden="1">
      <c r="A54" s="28"/>
      <c r="B54" s="29"/>
      <c r="C54" s="25" t="s">
        <v>21</v>
      </c>
      <c r="D54" s="28"/>
      <c r="E54" s="28"/>
      <c r="F54" s="23" t="str">
        <f>E15</f>
        <v>Kraj Vysočina</v>
      </c>
      <c r="G54" s="28"/>
      <c r="H54" s="28"/>
      <c r="I54" s="25" t="s">
        <v>26</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25</v>
      </c>
      <c r="D55" s="28"/>
      <c r="E55" s="28"/>
      <c r="F55" s="23" t="str">
        <f>IF(E18="","",E18)</f>
        <v xml:space="preserve"> </v>
      </c>
      <c r="G55" s="28"/>
      <c r="H55" s="28"/>
      <c r="I55" s="25" t="s">
        <v>28</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5" customHeight="1" hidden="1">
      <c r="A59" s="28"/>
      <c r="B59" s="29"/>
      <c r="C59" s="102" t="s">
        <v>66</v>
      </c>
      <c r="D59" s="28"/>
      <c r="E59" s="28"/>
      <c r="F59" s="28"/>
      <c r="G59" s="28"/>
      <c r="H59" s="28"/>
      <c r="I59" s="28"/>
      <c r="J59" s="62">
        <f>J88</f>
        <v>0</v>
      </c>
      <c r="K59" s="28"/>
      <c r="L59" s="86"/>
      <c r="S59" s="28"/>
      <c r="T59" s="28"/>
      <c r="U59" s="28"/>
      <c r="V59" s="28"/>
      <c r="W59" s="28"/>
      <c r="X59" s="28"/>
      <c r="Y59" s="28"/>
      <c r="Z59" s="28"/>
      <c r="AA59" s="28"/>
      <c r="AB59" s="28"/>
      <c r="AC59" s="28"/>
      <c r="AD59" s="28"/>
      <c r="AE59" s="28"/>
      <c r="AU59" s="16" t="s">
        <v>93</v>
      </c>
    </row>
    <row r="60" spans="2:12" s="9" customFormat="1" ht="25" customHeight="1" hidden="1">
      <c r="B60" s="103"/>
      <c r="D60" s="104" t="s">
        <v>94</v>
      </c>
      <c r="E60" s="105"/>
      <c r="F60" s="105"/>
      <c r="G60" s="105"/>
      <c r="H60" s="105"/>
      <c r="I60" s="105"/>
      <c r="J60" s="106">
        <f>J89</f>
        <v>0</v>
      </c>
      <c r="L60" s="103"/>
    </row>
    <row r="61" spans="2:12" s="10" customFormat="1" ht="19.9" customHeight="1" hidden="1">
      <c r="B61" s="107"/>
      <c r="D61" s="108" t="s">
        <v>95</v>
      </c>
      <c r="E61" s="109"/>
      <c r="F61" s="109"/>
      <c r="G61" s="109"/>
      <c r="H61" s="109"/>
      <c r="I61" s="109"/>
      <c r="J61" s="110">
        <f>J90</f>
        <v>0</v>
      </c>
      <c r="L61" s="107"/>
    </row>
    <row r="62" spans="2:12" s="10" customFormat="1" ht="19.9" customHeight="1" hidden="1">
      <c r="B62" s="107"/>
      <c r="D62" s="108" t="s">
        <v>96</v>
      </c>
      <c r="E62" s="109"/>
      <c r="F62" s="109"/>
      <c r="G62" s="109"/>
      <c r="H62" s="109"/>
      <c r="I62" s="109"/>
      <c r="J62" s="110">
        <f>J93</f>
        <v>0</v>
      </c>
      <c r="L62" s="107"/>
    </row>
    <row r="63" spans="2:12" s="9" customFormat="1" ht="25" customHeight="1" hidden="1">
      <c r="B63" s="103"/>
      <c r="D63" s="104" t="s">
        <v>97</v>
      </c>
      <c r="E63" s="105"/>
      <c r="F63" s="105"/>
      <c r="G63" s="105"/>
      <c r="H63" s="105"/>
      <c r="I63" s="105"/>
      <c r="J63" s="106">
        <f>J96</f>
        <v>0</v>
      </c>
      <c r="L63" s="103"/>
    </row>
    <row r="64" spans="2:12" s="10" customFormat="1" ht="19.9" customHeight="1" hidden="1">
      <c r="B64" s="107"/>
      <c r="D64" s="108" t="s">
        <v>98</v>
      </c>
      <c r="E64" s="109"/>
      <c r="F64" s="109"/>
      <c r="G64" s="109"/>
      <c r="H64" s="109"/>
      <c r="I64" s="109"/>
      <c r="J64" s="110">
        <f>J97</f>
        <v>0</v>
      </c>
      <c r="L64" s="107"/>
    </row>
    <row r="65" spans="2:12" s="10" customFormat="1" ht="19.9" customHeight="1" hidden="1">
      <c r="B65" s="107"/>
      <c r="D65" s="108" t="s">
        <v>99</v>
      </c>
      <c r="E65" s="109"/>
      <c r="F65" s="109"/>
      <c r="G65" s="109"/>
      <c r="H65" s="109"/>
      <c r="I65" s="109"/>
      <c r="J65" s="110">
        <f>J117</f>
        <v>0</v>
      </c>
      <c r="L65" s="107"/>
    </row>
    <row r="66" spans="2:12" s="9" customFormat="1" ht="25" customHeight="1" hidden="1">
      <c r="B66" s="103"/>
      <c r="D66" s="104" t="s">
        <v>100</v>
      </c>
      <c r="E66" s="105"/>
      <c r="F66" s="105"/>
      <c r="G66" s="105"/>
      <c r="H66" s="105"/>
      <c r="I66" s="105"/>
      <c r="J66" s="106">
        <f>J124</f>
        <v>0</v>
      </c>
      <c r="L66" s="103"/>
    </row>
    <row r="67" spans="2:12" s="10" customFormat="1" ht="19.9" customHeight="1" hidden="1">
      <c r="B67" s="107"/>
      <c r="D67" s="108" t="s">
        <v>101</v>
      </c>
      <c r="E67" s="109"/>
      <c r="F67" s="109"/>
      <c r="G67" s="109"/>
      <c r="H67" s="109"/>
      <c r="I67" s="109"/>
      <c r="J67" s="110">
        <f>J125</f>
        <v>0</v>
      </c>
      <c r="L67" s="107"/>
    </row>
    <row r="68" spans="2:12" s="10" customFormat="1" ht="19.9" customHeight="1" hidden="1">
      <c r="B68" s="107"/>
      <c r="D68" s="108" t="s">
        <v>102</v>
      </c>
      <c r="E68" s="109"/>
      <c r="F68" s="109"/>
      <c r="G68" s="109"/>
      <c r="H68" s="109"/>
      <c r="I68" s="109"/>
      <c r="J68" s="110">
        <f>J128</f>
        <v>0</v>
      </c>
      <c r="L68" s="107"/>
    </row>
    <row r="69" spans="1:31" s="2" customFormat="1" ht="21.75" customHeight="1" hidden="1">
      <c r="A69" s="28"/>
      <c r="B69" s="29"/>
      <c r="C69" s="28"/>
      <c r="D69" s="28"/>
      <c r="E69" s="28"/>
      <c r="F69" s="28"/>
      <c r="G69" s="28"/>
      <c r="H69" s="28"/>
      <c r="I69" s="28"/>
      <c r="J69" s="28"/>
      <c r="K69" s="28"/>
      <c r="L69" s="86"/>
      <c r="S69" s="28"/>
      <c r="T69" s="28"/>
      <c r="U69" s="28"/>
      <c r="V69" s="28"/>
      <c r="W69" s="28"/>
      <c r="X69" s="28"/>
      <c r="Y69" s="28"/>
      <c r="Z69" s="28"/>
      <c r="AA69" s="28"/>
      <c r="AB69" s="28"/>
      <c r="AC69" s="28"/>
      <c r="AD69" s="28"/>
      <c r="AE69" s="28"/>
    </row>
    <row r="70" spans="1:31" s="2" customFormat="1" ht="7" customHeight="1" hidden="1">
      <c r="A70" s="28"/>
      <c r="B70" s="38"/>
      <c r="C70" s="39"/>
      <c r="D70" s="39"/>
      <c r="E70" s="39"/>
      <c r="F70" s="39"/>
      <c r="G70" s="39"/>
      <c r="H70" s="39"/>
      <c r="I70" s="39"/>
      <c r="J70" s="39"/>
      <c r="K70" s="39"/>
      <c r="L70" s="86"/>
      <c r="S70" s="28"/>
      <c r="T70" s="28"/>
      <c r="U70" s="28"/>
      <c r="V70" s="28"/>
      <c r="W70" s="28"/>
      <c r="X70" s="28"/>
      <c r="Y70" s="28"/>
      <c r="Z70" s="28"/>
      <c r="AA70" s="28"/>
      <c r="AB70" s="28"/>
      <c r="AC70" s="28"/>
      <c r="AD70" s="28"/>
      <c r="AE70" s="28"/>
    </row>
    <row r="71" ht="12" hidden="1"/>
    <row r="72" ht="12" hidden="1"/>
    <row r="73" ht="12" hidden="1"/>
    <row r="74" spans="1:31" s="2" customFormat="1" ht="7" customHeight="1">
      <c r="A74" s="28"/>
      <c r="B74" s="40"/>
      <c r="C74" s="41"/>
      <c r="D74" s="41"/>
      <c r="E74" s="41"/>
      <c r="F74" s="41"/>
      <c r="G74" s="41"/>
      <c r="H74" s="41"/>
      <c r="I74" s="41"/>
      <c r="J74" s="41"/>
      <c r="K74" s="41"/>
      <c r="L74" s="86"/>
      <c r="S74" s="28"/>
      <c r="T74" s="28"/>
      <c r="U74" s="28"/>
      <c r="V74" s="28"/>
      <c r="W74" s="28"/>
      <c r="X74" s="28"/>
      <c r="Y74" s="28"/>
      <c r="Z74" s="28"/>
      <c r="AA74" s="28"/>
      <c r="AB74" s="28"/>
      <c r="AC74" s="28"/>
      <c r="AD74" s="28"/>
      <c r="AE74" s="28"/>
    </row>
    <row r="75" spans="1:31" s="2" customFormat="1" ht="25" customHeight="1">
      <c r="A75" s="28"/>
      <c r="B75" s="29"/>
      <c r="C75" s="20" t="s">
        <v>103</v>
      </c>
      <c r="D75" s="28"/>
      <c r="E75" s="28"/>
      <c r="F75" s="28"/>
      <c r="G75" s="28"/>
      <c r="H75" s="28"/>
      <c r="I75" s="28"/>
      <c r="J75" s="28"/>
      <c r="K75" s="28"/>
      <c r="L75" s="86"/>
      <c r="S75" s="28"/>
      <c r="T75" s="28"/>
      <c r="U75" s="28"/>
      <c r="V75" s="28"/>
      <c r="W75" s="28"/>
      <c r="X75" s="28"/>
      <c r="Y75" s="28"/>
      <c r="Z75" s="28"/>
      <c r="AA75" s="28"/>
      <c r="AB75" s="28"/>
      <c r="AC75" s="28"/>
      <c r="AD75" s="28"/>
      <c r="AE75" s="28"/>
    </row>
    <row r="76" spans="1:31" s="2" customFormat="1" ht="7" customHeight="1">
      <c r="A76" s="28"/>
      <c r="B76" s="29"/>
      <c r="C76" s="28"/>
      <c r="D76" s="28"/>
      <c r="E76" s="28"/>
      <c r="F76" s="28"/>
      <c r="G76" s="28"/>
      <c r="H76" s="28"/>
      <c r="I76" s="28"/>
      <c r="J76" s="28"/>
      <c r="K76" s="28"/>
      <c r="L76" s="86"/>
      <c r="S76" s="28"/>
      <c r="T76" s="28"/>
      <c r="U76" s="28"/>
      <c r="V76" s="28"/>
      <c r="W76" s="28"/>
      <c r="X76" s="28"/>
      <c r="Y76" s="28"/>
      <c r="Z76" s="28"/>
      <c r="AA76" s="28"/>
      <c r="AB76" s="28"/>
      <c r="AC76" s="28"/>
      <c r="AD76" s="28"/>
      <c r="AE76" s="28"/>
    </row>
    <row r="77" spans="1:31" s="2" customFormat="1" ht="12.1" customHeight="1">
      <c r="A77" s="28"/>
      <c r="B77" s="29"/>
      <c r="C77" s="25" t="s">
        <v>15</v>
      </c>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27" customHeight="1">
      <c r="A78" s="28"/>
      <c r="B78" s="29"/>
      <c r="C78" s="28"/>
      <c r="D78" s="28"/>
      <c r="E78" s="216" t="str">
        <f>E7</f>
        <v>Značení EVL                                                                                                                                                                      Projekt "Značení evropsky významných lokalit v Kraji Vysočina"</v>
      </c>
      <c r="F78" s="217"/>
      <c r="G78" s="217"/>
      <c r="H78" s="217"/>
      <c r="I78" s="28"/>
      <c r="J78" s="28"/>
      <c r="K78" s="28"/>
      <c r="L78" s="86"/>
      <c r="S78" s="28"/>
      <c r="T78" s="28"/>
      <c r="U78" s="28"/>
      <c r="V78" s="28"/>
      <c r="W78" s="28"/>
      <c r="X78" s="28"/>
      <c r="Y78" s="28"/>
      <c r="Z78" s="28"/>
      <c r="AA78" s="28"/>
      <c r="AB78" s="28"/>
      <c r="AC78" s="28"/>
      <c r="AD78" s="28"/>
      <c r="AE78" s="28"/>
    </row>
    <row r="79" spans="1:31" s="2" customFormat="1" ht="12.1" customHeight="1">
      <c r="A79" s="28"/>
      <c r="B79" s="29"/>
      <c r="C79" s="25" t="s">
        <v>88</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16.5" customHeight="1">
      <c r="A80" s="28"/>
      <c r="B80" s="29"/>
      <c r="C80" s="28"/>
      <c r="D80" s="28"/>
      <c r="E80" s="206" t="str">
        <f>E9</f>
        <v>4 - Tabulové značení s textem EVL + PP + státní znak</v>
      </c>
      <c r="F80" s="215"/>
      <c r="G80" s="215"/>
      <c r="H80" s="215"/>
      <c r="I80" s="28"/>
      <c r="J80" s="28"/>
      <c r="K80" s="28"/>
      <c r="L80" s="86"/>
      <c r="S80" s="28"/>
      <c r="T80" s="28"/>
      <c r="U80" s="28"/>
      <c r="V80" s="28"/>
      <c r="W80" s="28"/>
      <c r="X80" s="28"/>
      <c r="Y80" s="28"/>
      <c r="Z80" s="28"/>
      <c r="AA80" s="28"/>
      <c r="AB80" s="28"/>
      <c r="AC80" s="28"/>
      <c r="AD80" s="28"/>
      <c r="AE80" s="28"/>
    </row>
    <row r="81" spans="1:31" s="2" customFormat="1" ht="7" customHeight="1">
      <c r="A81" s="28"/>
      <c r="B81" s="29"/>
      <c r="C81" s="28"/>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12.1" customHeight="1">
      <c r="A82" s="28"/>
      <c r="B82" s="29"/>
      <c r="C82" s="25" t="s">
        <v>18</v>
      </c>
      <c r="D82" s="28"/>
      <c r="E82" s="28"/>
      <c r="F82" s="23" t="str">
        <f>F12</f>
        <v xml:space="preserve"> </v>
      </c>
      <c r="G82" s="28"/>
      <c r="H82" s="28"/>
      <c r="I82" s="25"/>
      <c r="J82" s="46" t="str">
        <f>IF(J12="","",J12)</f>
        <v/>
      </c>
      <c r="K82" s="28"/>
      <c r="L82" s="86"/>
      <c r="S82" s="28"/>
      <c r="T82" s="28"/>
      <c r="U82" s="28"/>
      <c r="V82" s="28"/>
      <c r="W82" s="28"/>
      <c r="X82" s="28"/>
      <c r="Y82" s="28"/>
      <c r="Z82" s="28"/>
      <c r="AA82" s="28"/>
      <c r="AB82" s="28"/>
      <c r="AC82" s="28"/>
      <c r="AD82" s="28"/>
      <c r="AE82" s="28"/>
    </row>
    <row r="83" spans="1:31" s="2" customFormat="1" ht="7" customHeight="1">
      <c r="A83" s="28"/>
      <c r="B83" s="29"/>
      <c r="C83" s="28"/>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5.3" customHeight="1">
      <c r="A84" s="28"/>
      <c r="B84" s="29"/>
      <c r="C84" s="25" t="s">
        <v>21</v>
      </c>
      <c r="D84" s="28"/>
      <c r="E84" s="28"/>
      <c r="F84" s="23" t="str">
        <f>E15</f>
        <v>Kraj Vysočina</v>
      </c>
      <c r="G84" s="28"/>
      <c r="H84" s="28"/>
      <c r="I84" s="25" t="s">
        <v>26</v>
      </c>
      <c r="J84" s="26" t="str">
        <f>E21</f>
        <v xml:space="preserve"> </v>
      </c>
      <c r="K84" s="28"/>
      <c r="L84" s="86"/>
      <c r="S84" s="28"/>
      <c r="T84" s="28"/>
      <c r="U84" s="28"/>
      <c r="V84" s="28"/>
      <c r="W84" s="28"/>
      <c r="X84" s="28"/>
      <c r="Y84" s="28"/>
      <c r="Z84" s="28"/>
      <c r="AA84" s="28"/>
      <c r="AB84" s="28"/>
      <c r="AC84" s="28"/>
      <c r="AD84" s="28"/>
      <c r="AE84" s="28"/>
    </row>
    <row r="85" spans="1:31" s="2" customFormat="1" ht="25.65" customHeight="1">
      <c r="A85" s="28"/>
      <c r="B85" s="29"/>
      <c r="C85" s="25" t="s">
        <v>25</v>
      </c>
      <c r="D85" s="28"/>
      <c r="E85" s="28"/>
      <c r="F85" s="180" t="str">
        <f>IF(E18="","",E18)</f>
        <v xml:space="preserve"> </v>
      </c>
      <c r="G85" s="28"/>
      <c r="H85" s="28"/>
      <c r="I85" s="25" t="s">
        <v>28</v>
      </c>
      <c r="J85" s="26" t="str">
        <f>E24</f>
        <v>Ing. Miroslav Červenka</v>
      </c>
      <c r="K85" s="28"/>
      <c r="L85" s="86"/>
      <c r="S85" s="28"/>
      <c r="T85" s="28"/>
      <c r="U85" s="28"/>
      <c r="V85" s="28"/>
      <c r="W85" s="28"/>
      <c r="X85" s="28"/>
      <c r="Y85" s="28"/>
      <c r="Z85" s="28"/>
      <c r="AA85" s="28"/>
      <c r="AB85" s="28"/>
      <c r="AC85" s="28"/>
      <c r="AD85" s="28"/>
      <c r="AE85" s="28"/>
    </row>
    <row r="86" spans="1:31" s="2" customFormat="1" ht="10.4" customHeight="1">
      <c r="A86" s="28"/>
      <c r="B86" s="29"/>
      <c r="C86" s="28"/>
      <c r="D86" s="28"/>
      <c r="E86" s="28"/>
      <c r="F86" s="28"/>
      <c r="G86" s="28"/>
      <c r="H86" s="28"/>
      <c r="I86" s="28"/>
      <c r="J86" s="28"/>
      <c r="K86" s="28"/>
      <c r="L86" s="86"/>
      <c r="S86" s="28"/>
      <c r="T86" s="28"/>
      <c r="U86" s="28"/>
      <c r="V86" s="28"/>
      <c r="W86" s="28"/>
      <c r="X86" s="28"/>
      <c r="Y86" s="28"/>
      <c r="Z86" s="28"/>
      <c r="AA86" s="28"/>
      <c r="AB86" s="28"/>
      <c r="AC86" s="28"/>
      <c r="AD86" s="28"/>
      <c r="AE86" s="28"/>
    </row>
    <row r="87" spans="1:31" s="11" customFormat="1" ht="29.25" customHeight="1">
      <c r="A87" s="111"/>
      <c r="B87" s="112"/>
      <c r="C87" s="113" t="s">
        <v>104</v>
      </c>
      <c r="D87" s="114" t="s">
        <v>53</v>
      </c>
      <c r="E87" s="114" t="s">
        <v>49</v>
      </c>
      <c r="F87" s="114" t="s">
        <v>50</v>
      </c>
      <c r="G87" s="114" t="s">
        <v>105</v>
      </c>
      <c r="H87" s="114" t="s">
        <v>106</v>
      </c>
      <c r="I87" s="114" t="s">
        <v>107</v>
      </c>
      <c r="J87" s="114" t="s">
        <v>92</v>
      </c>
      <c r="K87" s="115" t="s">
        <v>108</v>
      </c>
      <c r="L87" s="116"/>
      <c r="M87" s="53" t="s">
        <v>3</v>
      </c>
      <c r="N87" s="54" t="s">
        <v>38</v>
      </c>
      <c r="O87" s="54" t="s">
        <v>109</v>
      </c>
      <c r="P87" s="54" t="s">
        <v>110</v>
      </c>
      <c r="Q87" s="54" t="s">
        <v>111</v>
      </c>
      <c r="R87" s="54" t="s">
        <v>112</v>
      </c>
      <c r="S87" s="54" t="s">
        <v>113</v>
      </c>
      <c r="T87" s="55" t="s">
        <v>114</v>
      </c>
      <c r="U87" s="111"/>
      <c r="V87" s="111"/>
      <c r="W87" s="111"/>
      <c r="X87" s="111"/>
      <c r="Y87" s="111"/>
      <c r="Z87" s="111"/>
      <c r="AA87" s="111"/>
      <c r="AB87" s="111"/>
      <c r="AC87" s="111"/>
      <c r="AD87" s="111"/>
      <c r="AE87" s="111"/>
    </row>
    <row r="88" spans="1:63" s="2" customFormat="1" ht="22.95" customHeight="1">
      <c r="A88" s="28"/>
      <c r="B88" s="29"/>
      <c r="C88" s="60" t="s">
        <v>115</v>
      </c>
      <c r="D88" s="28"/>
      <c r="E88" s="28"/>
      <c r="F88" s="28"/>
      <c r="G88" s="28"/>
      <c r="H88" s="28"/>
      <c r="I88" s="28"/>
      <c r="J88" s="117">
        <f>BK88</f>
        <v>0</v>
      </c>
      <c r="K88" s="28"/>
      <c r="L88" s="29"/>
      <c r="M88" s="56"/>
      <c r="N88" s="47"/>
      <c r="O88" s="57"/>
      <c r="P88" s="118">
        <f>P89+P96+P124</f>
        <v>67.060046</v>
      </c>
      <c r="Q88" s="57"/>
      <c r="R88" s="118">
        <f>R89+R96+R124</f>
        <v>1.4572189999999998</v>
      </c>
      <c r="S88" s="57"/>
      <c r="T88" s="119">
        <f>T89+T96+T124</f>
        <v>0</v>
      </c>
      <c r="U88" s="28"/>
      <c r="V88" s="28"/>
      <c r="W88" s="28"/>
      <c r="X88" s="28"/>
      <c r="Y88" s="28"/>
      <c r="Z88" s="28"/>
      <c r="AA88" s="28"/>
      <c r="AB88" s="28"/>
      <c r="AC88" s="28"/>
      <c r="AD88" s="28"/>
      <c r="AE88" s="28"/>
      <c r="AT88" s="16" t="s">
        <v>67</v>
      </c>
      <c r="AU88" s="16" t="s">
        <v>93</v>
      </c>
      <c r="BK88" s="120">
        <f>BK89+BK96+BK124</f>
        <v>0</v>
      </c>
    </row>
    <row r="89" spans="2:63" s="12" customFormat="1" ht="26" customHeight="1">
      <c r="B89" s="121"/>
      <c r="D89" s="122" t="s">
        <v>67</v>
      </c>
      <c r="E89" s="123" t="s">
        <v>116</v>
      </c>
      <c r="F89" s="123" t="s">
        <v>116</v>
      </c>
      <c r="J89" s="124">
        <f>BK89</f>
        <v>0</v>
      </c>
      <c r="L89" s="121"/>
      <c r="M89" s="125"/>
      <c r="N89" s="126"/>
      <c r="O89" s="126"/>
      <c r="P89" s="127">
        <f>P90+P93</f>
        <v>21.538</v>
      </c>
      <c r="Q89" s="126"/>
      <c r="R89" s="127">
        <f>R90+R93</f>
        <v>1.11804</v>
      </c>
      <c r="S89" s="126"/>
      <c r="T89" s="128">
        <f>T90+T93</f>
        <v>0</v>
      </c>
      <c r="AR89" s="122" t="s">
        <v>73</v>
      </c>
      <c r="AT89" s="129" t="s">
        <v>67</v>
      </c>
      <c r="AU89" s="129" t="s">
        <v>68</v>
      </c>
      <c r="AY89" s="122" t="s">
        <v>117</v>
      </c>
      <c r="BK89" s="130">
        <f>BK90+BK93</f>
        <v>0</v>
      </c>
    </row>
    <row r="90" spans="2:63" s="12" customFormat="1" ht="22.95" customHeight="1">
      <c r="B90" s="121"/>
      <c r="D90" s="122" t="s">
        <v>67</v>
      </c>
      <c r="E90" s="131" t="s">
        <v>77</v>
      </c>
      <c r="F90" s="131" t="s">
        <v>118</v>
      </c>
      <c r="J90" s="132">
        <f>BK90</f>
        <v>0</v>
      </c>
      <c r="L90" s="121"/>
      <c r="M90" s="125"/>
      <c r="N90" s="126"/>
      <c r="O90" s="126"/>
      <c r="P90" s="127">
        <f>SUM(P91:P92)</f>
        <v>4.18</v>
      </c>
      <c r="Q90" s="126"/>
      <c r="R90" s="127">
        <f>SUM(R91:R92)</f>
        <v>0.0836</v>
      </c>
      <c r="S90" s="126"/>
      <c r="T90" s="128">
        <f>SUM(T91:T92)</f>
        <v>0</v>
      </c>
      <c r="AR90" s="122" t="s">
        <v>73</v>
      </c>
      <c r="AT90" s="129" t="s">
        <v>67</v>
      </c>
      <c r="AU90" s="129" t="s">
        <v>73</v>
      </c>
      <c r="AY90" s="122" t="s">
        <v>117</v>
      </c>
      <c r="BK90" s="130">
        <f>SUM(BK91:BK92)</f>
        <v>0</v>
      </c>
    </row>
    <row r="91" spans="1:65" s="2" customFormat="1" ht="24.3" customHeight="1">
      <c r="A91" s="28"/>
      <c r="B91" s="133"/>
      <c r="C91" s="134" t="s">
        <v>73</v>
      </c>
      <c r="D91" s="134" t="s">
        <v>119</v>
      </c>
      <c r="E91" s="135" t="s">
        <v>214</v>
      </c>
      <c r="F91" s="136" t="s">
        <v>215</v>
      </c>
      <c r="G91" s="137" t="s">
        <v>122</v>
      </c>
      <c r="H91" s="138">
        <v>22</v>
      </c>
      <c r="I91" s="218">
        <v>0</v>
      </c>
      <c r="J91" s="139">
        <f>ROUND(I91*H91,2)</f>
        <v>0</v>
      </c>
      <c r="K91" s="136" t="s">
        <v>163</v>
      </c>
      <c r="L91" s="29"/>
      <c r="M91" s="140" t="s">
        <v>3</v>
      </c>
      <c r="N91" s="141" t="s">
        <v>39</v>
      </c>
      <c r="O91" s="142">
        <v>0.19</v>
      </c>
      <c r="P91" s="142">
        <f>O91*H91</f>
        <v>4.18</v>
      </c>
      <c r="Q91" s="142">
        <v>0.0038</v>
      </c>
      <c r="R91" s="142">
        <f>Q91*H91</f>
        <v>0.0836</v>
      </c>
      <c r="S91" s="142">
        <v>0</v>
      </c>
      <c r="T91" s="143">
        <f>S91*H91</f>
        <v>0</v>
      </c>
      <c r="U91" s="28"/>
      <c r="V91" s="28"/>
      <c r="W91" s="28"/>
      <c r="X91" s="28"/>
      <c r="Y91" s="28"/>
      <c r="Z91" s="28"/>
      <c r="AA91" s="28"/>
      <c r="AB91" s="28"/>
      <c r="AC91" s="28"/>
      <c r="AD91" s="28"/>
      <c r="AE91" s="28"/>
      <c r="AR91" s="144" t="s">
        <v>81</v>
      </c>
      <c r="AT91" s="144" t="s">
        <v>119</v>
      </c>
      <c r="AU91" s="144" t="s">
        <v>77</v>
      </c>
      <c r="AY91" s="16" t="s">
        <v>117</v>
      </c>
      <c r="BE91" s="145">
        <f>IF(N91="základní",J91,0)</f>
        <v>0</v>
      </c>
      <c r="BF91" s="145">
        <f>IF(N91="snížená",J91,0)</f>
        <v>0</v>
      </c>
      <c r="BG91" s="145">
        <f>IF(N91="zákl. přenesená",J91,0)</f>
        <v>0</v>
      </c>
      <c r="BH91" s="145">
        <f>IF(N91="sníž. přenesená",J91,0)</f>
        <v>0</v>
      </c>
      <c r="BI91" s="145">
        <f>IF(N91="nulová",J91,0)</f>
        <v>0</v>
      </c>
      <c r="BJ91" s="16" t="s">
        <v>73</v>
      </c>
      <c r="BK91" s="145">
        <f>ROUND(I91*H91,2)</f>
        <v>0</v>
      </c>
      <c r="BL91" s="16" t="s">
        <v>81</v>
      </c>
      <c r="BM91" s="144" t="s">
        <v>274</v>
      </c>
    </row>
    <row r="92" spans="1:47" s="2" customFormat="1" ht="38.05">
      <c r="A92" s="28"/>
      <c r="B92" s="29"/>
      <c r="C92" s="28"/>
      <c r="D92" s="146" t="s">
        <v>124</v>
      </c>
      <c r="E92" s="28"/>
      <c r="F92" s="147" t="s">
        <v>125</v>
      </c>
      <c r="G92" s="28"/>
      <c r="H92" s="28"/>
      <c r="I92" s="28"/>
      <c r="J92" s="28"/>
      <c r="K92" s="28"/>
      <c r="L92" s="29"/>
      <c r="M92" s="148"/>
      <c r="N92" s="149"/>
      <c r="O92" s="49"/>
      <c r="P92" s="49"/>
      <c r="Q92" s="49"/>
      <c r="R92" s="49"/>
      <c r="S92" s="49"/>
      <c r="T92" s="50"/>
      <c r="U92" s="28"/>
      <c r="V92" s="28"/>
      <c r="W92" s="28"/>
      <c r="X92" s="28"/>
      <c r="Y92" s="28"/>
      <c r="Z92" s="28"/>
      <c r="AA92" s="28"/>
      <c r="AB92" s="28"/>
      <c r="AC92" s="28"/>
      <c r="AD92" s="28"/>
      <c r="AE92" s="28"/>
      <c r="AT92" s="16" t="s">
        <v>124</v>
      </c>
      <c r="AU92" s="16" t="s">
        <v>77</v>
      </c>
    </row>
    <row r="93" spans="2:63" s="12" customFormat="1" ht="22.95" customHeight="1">
      <c r="B93" s="121"/>
      <c r="D93" s="122" t="s">
        <v>67</v>
      </c>
      <c r="E93" s="131" t="s">
        <v>79</v>
      </c>
      <c r="F93" s="131" t="s">
        <v>126</v>
      </c>
      <c r="J93" s="132">
        <f>BK93</f>
        <v>0</v>
      </c>
      <c r="L93" s="121"/>
      <c r="M93" s="125"/>
      <c r="N93" s="126"/>
      <c r="O93" s="126"/>
      <c r="P93" s="127">
        <f>SUM(P94:P95)</f>
        <v>17.358</v>
      </c>
      <c r="Q93" s="126"/>
      <c r="R93" s="127">
        <f>SUM(R94:R95)</f>
        <v>1.03444</v>
      </c>
      <c r="S93" s="126"/>
      <c r="T93" s="128">
        <f>SUM(T94:T95)</f>
        <v>0</v>
      </c>
      <c r="AR93" s="122" t="s">
        <v>73</v>
      </c>
      <c r="AT93" s="129" t="s">
        <v>67</v>
      </c>
      <c r="AU93" s="129" t="s">
        <v>73</v>
      </c>
      <c r="AY93" s="122" t="s">
        <v>117</v>
      </c>
      <c r="BK93" s="130">
        <f>SUM(BK94:BK95)</f>
        <v>0</v>
      </c>
    </row>
    <row r="94" spans="1:65" s="2" customFormat="1" ht="24.3" customHeight="1">
      <c r="A94" s="28"/>
      <c r="B94" s="133"/>
      <c r="C94" s="134" t="s">
        <v>77</v>
      </c>
      <c r="D94" s="134" t="s">
        <v>119</v>
      </c>
      <c r="E94" s="135" t="s">
        <v>127</v>
      </c>
      <c r="F94" s="136" t="s">
        <v>128</v>
      </c>
      <c r="G94" s="137" t="s">
        <v>122</v>
      </c>
      <c r="H94" s="138">
        <v>22</v>
      </c>
      <c r="I94" s="218">
        <v>0</v>
      </c>
      <c r="J94" s="139">
        <f>ROUND(I94*H94,2)</f>
        <v>0</v>
      </c>
      <c r="K94" s="136" t="s">
        <v>3</v>
      </c>
      <c r="L94" s="29"/>
      <c r="M94" s="140" t="s">
        <v>3</v>
      </c>
      <c r="N94" s="141" t="s">
        <v>39</v>
      </c>
      <c r="O94" s="142">
        <v>0.789</v>
      </c>
      <c r="P94" s="142">
        <f>O94*H94</f>
        <v>17.358</v>
      </c>
      <c r="Q94" s="142">
        <v>0.04702</v>
      </c>
      <c r="R94" s="142">
        <f>Q94*H94</f>
        <v>1.03444</v>
      </c>
      <c r="S94" s="142">
        <v>0</v>
      </c>
      <c r="T94" s="143">
        <f>S94*H94</f>
        <v>0</v>
      </c>
      <c r="U94" s="28"/>
      <c r="V94" s="28"/>
      <c r="W94" s="28"/>
      <c r="X94" s="28"/>
      <c r="Y94" s="28"/>
      <c r="Z94" s="28"/>
      <c r="AA94" s="28"/>
      <c r="AB94" s="28"/>
      <c r="AC94" s="28"/>
      <c r="AD94" s="28"/>
      <c r="AE94" s="28"/>
      <c r="AR94" s="144" t="s">
        <v>81</v>
      </c>
      <c r="AT94" s="144" t="s">
        <v>119</v>
      </c>
      <c r="AU94" s="144" t="s">
        <v>77</v>
      </c>
      <c r="AY94" s="16" t="s">
        <v>117</v>
      </c>
      <c r="BE94" s="145">
        <f>IF(N94="základní",J94,0)</f>
        <v>0</v>
      </c>
      <c r="BF94" s="145">
        <f>IF(N94="snížená",J94,0)</f>
        <v>0</v>
      </c>
      <c r="BG94" s="145">
        <f>IF(N94="zákl. přenesená",J94,0)</f>
        <v>0</v>
      </c>
      <c r="BH94" s="145">
        <f>IF(N94="sníž. přenesená",J94,0)</f>
        <v>0</v>
      </c>
      <c r="BI94" s="145">
        <f>IF(N94="nulová",J94,0)</f>
        <v>0</v>
      </c>
      <c r="BJ94" s="16" t="s">
        <v>73</v>
      </c>
      <c r="BK94" s="145">
        <f>ROUND(I94*H94,2)</f>
        <v>0</v>
      </c>
      <c r="BL94" s="16" t="s">
        <v>81</v>
      </c>
      <c r="BM94" s="144" t="s">
        <v>275</v>
      </c>
    </row>
    <row r="95" spans="1:47" s="2" customFormat="1" ht="76.1">
      <c r="A95" s="28"/>
      <c r="B95" s="29"/>
      <c r="C95" s="28"/>
      <c r="D95" s="146" t="s">
        <v>124</v>
      </c>
      <c r="E95" s="28"/>
      <c r="F95" s="147" t="s">
        <v>130</v>
      </c>
      <c r="G95" s="28"/>
      <c r="H95" s="28"/>
      <c r="I95" s="28"/>
      <c r="J95" s="28"/>
      <c r="K95" s="28"/>
      <c r="L95" s="29"/>
      <c r="M95" s="148"/>
      <c r="N95" s="149"/>
      <c r="O95" s="49"/>
      <c r="P95" s="49"/>
      <c r="Q95" s="49"/>
      <c r="R95" s="49"/>
      <c r="S95" s="49"/>
      <c r="T95" s="50"/>
      <c r="U95" s="28"/>
      <c r="V95" s="28"/>
      <c r="W95" s="28"/>
      <c r="X95" s="28"/>
      <c r="Y95" s="28"/>
      <c r="Z95" s="28"/>
      <c r="AA95" s="28"/>
      <c r="AB95" s="28"/>
      <c r="AC95" s="28"/>
      <c r="AD95" s="28"/>
      <c r="AE95" s="28"/>
      <c r="AT95" s="16" t="s">
        <v>124</v>
      </c>
      <c r="AU95" s="16" t="s">
        <v>77</v>
      </c>
    </row>
    <row r="96" spans="2:63" s="12" customFormat="1" ht="26" customHeight="1">
      <c r="B96" s="121"/>
      <c r="D96" s="122" t="s">
        <v>67</v>
      </c>
      <c r="E96" s="123" t="s">
        <v>131</v>
      </c>
      <c r="F96" s="123" t="s">
        <v>132</v>
      </c>
      <c r="J96" s="124">
        <f>BK96</f>
        <v>0</v>
      </c>
      <c r="L96" s="121"/>
      <c r="M96" s="125"/>
      <c r="N96" s="126"/>
      <c r="O96" s="126"/>
      <c r="P96" s="127">
        <f>P97+P117</f>
        <v>45.522046</v>
      </c>
      <c r="Q96" s="126"/>
      <c r="R96" s="127">
        <f>R97+R117</f>
        <v>0.339179</v>
      </c>
      <c r="S96" s="126"/>
      <c r="T96" s="128">
        <f>T97+T117</f>
        <v>0</v>
      </c>
      <c r="AR96" s="122" t="s">
        <v>77</v>
      </c>
      <c r="AT96" s="129" t="s">
        <v>67</v>
      </c>
      <c r="AU96" s="129" t="s">
        <v>68</v>
      </c>
      <c r="AY96" s="122" t="s">
        <v>117</v>
      </c>
      <c r="BK96" s="130">
        <f>BK97+BK117</f>
        <v>0</v>
      </c>
    </row>
    <row r="97" spans="2:63" s="12" customFormat="1" ht="22.95" customHeight="1">
      <c r="B97" s="121"/>
      <c r="D97" s="122" t="s">
        <v>67</v>
      </c>
      <c r="E97" s="131" t="s">
        <v>133</v>
      </c>
      <c r="F97" s="131" t="s">
        <v>134</v>
      </c>
      <c r="J97" s="132">
        <f>BK97</f>
        <v>0</v>
      </c>
      <c r="L97" s="121"/>
      <c r="M97" s="125"/>
      <c r="N97" s="126"/>
      <c r="O97" s="126"/>
      <c r="P97" s="127">
        <f>SUM(P98:P116)</f>
        <v>40.568758</v>
      </c>
      <c r="Q97" s="126"/>
      <c r="R97" s="127">
        <f>SUM(R98:R116)</f>
        <v>0.339179</v>
      </c>
      <c r="S97" s="126"/>
      <c r="T97" s="128">
        <f>SUM(T98:T116)</f>
        <v>0</v>
      </c>
      <c r="AR97" s="122" t="s">
        <v>77</v>
      </c>
      <c r="AT97" s="129" t="s">
        <v>67</v>
      </c>
      <c r="AU97" s="129" t="s">
        <v>73</v>
      </c>
      <c r="AY97" s="122" t="s">
        <v>117</v>
      </c>
      <c r="BK97" s="130">
        <f>SUM(BK98:BK116)</f>
        <v>0</v>
      </c>
    </row>
    <row r="98" spans="1:65" s="2" customFormat="1" ht="24.3" customHeight="1">
      <c r="A98" s="28"/>
      <c r="B98" s="133"/>
      <c r="C98" s="134" t="s">
        <v>81</v>
      </c>
      <c r="D98" s="134" t="s">
        <v>119</v>
      </c>
      <c r="E98" s="135" t="s">
        <v>135</v>
      </c>
      <c r="F98" s="136" t="s">
        <v>136</v>
      </c>
      <c r="G98" s="137" t="s">
        <v>137</v>
      </c>
      <c r="H98" s="138">
        <v>44</v>
      </c>
      <c r="I98" s="218">
        <v>0</v>
      </c>
      <c r="J98" s="139">
        <f>ROUND(I98*H98,2)</f>
        <v>0</v>
      </c>
      <c r="K98" s="136" t="s">
        <v>3</v>
      </c>
      <c r="L98" s="29"/>
      <c r="M98" s="140" t="s">
        <v>3</v>
      </c>
      <c r="N98" s="141" t="s">
        <v>39</v>
      </c>
      <c r="O98" s="142">
        <v>0.394</v>
      </c>
      <c r="P98" s="142">
        <f>O98*H98</f>
        <v>17.336000000000002</v>
      </c>
      <c r="Q98" s="142">
        <v>0</v>
      </c>
      <c r="R98" s="142">
        <f>Q98*H98</f>
        <v>0</v>
      </c>
      <c r="S98" s="142">
        <v>0</v>
      </c>
      <c r="T98" s="143">
        <f>S98*H98</f>
        <v>0</v>
      </c>
      <c r="U98" s="28"/>
      <c r="V98" s="28"/>
      <c r="W98" s="28"/>
      <c r="X98" s="28"/>
      <c r="Y98" s="28"/>
      <c r="Z98" s="28"/>
      <c r="AA98" s="28"/>
      <c r="AB98" s="28"/>
      <c r="AC98" s="28"/>
      <c r="AD98" s="28"/>
      <c r="AE98" s="28"/>
      <c r="AR98" s="144" t="s">
        <v>138</v>
      </c>
      <c r="AT98" s="144" t="s">
        <v>119</v>
      </c>
      <c r="AU98" s="144" t="s">
        <v>77</v>
      </c>
      <c r="AY98" s="16" t="s">
        <v>117</v>
      </c>
      <c r="BE98" s="145">
        <f>IF(N98="základní",J98,0)</f>
        <v>0</v>
      </c>
      <c r="BF98" s="145">
        <f>IF(N98="snížená",J98,0)</f>
        <v>0</v>
      </c>
      <c r="BG98" s="145">
        <f>IF(N98="zákl. přenesená",J98,0)</f>
        <v>0</v>
      </c>
      <c r="BH98" s="145">
        <f>IF(N98="sníž. přenesená",J98,0)</f>
        <v>0</v>
      </c>
      <c r="BI98" s="145">
        <f>IF(N98="nulová",J98,0)</f>
        <v>0</v>
      </c>
      <c r="BJ98" s="16" t="s">
        <v>73</v>
      </c>
      <c r="BK98" s="145">
        <f>ROUND(I98*H98,2)</f>
        <v>0</v>
      </c>
      <c r="BL98" s="16" t="s">
        <v>138</v>
      </c>
      <c r="BM98" s="144" t="s">
        <v>276</v>
      </c>
    </row>
    <row r="99" spans="1:47" s="2" customFormat="1" ht="66.6">
      <c r="A99" s="28"/>
      <c r="B99" s="29"/>
      <c r="C99" s="28"/>
      <c r="D99" s="146" t="s">
        <v>124</v>
      </c>
      <c r="E99" s="28"/>
      <c r="F99" s="147" t="s">
        <v>140</v>
      </c>
      <c r="G99" s="28"/>
      <c r="H99" s="28"/>
      <c r="I99" s="28"/>
      <c r="J99" s="28"/>
      <c r="K99" s="28"/>
      <c r="L99" s="29"/>
      <c r="M99" s="148"/>
      <c r="N99" s="149"/>
      <c r="O99" s="49"/>
      <c r="P99" s="49"/>
      <c r="Q99" s="49"/>
      <c r="R99" s="49"/>
      <c r="S99" s="49"/>
      <c r="T99" s="50"/>
      <c r="U99" s="28"/>
      <c r="V99" s="28"/>
      <c r="W99" s="28"/>
      <c r="X99" s="28"/>
      <c r="Y99" s="28"/>
      <c r="Z99" s="28"/>
      <c r="AA99" s="28"/>
      <c r="AB99" s="28"/>
      <c r="AC99" s="28"/>
      <c r="AD99" s="28"/>
      <c r="AE99" s="28"/>
      <c r="AT99" s="16" t="s">
        <v>124</v>
      </c>
      <c r="AU99" s="16" t="s">
        <v>77</v>
      </c>
    </row>
    <row r="100" spans="2:51" s="13" customFormat="1" ht="12">
      <c r="B100" s="150"/>
      <c r="D100" s="146" t="s">
        <v>141</v>
      </c>
      <c r="E100" s="151" t="s">
        <v>3</v>
      </c>
      <c r="F100" s="152" t="s">
        <v>277</v>
      </c>
      <c r="H100" s="153">
        <v>44</v>
      </c>
      <c r="L100" s="150"/>
      <c r="M100" s="154"/>
      <c r="N100" s="155"/>
      <c r="O100" s="155"/>
      <c r="P100" s="155"/>
      <c r="Q100" s="155"/>
      <c r="R100" s="155"/>
      <c r="S100" s="155"/>
      <c r="T100" s="156"/>
      <c r="AT100" s="151" t="s">
        <v>141</v>
      </c>
      <c r="AU100" s="151" t="s">
        <v>77</v>
      </c>
      <c r="AV100" s="13" t="s">
        <v>77</v>
      </c>
      <c r="AW100" s="13" t="s">
        <v>27</v>
      </c>
      <c r="AX100" s="13" t="s">
        <v>73</v>
      </c>
      <c r="AY100" s="151" t="s">
        <v>117</v>
      </c>
    </row>
    <row r="101" spans="1:65" s="2" customFormat="1" ht="24.3" customHeight="1">
      <c r="A101" s="28"/>
      <c r="B101" s="133"/>
      <c r="C101" s="157" t="s">
        <v>83</v>
      </c>
      <c r="D101" s="157" t="s">
        <v>143</v>
      </c>
      <c r="E101" s="158" t="s">
        <v>144</v>
      </c>
      <c r="F101" s="159" t="s">
        <v>145</v>
      </c>
      <c r="G101" s="160" t="s">
        <v>146</v>
      </c>
      <c r="H101" s="161">
        <v>0.453</v>
      </c>
      <c r="I101" s="219">
        <v>0</v>
      </c>
      <c r="J101" s="162">
        <f>ROUND(I101*H101,2)</f>
        <v>0</v>
      </c>
      <c r="K101" s="159" t="s">
        <v>3</v>
      </c>
      <c r="L101" s="163"/>
      <c r="M101" s="164" t="s">
        <v>3</v>
      </c>
      <c r="N101" s="165" t="s">
        <v>39</v>
      </c>
      <c r="O101" s="142">
        <v>0</v>
      </c>
      <c r="P101" s="142">
        <f>O101*H101</f>
        <v>0</v>
      </c>
      <c r="Q101" s="142">
        <v>0.44</v>
      </c>
      <c r="R101" s="142">
        <f>Q101*H101</f>
        <v>0.19932</v>
      </c>
      <c r="S101" s="142">
        <v>0</v>
      </c>
      <c r="T101" s="143">
        <f>S101*H101</f>
        <v>0</v>
      </c>
      <c r="U101" s="28"/>
      <c r="V101" s="28"/>
      <c r="W101" s="28"/>
      <c r="X101" s="28"/>
      <c r="Y101" s="28"/>
      <c r="Z101" s="28"/>
      <c r="AA101" s="28"/>
      <c r="AB101" s="28"/>
      <c r="AC101" s="28"/>
      <c r="AD101" s="28"/>
      <c r="AE101" s="28"/>
      <c r="AR101" s="144" t="s">
        <v>147</v>
      </c>
      <c r="AT101" s="144" t="s">
        <v>143</v>
      </c>
      <c r="AU101" s="144" t="s">
        <v>77</v>
      </c>
      <c r="AY101" s="16" t="s">
        <v>117</v>
      </c>
      <c r="BE101" s="145">
        <f>IF(N101="základní",J101,0)</f>
        <v>0</v>
      </c>
      <c r="BF101" s="145">
        <f>IF(N101="snížená",J101,0)</f>
        <v>0</v>
      </c>
      <c r="BG101" s="145">
        <f>IF(N101="zákl. přenesená",J101,0)</f>
        <v>0</v>
      </c>
      <c r="BH101" s="145">
        <f>IF(N101="sníž. přenesená",J101,0)</f>
        <v>0</v>
      </c>
      <c r="BI101" s="145">
        <f>IF(N101="nulová",J101,0)</f>
        <v>0</v>
      </c>
      <c r="BJ101" s="16" t="s">
        <v>73</v>
      </c>
      <c r="BK101" s="145">
        <f>ROUND(I101*H101,2)</f>
        <v>0</v>
      </c>
      <c r="BL101" s="16" t="s">
        <v>138</v>
      </c>
      <c r="BM101" s="144" t="s">
        <v>278</v>
      </c>
    </row>
    <row r="102" spans="2:51" s="13" customFormat="1" ht="12">
      <c r="B102" s="150"/>
      <c r="D102" s="146" t="s">
        <v>141</v>
      </c>
      <c r="E102" s="151" t="s">
        <v>3</v>
      </c>
      <c r="F102" s="152" t="s">
        <v>279</v>
      </c>
      <c r="H102" s="153">
        <v>0.453</v>
      </c>
      <c r="L102" s="150"/>
      <c r="M102" s="154"/>
      <c r="N102" s="155"/>
      <c r="O102" s="155"/>
      <c r="P102" s="155"/>
      <c r="Q102" s="155"/>
      <c r="R102" s="155"/>
      <c r="S102" s="155"/>
      <c r="T102" s="156"/>
      <c r="AT102" s="151" t="s">
        <v>141</v>
      </c>
      <c r="AU102" s="151" t="s">
        <v>77</v>
      </c>
      <c r="AV102" s="13" t="s">
        <v>77</v>
      </c>
      <c r="AW102" s="13" t="s">
        <v>27</v>
      </c>
      <c r="AX102" s="13" t="s">
        <v>73</v>
      </c>
      <c r="AY102" s="151" t="s">
        <v>117</v>
      </c>
    </row>
    <row r="103" spans="1:65" s="2" customFormat="1" ht="14.45" customHeight="1">
      <c r="A103" s="28"/>
      <c r="B103" s="133"/>
      <c r="C103" s="157" t="s">
        <v>85</v>
      </c>
      <c r="D103" s="157" t="s">
        <v>143</v>
      </c>
      <c r="E103" s="158" t="s">
        <v>150</v>
      </c>
      <c r="F103" s="159" t="s">
        <v>151</v>
      </c>
      <c r="G103" s="160" t="s">
        <v>146</v>
      </c>
      <c r="H103" s="161">
        <v>0.247</v>
      </c>
      <c r="I103" s="219">
        <v>0</v>
      </c>
      <c r="J103" s="162">
        <f>ROUND(I103*H103,2)</f>
        <v>0</v>
      </c>
      <c r="K103" s="159" t="s">
        <v>3</v>
      </c>
      <c r="L103" s="163"/>
      <c r="M103" s="164" t="s">
        <v>3</v>
      </c>
      <c r="N103" s="165" t="s">
        <v>39</v>
      </c>
      <c r="O103" s="142">
        <v>0</v>
      </c>
      <c r="P103" s="142">
        <f>O103*H103</f>
        <v>0</v>
      </c>
      <c r="Q103" s="142">
        <v>0.5</v>
      </c>
      <c r="R103" s="142">
        <f>Q103*H103</f>
        <v>0.1235</v>
      </c>
      <c r="S103" s="142">
        <v>0</v>
      </c>
      <c r="T103" s="143">
        <f>S103*H103</f>
        <v>0</v>
      </c>
      <c r="U103" s="28"/>
      <c r="V103" s="28"/>
      <c r="W103" s="28"/>
      <c r="X103" s="28"/>
      <c r="Y103" s="28"/>
      <c r="Z103" s="28"/>
      <c r="AA103" s="28"/>
      <c r="AB103" s="28"/>
      <c r="AC103" s="28"/>
      <c r="AD103" s="28"/>
      <c r="AE103" s="28"/>
      <c r="AR103" s="144" t="s">
        <v>147</v>
      </c>
      <c r="AT103" s="144" t="s">
        <v>143</v>
      </c>
      <c r="AU103" s="144" t="s">
        <v>77</v>
      </c>
      <c r="AY103" s="16" t="s">
        <v>117</v>
      </c>
      <c r="BE103" s="145">
        <f>IF(N103="základní",J103,0)</f>
        <v>0</v>
      </c>
      <c r="BF103" s="145">
        <f>IF(N103="snížená",J103,0)</f>
        <v>0</v>
      </c>
      <c r="BG103" s="145">
        <f>IF(N103="zákl. přenesená",J103,0)</f>
        <v>0</v>
      </c>
      <c r="BH103" s="145">
        <f>IF(N103="sníž. přenesená",J103,0)</f>
        <v>0</v>
      </c>
      <c r="BI103" s="145">
        <f>IF(N103="nulová",J103,0)</f>
        <v>0</v>
      </c>
      <c r="BJ103" s="16" t="s">
        <v>73</v>
      </c>
      <c r="BK103" s="145">
        <f>ROUND(I103*H103,2)</f>
        <v>0</v>
      </c>
      <c r="BL103" s="16" t="s">
        <v>138</v>
      </c>
      <c r="BM103" s="144" t="s">
        <v>280</v>
      </c>
    </row>
    <row r="104" spans="2:51" s="13" customFormat="1" ht="12">
      <c r="B104" s="150"/>
      <c r="D104" s="146" t="s">
        <v>141</v>
      </c>
      <c r="E104" s="151" t="s">
        <v>3</v>
      </c>
      <c r="F104" s="152" t="s">
        <v>281</v>
      </c>
      <c r="H104" s="153">
        <v>0.247</v>
      </c>
      <c r="L104" s="150"/>
      <c r="M104" s="154"/>
      <c r="N104" s="155"/>
      <c r="O104" s="155"/>
      <c r="P104" s="155"/>
      <c r="Q104" s="155"/>
      <c r="R104" s="155"/>
      <c r="S104" s="155"/>
      <c r="T104" s="156"/>
      <c r="AT104" s="151" t="s">
        <v>141</v>
      </c>
      <c r="AU104" s="151" t="s">
        <v>77</v>
      </c>
      <c r="AV104" s="13" t="s">
        <v>77</v>
      </c>
      <c r="AW104" s="13" t="s">
        <v>27</v>
      </c>
      <c r="AX104" s="13" t="s">
        <v>73</v>
      </c>
      <c r="AY104" s="151" t="s">
        <v>117</v>
      </c>
    </row>
    <row r="105" spans="1:65" s="2" customFormat="1" ht="52.15" customHeight="1">
      <c r="A105" s="28"/>
      <c r="B105" s="133"/>
      <c r="C105" s="134" t="s">
        <v>154</v>
      </c>
      <c r="D105" s="134" t="s">
        <v>119</v>
      </c>
      <c r="E105" s="135" t="s">
        <v>155</v>
      </c>
      <c r="F105" s="136" t="s">
        <v>156</v>
      </c>
      <c r="G105" s="137" t="s">
        <v>157</v>
      </c>
      <c r="H105" s="138">
        <v>7.823</v>
      </c>
      <c r="I105" s="218">
        <v>0</v>
      </c>
      <c r="J105" s="139">
        <f>ROUND(I105*H105,2)</f>
        <v>0</v>
      </c>
      <c r="K105" s="136" t="s">
        <v>446</v>
      </c>
      <c r="L105" s="29"/>
      <c r="M105" s="140" t="s">
        <v>3</v>
      </c>
      <c r="N105" s="141" t="s">
        <v>39</v>
      </c>
      <c r="O105" s="142">
        <v>0.346</v>
      </c>
      <c r="P105" s="142">
        <f>O105*H105</f>
        <v>2.7067579999999998</v>
      </c>
      <c r="Q105" s="142">
        <v>0</v>
      </c>
      <c r="R105" s="142">
        <f>Q105*H105</f>
        <v>0</v>
      </c>
      <c r="S105" s="142">
        <v>0</v>
      </c>
      <c r="T105" s="143">
        <f>S105*H105</f>
        <v>0</v>
      </c>
      <c r="U105" s="28"/>
      <c r="V105" s="28"/>
      <c r="W105" s="28"/>
      <c r="X105" s="28"/>
      <c r="Y105" s="28"/>
      <c r="Z105" s="28"/>
      <c r="AA105" s="28"/>
      <c r="AB105" s="28"/>
      <c r="AC105" s="28"/>
      <c r="AD105" s="28"/>
      <c r="AE105" s="28"/>
      <c r="AR105" s="144" t="s">
        <v>138</v>
      </c>
      <c r="AT105" s="144" t="s">
        <v>119</v>
      </c>
      <c r="AU105" s="144" t="s">
        <v>77</v>
      </c>
      <c r="AY105" s="16" t="s">
        <v>117</v>
      </c>
      <c r="BE105" s="145">
        <f>IF(N105="základní",J105,0)</f>
        <v>0</v>
      </c>
      <c r="BF105" s="145">
        <f>IF(N105="snížená",J105,0)</f>
        <v>0</v>
      </c>
      <c r="BG105" s="145">
        <f>IF(N105="zákl. přenesená",J105,0)</f>
        <v>0</v>
      </c>
      <c r="BH105" s="145">
        <f>IF(N105="sníž. přenesená",J105,0)</f>
        <v>0</v>
      </c>
      <c r="BI105" s="145">
        <f>IF(N105="nulová",J105,0)</f>
        <v>0</v>
      </c>
      <c r="BJ105" s="16" t="s">
        <v>73</v>
      </c>
      <c r="BK105" s="145">
        <f>ROUND(I105*H105,2)</f>
        <v>0</v>
      </c>
      <c r="BL105" s="16" t="s">
        <v>138</v>
      </c>
      <c r="BM105" s="144" t="s">
        <v>282</v>
      </c>
    </row>
    <row r="106" spans="1:47" s="2" customFormat="1" ht="57.1">
      <c r="A106" s="28"/>
      <c r="B106" s="29"/>
      <c r="C106" s="28"/>
      <c r="D106" s="146" t="s">
        <v>124</v>
      </c>
      <c r="E106" s="28"/>
      <c r="F106" s="147" t="s">
        <v>159</v>
      </c>
      <c r="G106" s="28"/>
      <c r="H106" s="28"/>
      <c r="I106" s="28"/>
      <c r="J106" s="28"/>
      <c r="K106" s="28"/>
      <c r="L106" s="29"/>
      <c r="M106" s="148"/>
      <c r="N106" s="149"/>
      <c r="O106" s="49"/>
      <c r="P106" s="49"/>
      <c r="Q106" s="49"/>
      <c r="R106" s="49"/>
      <c r="S106" s="49"/>
      <c r="T106" s="50"/>
      <c r="U106" s="28"/>
      <c r="V106" s="28"/>
      <c r="W106" s="28"/>
      <c r="X106" s="28"/>
      <c r="Y106" s="28"/>
      <c r="Z106" s="28"/>
      <c r="AA106" s="28"/>
      <c r="AB106" s="28"/>
      <c r="AC106" s="28"/>
      <c r="AD106" s="28"/>
      <c r="AE106" s="28"/>
      <c r="AT106" s="16" t="s">
        <v>124</v>
      </c>
      <c r="AU106" s="16" t="s">
        <v>77</v>
      </c>
    </row>
    <row r="107" spans="2:51" s="13" customFormat="1" ht="12">
      <c r="B107" s="150"/>
      <c r="D107" s="146" t="s">
        <v>141</v>
      </c>
      <c r="E107" s="151" t="s">
        <v>3</v>
      </c>
      <c r="F107" s="152" t="s">
        <v>283</v>
      </c>
      <c r="H107" s="153">
        <v>7.823</v>
      </c>
      <c r="L107" s="150"/>
      <c r="M107" s="154"/>
      <c r="N107" s="155"/>
      <c r="O107" s="155"/>
      <c r="P107" s="155"/>
      <c r="Q107" s="155"/>
      <c r="R107" s="155"/>
      <c r="S107" s="155"/>
      <c r="T107" s="156"/>
      <c r="AT107" s="151" t="s">
        <v>141</v>
      </c>
      <c r="AU107" s="151" t="s">
        <v>77</v>
      </c>
      <c r="AV107" s="13" t="s">
        <v>77</v>
      </c>
      <c r="AW107" s="13" t="s">
        <v>27</v>
      </c>
      <c r="AX107" s="13" t="s">
        <v>73</v>
      </c>
      <c r="AY107" s="151" t="s">
        <v>117</v>
      </c>
    </row>
    <row r="108" spans="1:65" s="2" customFormat="1" ht="39.75" customHeight="1">
      <c r="A108" s="28"/>
      <c r="B108" s="133"/>
      <c r="C108" s="134" t="s">
        <v>161</v>
      </c>
      <c r="D108" s="134" t="s">
        <v>119</v>
      </c>
      <c r="E108" s="135" t="s">
        <v>162</v>
      </c>
      <c r="F108" s="136" t="s">
        <v>257</v>
      </c>
      <c r="G108" s="137" t="s">
        <v>146</v>
      </c>
      <c r="H108" s="138">
        <v>0.7</v>
      </c>
      <c r="I108" s="218">
        <v>0</v>
      </c>
      <c r="J108" s="139">
        <f>ROUND(I108*H108,2)</f>
        <v>0</v>
      </c>
      <c r="K108" s="136" t="s">
        <v>447</v>
      </c>
      <c r="L108" s="29"/>
      <c r="M108" s="140" t="s">
        <v>3</v>
      </c>
      <c r="N108" s="141" t="s">
        <v>39</v>
      </c>
      <c r="O108" s="142">
        <v>0</v>
      </c>
      <c r="P108" s="142">
        <f>O108*H108</f>
        <v>0</v>
      </c>
      <c r="Q108" s="142">
        <v>0.02337</v>
      </c>
      <c r="R108" s="142">
        <f>Q108*H108</f>
        <v>0.016359</v>
      </c>
      <c r="S108" s="142">
        <v>0</v>
      </c>
      <c r="T108" s="143">
        <f>S108*H108</f>
        <v>0</v>
      </c>
      <c r="U108" s="28"/>
      <c r="V108" s="28"/>
      <c r="W108" s="28"/>
      <c r="X108" s="28"/>
      <c r="Y108" s="28"/>
      <c r="Z108" s="28"/>
      <c r="AA108" s="28"/>
      <c r="AB108" s="28"/>
      <c r="AC108" s="28"/>
      <c r="AD108" s="28"/>
      <c r="AE108" s="28"/>
      <c r="AR108" s="144" t="s">
        <v>138</v>
      </c>
      <c r="AT108" s="144" t="s">
        <v>119</v>
      </c>
      <c r="AU108" s="144" t="s">
        <v>77</v>
      </c>
      <c r="AY108" s="16" t="s">
        <v>117</v>
      </c>
      <c r="BE108" s="145">
        <f>IF(N108="základní",J108,0)</f>
        <v>0</v>
      </c>
      <c r="BF108" s="145">
        <f>IF(N108="snížená",J108,0)</f>
        <v>0</v>
      </c>
      <c r="BG108" s="145">
        <f>IF(N108="zákl. přenesená",J108,0)</f>
        <v>0</v>
      </c>
      <c r="BH108" s="145">
        <f>IF(N108="sníž. přenesená",J108,0)</f>
        <v>0</v>
      </c>
      <c r="BI108" s="145">
        <f>IF(N108="nulová",J108,0)</f>
        <v>0</v>
      </c>
      <c r="BJ108" s="16" t="s">
        <v>73</v>
      </c>
      <c r="BK108" s="145">
        <f>ROUND(I108*H108,2)</f>
        <v>0</v>
      </c>
      <c r="BL108" s="16" t="s">
        <v>138</v>
      </c>
      <c r="BM108" s="144" t="s">
        <v>284</v>
      </c>
    </row>
    <row r="109" spans="1:47" s="2" customFormat="1" ht="95.1">
      <c r="A109" s="28"/>
      <c r="B109" s="29"/>
      <c r="C109" s="28"/>
      <c r="D109" s="146" t="s">
        <v>124</v>
      </c>
      <c r="E109" s="28"/>
      <c r="F109" s="147" t="s">
        <v>165</v>
      </c>
      <c r="G109" s="28"/>
      <c r="H109" s="28"/>
      <c r="I109" s="28"/>
      <c r="J109" s="28"/>
      <c r="K109" s="28"/>
      <c r="L109" s="29"/>
      <c r="M109" s="148"/>
      <c r="N109" s="149"/>
      <c r="O109" s="49"/>
      <c r="P109" s="49"/>
      <c r="Q109" s="49"/>
      <c r="R109" s="49"/>
      <c r="S109" s="49"/>
      <c r="T109" s="50"/>
      <c r="U109" s="28"/>
      <c r="V109" s="28"/>
      <c r="W109" s="28"/>
      <c r="X109" s="28"/>
      <c r="Y109" s="28"/>
      <c r="Z109" s="28"/>
      <c r="AA109" s="28"/>
      <c r="AB109" s="28"/>
      <c r="AC109" s="28"/>
      <c r="AD109" s="28"/>
      <c r="AE109" s="28"/>
      <c r="AT109" s="16" t="s">
        <v>124</v>
      </c>
      <c r="AU109" s="16" t="s">
        <v>77</v>
      </c>
    </row>
    <row r="110" spans="2:51" s="13" customFormat="1" ht="12">
      <c r="B110" s="150"/>
      <c r="D110" s="146" t="s">
        <v>141</v>
      </c>
      <c r="E110" s="151" t="s">
        <v>3</v>
      </c>
      <c r="F110" s="152" t="s">
        <v>285</v>
      </c>
      <c r="H110" s="153">
        <v>0.7</v>
      </c>
      <c r="L110" s="150"/>
      <c r="M110" s="154"/>
      <c r="N110" s="155"/>
      <c r="O110" s="155"/>
      <c r="P110" s="155"/>
      <c r="Q110" s="155"/>
      <c r="R110" s="155"/>
      <c r="S110" s="155"/>
      <c r="T110" s="156"/>
      <c r="AT110" s="151" t="s">
        <v>141</v>
      </c>
      <c r="AU110" s="151" t="s">
        <v>77</v>
      </c>
      <c r="AV110" s="13" t="s">
        <v>77</v>
      </c>
      <c r="AW110" s="13" t="s">
        <v>27</v>
      </c>
      <c r="AX110" s="13" t="s">
        <v>73</v>
      </c>
      <c r="AY110" s="151" t="s">
        <v>117</v>
      </c>
    </row>
    <row r="111" spans="1:65" s="2" customFormat="1" ht="24.3" customHeight="1">
      <c r="A111" s="28"/>
      <c r="B111" s="133"/>
      <c r="C111" s="134" t="s">
        <v>79</v>
      </c>
      <c r="D111" s="134" t="s">
        <v>119</v>
      </c>
      <c r="E111" s="135" t="s">
        <v>168</v>
      </c>
      <c r="F111" s="136" t="s">
        <v>169</v>
      </c>
      <c r="G111" s="137" t="s">
        <v>122</v>
      </c>
      <c r="H111" s="138">
        <v>66</v>
      </c>
      <c r="I111" s="218">
        <v>0</v>
      </c>
      <c r="J111" s="139">
        <f>ROUND(I111*H111,2)</f>
        <v>0</v>
      </c>
      <c r="K111" s="136" t="s">
        <v>446</v>
      </c>
      <c r="L111" s="29"/>
      <c r="M111" s="140" t="s">
        <v>3</v>
      </c>
      <c r="N111" s="141" t="s">
        <v>39</v>
      </c>
      <c r="O111" s="142">
        <v>0.311</v>
      </c>
      <c r="P111" s="142">
        <f>O111*H111</f>
        <v>20.526</v>
      </c>
      <c r="Q111" s="142">
        <v>0</v>
      </c>
      <c r="R111" s="142">
        <f>Q111*H111</f>
        <v>0</v>
      </c>
      <c r="S111" s="142">
        <v>0</v>
      </c>
      <c r="T111" s="143">
        <f>S111*H111</f>
        <v>0</v>
      </c>
      <c r="U111" s="28"/>
      <c r="V111" s="28"/>
      <c r="W111" s="28"/>
      <c r="X111" s="28"/>
      <c r="Y111" s="28"/>
      <c r="Z111" s="28"/>
      <c r="AA111" s="28"/>
      <c r="AB111" s="28"/>
      <c r="AC111" s="28"/>
      <c r="AD111" s="28"/>
      <c r="AE111" s="28"/>
      <c r="AR111" s="144" t="s">
        <v>170</v>
      </c>
      <c r="AT111" s="144" t="s">
        <v>119</v>
      </c>
      <c r="AU111" s="144" t="s">
        <v>77</v>
      </c>
      <c r="AY111" s="16" t="s">
        <v>117</v>
      </c>
      <c r="BE111" s="145">
        <f>IF(N111="základní",J111,0)</f>
        <v>0</v>
      </c>
      <c r="BF111" s="145">
        <f>IF(N111="snížená",J111,0)</f>
        <v>0</v>
      </c>
      <c r="BG111" s="145">
        <f>IF(N111="zákl. přenesená",J111,0)</f>
        <v>0</v>
      </c>
      <c r="BH111" s="145">
        <f>IF(N111="sníž. přenesená",J111,0)</f>
        <v>0</v>
      </c>
      <c r="BI111" s="145">
        <f>IF(N111="nulová",J111,0)</f>
        <v>0</v>
      </c>
      <c r="BJ111" s="16" t="s">
        <v>73</v>
      </c>
      <c r="BK111" s="145">
        <f>ROUND(I111*H111,2)</f>
        <v>0</v>
      </c>
      <c r="BL111" s="16" t="s">
        <v>170</v>
      </c>
      <c r="BM111" s="144" t="s">
        <v>286</v>
      </c>
    </row>
    <row r="112" spans="1:47" s="2" customFormat="1" ht="38.05">
      <c r="A112" s="28"/>
      <c r="B112" s="29"/>
      <c r="C112" s="28"/>
      <c r="D112" s="146" t="s">
        <v>124</v>
      </c>
      <c r="E112" s="28"/>
      <c r="F112" s="147" t="s">
        <v>172</v>
      </c>
      <c r="G112" s="28"/>
      <c r="H112" s="28"/>
      <c r="I112" s="28"/>
      <c r="J112" s="28"/>
      <c r="K112" s="28"/>
      <c r="L112" s="29"/>
      <c r="M112" s="148"/>
      <c r="N112" s="149"/>
      <c r="O112" s="49"/>
      <c r="P112" s="49"/>
      <c r="Q112" s="49"/>
      <c r="R112" s="49"/>
      <c r="S112" s="49"/>
      <c r="T112" s="50"/>
      <c r="U112" s="28"/>
      <c r="V112" s="28"/>
      <c r="W112" s="28"/>
      <c r="X112" s="28"/>
      <c r="Y112" s="28"/>
      <c r="Z112" s="28"/>
      <c r="AA112" s="28"/>
      <c r="AB112" s="28"/>
      <c r="AC112" s="28"/>
      <c r="AD112" s="28"/>
      <c r="AE112" s="28"/>
      <c r="AT112" s="16" t="s">
        <v>124</v>
      </c>
      <c r="AU112" s="16" t="s">
        <v>77</v>
      </c>
    </row>
    <row r="113" spans="2:51" s="13" customFormat="1" ht="12">
      <c r="B113" s="150"/>
      <c r="D113" s="146" t="s">
        <v>141</v>
      </c>
      <c r="E113" s="151" t="s">
        <v>3</v>
      </c>
      <c r="F113" s="152" t="s">
        <v>287</v>
      </c>
      <c r="H113" s="153">
        <v>66</v>
      </c>
      <c r="L113" s="150"/>
      <c r="M113" s="154"/>
      <c r="N113" s="155"/>
      <c r="O113" s="155"/>
      <c r="P113" s="155"/>
      <c r="Q113" s="155"/>
      <c r="R113" s="155"/>
      <c r="S113" s="155"/>
      <c r="T113" s="156"/>
      <c r="AT113" s="151" t="s">
        <v>141</v>
      </c>
      <c r="AU113" s="151" t="s">
        <v>77</v>
      </c>
      <c r="AV113" s="13" t="s">
        <v>77</v>
      </c>
      <c r="AW113" s="13" t="s">
        <v>27</v>
      </c>
      <c r="AX113" s="13" t="s">
        <v>73</v>
      </c>
      <c r="AY113" s="151" t="s">
        <v>117</v>
      </c>
    </row>
    <row r="114" spans="1:65" s="2" customFormat="1" ht="25.5" customHeight="1">
      <c r="A114" s="28"/>
      <c r="B114" s="133"/>
      <c r="C114" s="134" t="s">
        <v>179</v>
      </c>
      <c r="D114" s="134" t="s">
        <v>119</v>
      </c>
      <c r="E114" s="135" t="s">
        <v>174</v>
      </c>
      <c r="F114" s="136" t="s">
        <v>175</v>
      </c>
      <c r="G114" s="137" t="s">
        <v>122</v>
      </c>
      <c r="H114" s="138">
        <v>22</v>
      </c>
      <c r="I114" s="218">
        <v>0</v>
      </c>
      <c r="J114" s="139">
        <f>ROUND(I114*H114,2)</f>
        <v>0</v>
      </c>
      <c r="K114" s="136" t="s">
        <v>446</v>
      </c>
      <c r="L114" s="29"/>
      <c r="M114" s="140" t="s">
        <v>3</v>
      </c>
      <c r="N114" s="141" t="s">
        <v>39</v>
      </c>
      <c r="O114" s="142">
        <v>0</v>
      </c>
      <c r="P114" s="142">
        <f>O114*H114</f>
        <v>0</v>
      </c>
      <c r="Q114" s="142">
        <v>0</v>
      </c>
      <c r="R114" s="142">
        <f>Q114*H114</f>
        <v>0</v>
      </c>
      <c r="S114" s="142">
        <v>0</v>
      </c>
      <c r="T114" s="143">
        <f>S114*H114</f>
        <v>0</v>
      </c>
      <c r="U114" s="28"/>
      <c r="V114" s="28"/>
      <c r="W114" s="28"/>
      <c r="X114" s="28"/>
      <c r="Y114" s="28"/>
      <c r="Z114" s="28"/>
      <c r="AA114" s="28"/>
      <c r="AB114" s="28"/>
      <c r="AC114" s="28"/>
      <c r="AD114" s="28"/>
      <c r="AE114" s="28"/>
      <c r="AR114" s="144" t="s">
        <v>170</v>
      </c>
      <c r="AT114" s="144" t="s">
        <v>119</v>
      </c>
      <c r="AU114" s="144" t="s">
        <v>77</v>
      </c>
      <c r="AY114" s="16" t="s">
        <v>117</v>
      </c>
      <c r="BE114" s="145">
        <f>IF(N114="základní",J114,0)</f>
        <v>0</v>
      </c>
      <c r="BF114" s="145">
        <f>IF(N114="snížená",J114,0)</f>
        <v>0</v>
      </c>
      <c r="BG114" s="145">
        <f>IF(N114="zákl. přenesená",J114,0)</f>
        <v>0</v>
      </c>
      <c r="BH114" s="145">
        <f>IF(N114="sníž. přenesená",J114,0)</f>
        <v>0</v>
      </c>
      <c r="BI114" s="145">
        <f>IF(N114="nulová",J114,0)</f>
        <v>0</v>
      </c>
      <c r="BJ114" s="16" t="s">
        <v>73</v>
      </c>
      <c r="BK114" s="145">
        <f>ROUND(I114*H114,2)</f>
        <v>0</v>
      </c>
      <c r="BL114" s="16" t="s">
        <v>170</v>
      </c>
      <c r="BM114" s="144" t="s">
        <v>288</v>
      </c>
    </row>
    <row r="115" spans="1:65" s="2" customFormat="1" ht="27" customHeight="1">
      <c r="A115" s="28"/>
      <c r="B115" s="133"/>
      <c r="C115" s="134" t="s">
        <v>186</v>
      </c>
      <c r="D115" s="134" t="s">
        <v>119</v>
      </c>
      <c r="E115" s="135" t="s">
        <v>238</v>
      </c>
      <c r="F115" s="136" t="s">
        <v>239</v>
      </c>
      <c r="G115" s="137" t="s">
        <v>122</v>
      </c>
      <c r="H115" s="138">
        <v>22</v>
      </c>
      <c r="I115" s="218">
        <v>0</v>
      </c>
      <c r="J115" s="139">
        <f>ROUND(I115*H115,2)</f>
        <v>0</v>
      </c>
      <c r="K115" s="136" t="s">
        <v>446</v>
      </c>
      <c r="L115" s="29"/>
      <c r="M115" s="140" t="s">
        <v>3</v>
      </c>
      <c r="N115" s="141" t="s">
        <v>39</v>
      </c>
      <c r="O115" s="142">
        <v>0</v>
      </c>
      <c r="P115" s="142">
        <f>O115*H115</f>
        <v>0</v>
      </c>
      <c r="Q115" s="142">
        <v>0</v>
      </c>
      <c r="R115" s="142">
        <f>Q115*H115</f>
        <v>0</v>
      </c>
      <c r="S115" s="142">
        <v>0</v>
      </c>
      <c r="T115" s="143">
        <f>S115*H115</f>
        <v>0</v>
      </c>
      <c r="U115" s="28"/>
      <c r="V115" s="28"/>
      <c r="W115" s="28"/>
      <c r="X115" s="28"/>
      <c r="Y115" s="28"/>
      <c r="Z115" s="28"/>
      <c r="AA115" s="28"/>
      <c r="AB115" s="28"/>
      <c r="AC115" s="28"/>
      <c r="AD115" s="28"/>
      <c r="AE115" s="28"/>
      <c r="AR115" s="144" t="s">
        <v>170</v>
      </c>
      <c r="AT115" s="144" t="s">
        <v>119</v>
      </c>
      <c r="AU115" s="144" t="s">
        <v>77</v>
      </c>
      <c r="AY115" s="16" t="s">
        <v>117</v>
      </c>
      <c r="BE115" s="145">
        <f>IF(N115="základní",J115,0)</f>
        <v>0</v>
      </c>
      <c r="BF115" s="145">
        <f>IF(N115="snížená",J115,0)</f>
        <v>0</v>
      </c>
      <c r="BG115" s="145">
        <f>IF(N115="zákl. přenesená",J115,0)</f>
        <v>0</v>
      </c>
      <c r="BH115" s="145">
        <f>IF(N115="sníž. přenesená",J115,0)</f>
        <v>0</v>
      </c>
      <c r="BI115" s="145">
        <f>IF(N115="nulová",J115,0)</f>
        <v>0</v>
      </c>
      <c r="BJ115" s="16" t="s">
        <v>73</v>
      </c>
      <c r="BK115" s="145">
        <f>ROUND(I115*H115,2)</f>
        <v>0</v>
      </c>
      <c r="BL115" s="16" t="s">
        <v>170</v>
      </c>
      <c r="BM115" s="144" t="s">
        <v>289</v>
      </c>
    </row>
    <row r="116" spans="1:65" s="2" customFormat="1" ht="25.5" customHeight="1">
      <c r="A116" s="28"/>
      <c r="B116" s="133"/>
      <c r="C116" s="134" t="s">
        <v>204</v>
      </c>
      <c r="D116" s="134" t="s">
        <v>119</v>
      </c>
      <c r="E116" s="135" t="s">
        <v>290</v>
      </c>
      <c r="F116" s="136" t="s">
        <v>291</v>
      </c>
      <c r="G116" s="137" t="s">
        <v>236</v>
      </c>
      <c r="H116" s="138">
        <v>22</v>
      </c>
      <c r="I116" s="218">
        <v>0</v>
      </c>
      <c r="J116" s="139">
        <f>ROUND(I116*H116,2)</f>
        <v>0</v>
      </c>
      <c r="K116" s="136" t="s">
        <v>446</v>
      </c>
      <c r="L116" s="29"/>
      <c r="M116" s="140" t="s">
        <v>3</v>
      </c>
      <c r="N116" s="141" t="s">
        <v>39</v>
      </c>
      <c r="O116" s="142">
        <v>0</v>
      </c>
      <c r="P116" s="142">
        <f>O116*H116</f>
        <v>0</v>
      </c>
      <c r="Q116" s="142">
        <v>0</v>
      </c>
      <c r="R116" s="142">
        <f>Q116*H116</f>
        <v>0</v>
      </c>
      <c r="S116" s="142">
        <v>0</v>
      </c>
      <c r="T116" s="143">
        <f>S116*H116</f>
        <v>0</v>
      </c>
      <c r="U116" s="28"/>
      <c r="V116" s="28"/>
      <c r="W116" s="28"/>
      <c r="X116" s="28"/>
      <c r="Y116" s="28"/>
      <c r="Z116" s="28"/>
      <c r="AA116" s="28"/>
      <c r="AB116" s="28"/>
      <c r="AC116" s="28"/>
      <c r="AD116" s="28"/>
      <c r="AE116" s="28"/>
      <c r="AR116" s="144" t="s">
        <v>170</v>
      </c>
      <c r="AT116" s="144" t="s">
        <v>119</v>
      </c>
      <c r="AU116" s="144" t="s">
        <v>77</v>
      </c>
      <c r="AY116" s="16" t="s">
        <v>117</v>
      </c>
      <c r="BE116" s="145">
        <f>IF(N116="základní",J116,0)</f>
        <v>0</v>
      </c>
      <c r="BF116" s="145">
        <f>IF(N116="snížená",J116,0)</f>
        <v>0</v>
      </c>
      <c r="BG116" s="145">
        <f>IF(N116="zákl. přenesená",J116,0)</f>
        <v>0</v>
      </c>
      <c r="BH116" s="145">
        <f>IF(N116="sníž. přenesená",J116,0)</f>
        <v>0</v>
      </c>
      <c r="BI116" s="145">
        <f>IF(N116="nulová",J116,0)</f>
        <v>0</v>
      </c>
      <c r="BJ116" s="16" t="s">
        <v>73</v>
      </c>
      <c r="BK116" s="145">
        <f>ROUND(I116*H116,2)</f>
        <v>0</v>
      </c>
      <c r="BL116" s="16" t="s">
        <v>170</v>
      </c>
      <c r="BM116" s="144" t="s">
        <v>292</v>
      </c>
    </row>
    <row r="117" spans="2:63" s="12" customFormat="1" ht="22.95" customHeight="1">
      <c r="B117" s="121"/>
      <c r="D117" s="122" t="s">
        <v>67</v>
      </c>
      <c r="E117" s="131" t="s">
        <v>177</v>
      </c>
      <c r="F117" s="131" t="s">
        <v>178</v>
      </c>
      <c r="J117" s="132">
        <f>BK117</f>
        <v>0</v>
      </c>
      <c r="L117" s="121"/>
      <c r="M117" s="125"/>
      <c r="N117" s="126"/>
      <c r="O117" s="126"/>
      <c r="P117" s="127">
        <f>SUM(P118:P123)</f>
        <v>4.953288</v>
      </c>
      <c r="Q117" s="126"/>
      <c r="R117" s="127">
        <f>SUM(R118:R123)</f>
        <v>0</v>
      </c>
      <c r="S117" s="126"/>
      <c r="T117" s="128">
        <f>SUM(T118:T123)</f>
        <v>0</v>
      </c>
      <c r="AR117" s="122" t="s">
        <v>77</v>
      </c>
      <c r="AT117" s="129" t="s">
        <v>67</v>
      </c>
      <c r="AU117" s="129" t="s">
        <v>73</v>
      </c>
      <c r="AY117" s="122" t="s">
        <v>117</v>
      </c>
      <c r="BK117" s="130">
        <f>SUM(BK118:BK123)</f>
        <v>0</v>
      </c>
    </row>
    <row r="118" spans="1:65" s="2" customFormat="1" ht="37.9" customHeight="1">
      <c r="A118" s="28"/>
      <c r="B118" s="133"/>
      <c r="C118" s="134" t="s">
        <v>209</v>
      </c>
      <c r="D118" s="134" t="s">
        <v>119</v>
      </c>
      <c r="E118" s="135" t="s">
        <v>180</v>
      </c>
      <c r="F118" s="136" t="s">
        <v>181</v>
      </c>
      <c r="G118" s="137" t="s">
        <v>182</v>
      </c>
      <c r="H118" s="138">
        <v>1.432</v>
      </c>
      <c r="I118" s="218">
        <v>0</v>
      </c>
      <c r="J118" s="139">
        <f>ROUND(I118*H118,2)</f>
        <v>0</v>
      </c>
      <c r="K118" s="136" t="s">
        <v>163</v>
      </c>
      <c r="L118" s="29"/>
      <c r="M118" s="140" t="s">
        <v>3</v>
      </c>
      <c r="N118" s="141" t="s">
        <v>39</v>
      </c>
      <c r="O118" s="142">
        <v>2.255</v>
      </c>
      <c r="P118" s="142">
        <f>O118*H118</f>
        <v>3.22916</v>
      </c>
      <c r="Q118" s="142">
        <v>0</v>
      </c>
      <c r="R118" s="142">
        <f>Q118*H118</f>
        <v>0</v>
      </c>
      <c r="S118" s="142">
        <v>0</v>
      </c>
      <c r="T118" s="143">
        <f>S118*H118</f>
        <v>0</v>
      </c>
      <c r="U118" s="28"/>
      <c r="V118" s="28"/>
      <c r="W118" s="28"/>
      <c r="X118" s="28"/>
      <c r="Y118" s="28"/>
      <c r="Z118" s="28"/>
      <c r="AA118" s="28"/>
      <c r="AB118" s="28"/>
      <c r="AC118" s="28"/>
      <c r="AD118" s="28"/>
      <c r="AE118" s="28"/>
      <c r="AR118" s="144" t="s">
        <v>138</v>
      </c>
      <c r="AT118" s="144" t="s">
        <v>119</v>
      </c>
      <c r="AU118" s="144" t="s">
        <v>77</v>
      </c>
      <c r="AY118" s="16" t="s">
        <v>117</v>
      </c>
      <c r="BE118" s="145">
        <f>IF(N118="základní",J118,0)</f>
        <v>0</v>
      </c>
      <c r="BF118" s="145">
        <f>IF(N118="snížená",J118,0)</f>
        <v>0</v>
      </c>
      <c r="BG118" s="145">
        <f>IF(N118="zákl. přenesená",J118,0)</f>
        <v>0</v>
      </c>
      <c r="BH118" s="145">
        <f>IF(N118="sníž. přenesená",J118,0)</f>
        <v>0</v>
      </c>
      <c r="BI118" s="145">
        <f>IF(N118="nulová",J118,0)</f>
        <v>0</v>
      </c>
      <c r="BJ118" s="16" t="s">
        <v>73</v>
      </c>
      <c r="BK118" s="145">
        <f>ROUND(I118*H118,2)</f>
        <v>0</v>
      </c>
      <c r="BL118" s="16" t="s">
        <v>138</v>
      </c>
      <c r="BM118" s="144" t="s">
        <v>293</v>
      </c>
    </row>
    <row r="119" spans="1:47" s="2" customFormat="1" ht="123.65">
      <c r="A119" s="28"/>
      <c r="B119" s="29"/>
      <c r="C119" s="28"/>
      <c r="D119" s="146" t="s">
        <v>124</v>
      </c>
      <c r="E119" s="28"/>
      <c r="F119" s="147" t="s">
        <v>184</v>
      </c>
      <c r="G119" s="28"/>
      <c r="H119" s="28"/>
      <c r="I119" s="28"/>
      <c r="J119" s="28"/>
      <c r="K119" s="28"/>
      <c r="L119" s="29"/>
      <c r="M119" s="148"/>
      <c r="N119" s="149"/>
      <c r="O119" s="49"/>
      <c r="P119" s="49"/>
      <c r="Q119" s="49"/>
      <c r="R119" s="49"/>
      <c r="S119" s="49"/>
      <c r="T119" s="50"/>
      <c r="U119" s="28"/>
      <c r="V119" s="28"/>
      <c r="W119" s="28"/>
      <c r="X119" s="28"/>
      <c r="Y119" s="28"/>
      <c r="Z119" s="28"/>
      <c r="AA119" s="28"/>
      <c r="AB119" s="28"/>
      <c r="AC119" s="28"/>
      <c r="AD119" s="28"/>
      <c r="AE119" s="28"/>
      <c r="AT119" s="16" t="s">
        <v>124</v>
      </c>
      <c r="AU119" s="16" t="s">
        <v>77</v>
      </c>
    </row>
    <row r="120" spans="2:51" s="13" customFormat="1" ht="12">
      <c r="B120" s="150"/>
      <c r="D120" s="146" t="s">
        <v>141</v>
      </c>
      <c r="E120" s="151" t="s">
        <v>3</v>
      </c>
      <c r="F120" s="152" t="s">
        <v>268</v>
      </c>
      <c r="H120" s="153">
        <v>1.432</v>
      </c>
      <c r="L120" s="150"/>
      <c r="M120" s="154"/>
      <c r="N120" s="155"/>
      <c r="O120" s="155"/>
      <c r="P120" s="155"/>
      <c r="Q120" s="155"/>
      <c r="R120" s="155"/>
      <c r="S120" s="155"/>
      <c r="T120" s="156"/>
      <c r="AT120" s="151" t="s">
        <v>141</v>
      </c>
      <c r="AU120" s="151" t="s">
        <v>77</v>
      </c>
      <c r="AV120" s="13" t="s">
        <v>77</v>
      </c>
      <c r="AW120" s="13" t="s">
        <v>27</v>
      </c>
      <c r="AX120" s="13" t="s">
        <v>73</v>
      </c>
      <c r="AY120" s="151" t="s">
        <v>117</v>
      </c>
    </row>
    <row r="121" spans="1:65" s="2" customFormat="1" ht="49.1" customHeight="1">
      <c r="A121" s="28"/>
      <c r="B121" s="133"/>
      <c r="C121" s="134" t="s">
        <v>167</v>
      </c>
      <c r="D121" s="134" t="s">
        <v>119</v>
      </c>
      <c r="E121" s="135" t="s">
        <v>187</v>
      </c>
      <c r="F121" s="136" t="s">
        <v>188</v>
      </c>
      <c r="G121" s="137" t="s">
        <v>182</v>
      </c>
      <c r="H121" s="138">
        <v>1.432</v>
      </c>
      <c r="I121" s="218">
        <v>0</v>
      </c>
      <c r="J121" s="139">
        <f>ROUND(I121*H121,2)</f>
        <v>0</v>
      </c>
      <c r="K121" s="136" t="s">
        <v>163</v>
      </c>
      <c r="L121" s="29"/>
      <c r="M121" s="140" t="s">
        <v>3</v>
      </c>
      <c r="N121" s="141" t="s">
        <v>39</v>
      </c>
      <c r="O121" s="142">
        <v>1.204</v>
      </c>
      <c r="P121" s="142">
        <f>O121*H121</f>
        <v>1.7241279999999999</v>
      </c>
      <c r="Q121" s="142">
        <v>0</v>
      </c>
      <c r="R121" s="142">
        <f>Q121*H121</f>
        <v>0</v>
      </c>
      <c r="S121" s="142">
        <v>0</v>
      </c>
      <c r="T121" s="143">
        <f>S121*H121</f>
        <v>0</v>
      </c>
      <c r="U121" s="28"/>
      <c r="V121" s="28"/>
      <c r="W121" s="28"/>
      <c r="X121" s="28"/>
      <c r="Y121" s="28"/>
      <c r="Z121" s="28"/>
      <c r="AA121" s="28"/>
      <c r="AB121" s="28"/>
      <c r="AC121" s="28"/>
      <c r="AD121" s="28"/>
      <c r="AE121" s="28"/>
      <c r="AR121" s="144" t="s">
        <v>138</v>
      </c>
      <c r="AT121" s="144" t="s">
        <v>119</v>
      </c>
      <c r="AU121" s="144" t="s">
        <v>77</v>
      </c>
      <c r="AY121" s="16" t="s">
        <v>117</v>
      </c>
      <c r="BE121" s="145">
        <f>IF(N121="základní",J121,0)</f>
        <v>0</v>
      </c>
      <c r="BF121" s="145">
        <f>IF(N121="snížená",J121,0)</f>
        <v>0</v>
      </c>
      <c r="BG121" s="145">
        <f>IF(N121="zákl. přenesená",J121,0)</f>
        <v>0</v>
      </c>
      <c r="BH121" s="145">
        <f>IF(N121="sníž. přenesená",J121,0)</f>
        <v>0</v>
      </c>
      <c r="BI121" s="145">
        <f>IF(N121="nulová",J121,0)</f>
        <v>0</v>
      </c>
      <c r="BJ121" s="16" t="s">
        <v>73</v>
      </c>
      <c r="BK121" s="145">
        <f>ROUND(I121*H121,2)</f>
        <v>0</v>
      </c>
      <c r="BL121" s="16" t="s">
        <v>138</v>
      </c>
      <c r="BM121" s="144" t="s">
        <v>294</v>
      </c>
    </row>
    <row r="122" spans="1:47" s="2" customFormat="1" ht="123.65">
      <c r="A122" s="28"/>
      <c r="B122" s="29"/>
      <c r="C122" s="28"/>
      <c r="D122" s="146" t="s">
        <v>124</v>
      </c>
      <c r="E122" s="28"/>
      <c r="F122" s="147" t="s">
        <v>184</v>
      </c>
      <c r="G122" s="28"/>
      <c r="H122" s="28"/>
      <c r="I122" s="28"/>
      <c r="J122" s="28"/>
      <c r="K122" s="28"/>
      <c r="L122" s="29"/>
      <c r="M122" s="148"/>
      <c r="N122" s="149"/>
      <c r="O122" s="49"/>
      <c r="P122" s="49"/>
      <c r="Q122" s="49"/>
      <c r="R122" s="49"/>
      <c r="S122" s="49"/>
      <c r="T122" s="50"/>
      <c r="U122" s="28"/>
      <c r="V122" s="28"/>
      <c r="W122" s="28"/>
      <c r="X122" s="28"/>
      <c r="Y122" s="28"/>
      <c r="Z122" s="28"/>
      <c r="AA122" s="28"/>
      <c r="AB122" s="28"/>
      <c r="AC122" s="28"/>
      <c r="AD122" s="28"/>
      <c r="AE122" s="28"/>
      <c r="AT122" s="16" t="s">
        <v>124</v>
      </c>
      <c r="AU122" s="16" t="s">
        <v>77</v>
      </c>
    </row>
    <row r="123" spans="2:51" s="13" customFormat="1" ht="12">
      <c r="B123" s="150"/>
      <c r="D123" s="146" t="s">
        <v>141</v>
      </c>
      <c r="E123" s="151" t="s">
        <v>3</v>
      </c>
      <c r="F123" s="152" t="s">
        <v>268</v>
      </c>
      <c r="H123" s="153">
        <v>1.432</v>
      </c>
      <c r="L123" s="150"/>
      <c r="M123" s="154"/>
      <c r="N123" s="155"/>
      <c r="O123" s="155"/>
      <c r="P123" s="155"/>
      <c r="Q123" s="155"/>
      <c r="R123" s="155"/>
      <c r="S123" s="155"/>
      <c r="T123" s="156"/>
      <c r="AT123" s="151" t="s">
        <v>141</v>
      </c>
      <c r="AU123" s="151" t="s">
        <v>77</v>
      </c>
      <c r="AV123" s="13" t="s">
        <v>77</v>
      </c>
      <c r="AW123" s="13" t="s">
        <v>27</v>
      </c>
      <c r="AX123" s="13" t="s">
        <v>73</v>
      </c>
      <c r="AY123" s="151" t="s">
        <v>117</v>
      </c>
    </row>
    <row r="124" spans="2:63" s="12" customFormat="1" ht="26" customHeight="1">
      <c r="B124" s="121"/>
      <c r="D124" s="122" t="s">
        <v>67</v>
      </c>
      <c r="E124" s="123" t="s">
        <v>190</v>
      </c>
      <c r="F124" s="123" t="s">
        <v>191</v>
      </c>
      <c r="J124" s="124">
        <f>BK124</f>
        <v>0</v>
      </c>
      <c r="L124" s="121"/>
      <c r="M124" s="125"/>
      <c r="N124" s="126"/>
      <c r="O124" s="126"/>
      <c r="P124" s="127">
        <f>P125+P128</f>
        <v>0</v>
      </c>
      <c r="Q124" s="126"/>
      <c r="R124" s="127">
        <f>R125+R128</f>
        <v>0</v>
      </c>
      <c r="S124" s="126"/>
      <c r="T124" s="128">
        <f>T125+T128</f>
        <v>0</v>
      </c>
      <c r="AR124" s="122" t="s">
        <v>83</v>
      </c>
      <c r="AT124" s="129" t="s">
        <v>67</v>
      </c>
      <c r="AU124" s="129" t="s">
        <v>68</v>
      </c>
      <c r="AY124" s="122" t="s">
        <v>117</v>
      </c>
      <c r="BK124" s="130">
        <f>BK125+BK128</f>
        <v>0</v>
      </c>
    </row>
    <row r="125" spans="2:63" s="12" customFormat="1" ht="22.95" customHeight="1">
      <c r="B125" s="121"/>
      <c r="D125" s="122" t="s">
        <v>67</v>
      </c>
      <c r="E125" s="131" t="s">
        <v>192</v>
      </c>
      <c r="F125" s="131" t="s">
        <v>193</v>
      </c>
      <c r="J125" s="132">
        <f>BK125</f>
        <v>0</v>
      </c>
      <c r="L125" s="121"/>
      <c r="M125" s="125"/>
      <c r="N125" s="126"/>
      <c r="O125" s="126"/>
      <c r="P125" s="127">
        <f>SUM(P126:P127)</f>
        <v>0</v>
      </c>
      <c r="Q125" s="126"/>
      <c r="R125" s="127">
        <f>SUM(R126:R127)</f>
        <v>0</v>
      </c>
      <c r="S125" s="126"/>
      <c r="T125" s="128">
        <f>SUM(T126:T127)</f>
        <v>0</v>
      </c>
      <c r="AR125" s="122" t="s">
        <v>83</v>
      </c>
      <c r="AT125" s="129" t="s">
        <v>67</v>
      </c>
      <c r="AU125" s="129" t="s">
        <v>73</v>
      </c>
      <c r="AY125" s="122" t="s">
        <v>117</v>
      </c>
      <c r="BK125" s="130">
        <f>SUM(BK126:BK127)</f>
        <v>0</v>
      </c>
    </row>
    <row r="126" spans="1:65" s="2" customFormat="1" ht="14.45" customHeight="1">
      <c r="A126" s="28"/>
      <c r="B126" s="133"/>
      <c r="C126" s="134" t="s">
        <v>138</v>
      </c>
      <c r="D126" s="134" t="s">
        <v>119</v>
      </c>
      <c r="E126" s="135" t="s">
        <v>194</v>
      </c>
      <c r="F126" s="136" t="s">
        <v>195</v>
      </c>
      <c r="G126" s="137" t="s">
        <v>196</v>
      </c>
      <c r="H126" s="138">
        <v>22</v>
      </c>
      <c r="I126" s="218">
        <v>0</v>
      </c>
      <c r="J126" s="139">
        <f>ROUND(I126*H126,2)</f>
        <v>0</v>
      </c>
      <c r="K126" s="136" t="s">
        <v>163</v>
      </c>
      <c r="L126" s="29"/>
      <c r="M126" s="140" t="s">
        <v>3</v>
      </c>
      <c r="N126" s="141" t="s">
        <v>39</v>
      </c>
      <c r="O126" s="142">
        <v>0</v>
      </c>
      <c r="P126" s="142">
        <f>O126*H126</f>
        <v>0</v>
      </c>
      <c r="Q126" s="142">
        <v>0</v>
      </c>
      <c r="R126" s="142">
        <f>Q126*H126</f>
        <v>0</v>
      </c>
      <c r="S126" s="142">
        <v>0</v>
      </c>
      <c r="T126" s="143">
        <f>S126*H126</f>
        <v>0</v>
      </c>
      <c r="U126" s="28"/>
      <c r="V126" s="28"/>
      <c r="W126" s="28"/>
      <c r="X126" s="28"/>
      <c r="Y126" s="28"/>
      <c r="Z126" s="28"/>
      <c r="AA126" s="28"/>
      <c r="AB126" s="28"/>
      <c r="AC126" s="28"/>
      <c r="AD126" s="28"/>
      <c r="AE126" s="28"/>
      <c r="AR126" s="144" t="s">
        <v>197</v>
      </c>
      <c r="AT126" s="144" t="s">
        <v>119</v>
      </c>
      <c r="AU126" s="144" t="s">
        <v>77</v>
      </c>
      <c r="AY126" s="16" t="s">
        <v>117</v>
      </c>
      <c r="BE126" s="145">
        <f>IF(N126="základní",J126,0)</f>
        <v>0</v>
      </c>
      <c r="BF126" s="145">
        <f>IF(N126="snížená",J126,0)</f>
        <v>0</v>
      </c>
      <c r="BG126" s="145">
        <f>IF(N126="zákl. přenesená",J126,0)</f>
        <v>0</v>
      </c>
      <c r="BH126" s="145">
        <f>IF(N126="sníž. přenesená",J126,0)</f>
        <v>0</v>
      </c>
      <c r="BI126" s="145">
        <f>IF(N126="nulová",J126,0)</f>
        <v>0</v>
      </c>
      <c r="BJ126" s="16" t="s">
        <v>73</v>
      </c>
      <c r="BK126" s="145">
        <f>ROUND(I126*H126,2)</f>
        <v>0</v>
      </c>
      <c r="BL126" s="16" t="s">
        <v>197</v>
      </c>
      <c r="BM126" s="144" t="s">
        <v>295</v>
      </c>
    </row>
    <row r="127" spans="1:65" s="2" customFormat="1" ht="14.45" customHeight="1">
      <c r="A127" s="28"/>
      <c r="B127" s="133"/>
      <c r="C127" s="134" t="s">
        <v>245</v>
      </c>
      <c r="D127" s="134" t="s">
        <v>119</v>
      </c>
      <c r="E127" s="135" t="s">
        <v>199</v>
      </c>
      <c r="F127" s="136" t="s">
        <v>200</v>
      </c>
      <c r="G127" s="137" t="s">
        <v>196</v>
      </c>
      <c r="H127" s="138">
        <v>1</v>
      </c>
      <c r="I127" s="218">
        <v>0</v>
      </c>
      <c r="J127" s="139">
        <f>ROUND(I127*H127,2)</f>
        <v>0</v>
      </c>
      <c r="K127" s="136" t="s">
        <v>163</v>
      </c>
      <c r="L127" s="29"/>
      <c r="M127" s="140" t="s">
        <v>3</v>
      </c>
      <c r="N127" s="141" t="s">
        <v>39</v>
      </c>
      <c r="O127" s="142">
        <v>0</v>
      </c>
      <c r="P127" s="142">
        <f>O127*H127</f>
        <v>0</v>
      </c>
      <c r="Q127" s="142">
        <v>0</v>
      </c>
      <c r="R127" s="142">
        <f>Q127*H127</f>
        <v>0</v>
      </c>
      <c r="S127" s="142">
        <v>0</v>
      </c>
      <c r="T127" s="143">
        <f>S127*H127</f>
        <v>0</v>
      </c>
      <c r="U127" s="28"/>
      <c r="V127" s="28"/>
      <c r="W127" s="28"/>
      <c r="X127" s="28"/>
      <c r="Y127" s="28"/>
      <c r="Z127" s="28"/>
      <c r="AA127" s="28"/>
      <c r="AB127" s="28"/>
      <c r="AC127" s="28"/>
      <c r="AD127" s="28"/>
      <c r="AE127" s="28"/>
      <c r="AR127" s="144" t="s">
        <v>197</v>
      </c>
      <c r="AT127" s="144" t="s">
        <v>119</v>
      </c>
      <c r="AU127" s="144" t="s">
        <v>77</v>
      </c>
      <c r="AY127" s="16" t="s">
        <v>117</v>
      </c>
      <c r="BE127" s="145">
        <f>IF(N127="základní",J127,0)</f>
        <v>0</v>
      </c>
      <c r="BF127" s="145">
        <f>IF(N127="snížená",J127,0)</f>
        <v>0</v>
      </c>
      <c r="BG127" s="145">
        <f>IF(N127="zákl. přenesená",J127,0)</f>
        <v>0</v>
      </c>
      <c r="BH127" s="145">
        <f>IF(N127="sníž. přenesená",J127,0)</f>
        <v>0</v>
      </c>
      <c r="BI127" s="145">
        <f>IF(N127="nulová",J127,0)</f>
        <v>0</v>
      </c>
      <c r="BJ127" s="16" t="s">
        <v>73</v>
      </c>
      <c r="BK127" s="145">
        <f>ROUND(I127*H127,2)</f>
        <v>0</v>
      </c>
      <c r="BL127" s="16" t="s">
        <v>197</v>
      </c>
      <c r="BM127" s="144" t="s">
        <v>296</v>
      </c>
    </row>
    <row r="128" spans="2:63" s="12" customFormat="1" ht="22.95" customHeight="1">
      <c r="B128" s="121"/>
      <c r="D128" s="122" t="s">
        <v>67</v>
      </c>
      <c r="E128" s="131" t="s">
        <v>202</v>
      </c>
      <c r="F128" s="131" t="s">
        <v>203</v>
      </c>
      <c r="J128" s="132">
        <f>BK128</f>
        <v>0</v>
      </c>
      <c r="L128" s="121"/>
      <c r="M128" s="125"/>
      <c r="N128" s="126"/>
      <c r="O128" s="126"/>
      <c r="P128" s="127">
        <f>SUM(P129:P130)</f>
        <v>0</v>
      </c>
      <c r="Q128" s="126"/>
      <c r="R128" s="127">
        <f>SUM(R129:R130)</f>
        <v>0</v>
      </c>
      <c r="S128" s="126"/>
      <c r="T128" s="128">
        <f>SUM(T129:T130)</f>
        <v>0</v>
      </c>
      <c r="AR128" s="122" t="s">
        <v>83</v>
      </c>
      <c r="AT128" s="129" t="s">
        <v>67</v>
      </c>
      <c r="AU128" s="129" t="s">
        <v>73</v>
      </c>
      <c r="AY128" s="122" t="s">
        <v>117</v>
      </c>
      <c r="BK128" s="130">
        <f>SUM(BK129:BK130)</f>
        <v>0</v>
      </c>
    </row>
    <row r="129" spans="1:65" s="2" customFormat="1" ht="14.45" customHeight="1">
      <c r="A129" s="28"/>
      <c r="B129" s="133"/>
      <c r="C129" s="134" t="s">
        <v>173</v>
      </c>
      <c r="D129" s="134" t="s">
        <v>119</v>
      </c>
      <c r="E129" s="135" t="s">
        <v>205</v>
      </c>
      <c r="F129" s="136" t="s">
        <v>206</v>
      </c>
      <c r="G129" s="137" t="s">
        <v>207</v>
      </c>
      <c r="H129" s="138">
        <v>1</v>
      </c>
      <c r="I129" s="218">
        <v>0</v>
      </c>
      <c r="J129" s="139">
        <f>ROUND(I129*H129,2)</f>
        <v>0</v>
      </c>
      <c r="K129" s="136" t="s">
        <v>163</v>
      </c>
      <c r="L129" s="29"/>
      <c r="M129" s="140" t="s">
        <v>3</v>
      </c>
      <c r="N129" s="141" t="s">
        <v>39</v>
      </c>
      <c r="O129" s="142">
        <v>0</v>
      </c>
      <c r="P129" s="142">
        <f>O129*H129</f>
        <v>0</v>
      </c>
      <c r="Q129" s="142">
        <v>0</v>
      </c>
      <c r="R129" s="142">
        <f>Q129*H129</f>
        <v>0</v>
      </c>
      <c r="S129" s="142">
        <v>0</v>
      </c>
      <c r="T129" s="143">
        <f>S129*H129</f>
        <v>0</v>
      </c>
      <c r="U129" s="28"/>
      <c r="V129" s="28"/>
      <c r="W129" s="28"/>
      <c r="X129" s="28"/>
      <c r="Y129" s="28"/>
      <c r="Z129" s="28"/>
      <c r="AA129" s="28"/>
      <c r="AB129" s="28"/>
      <c r="AC129" s="28"/>
      <c r="AD129" s="28"/>
      <c r="AE129" s="28"/>
      <c r="AR129" s="144" t="s">
        <v>197</v>
      </c>
      <c r="AT129" s="144" t="s">
        <v>119</v>
      </c>
      <c r="AU129" s="144" t="s">
        <v>77</v>
      </c>
      <c r="AY129" s="16" t="s">
        <v>117</v>
      </c>
      <c r="BE129" s="145">
        <f>IF(N129="základní",J129,0)</f>
        <v>0</v>
      </c>
      <c r="BF129" s="145">
        <f>IF(N129="snížená",J129,0)</f>
        <v>0</v>
      </c>
      <c r="BG129" s="145">
        <f>IF(N129="zákl. přenesená",J129,0)</f>
        <v>0</v>
      </c>
      <c r="BH129" s="145">
        <f>IF(N129="sníž. přenesená",J129,0)</f>
        <v>0</v>
      </c>
      <c r="BI129" s="145">
        <f>IF(N129="nulová",J129,0)</f>
        <v>0</v>
      </c>
      <c r="BJ129" s="16" t="s">
        <v>73</v>
      </c>
      <c r="BK129" s="145">
        <f>ROUND(I129*H129,2)</f>
        <v>0</v>
      </c>
      <c r="BL129" s="16" t="s">
        <v>197</v>
      </c>
      <c r="BM129" s="144" t="s">
        <v>297</v>
      </c>
    </row>
    <row r="130" spans="1:65" s="2" customFormat="1" ht="14.45" customHeight="1">
      <c r="A130" s="28"/>
      <c r="B130" s="133"/>
      <c r="C130" s="134" t="s">
        <v>9</v>
      </c>
      <c r="D130" s="134" t="s">
        <v>119</v>
      </c>
      <c r="E130" s="135" t="s">
        <v>210</v>
      </c>
      <c r="F130" s="136" t="s">
        <v>211</v>
      </c>
      <c r="G130" s="137" t="s">
        <v>207</v>
      </c>
      <c r="H130" s="138">
        <v>1</v>
      </c>
      <c r="I130" s="218">
        <v>0</v>
      </c>
      <c r="J130" s="139">
        <f>ROUND(I130*H130,2)</f>
        <v>0</v>
      </c>
      <c r="K130" s="136" t="s">
        <v>163</v>
      </c>
      <c r="L130" s="29"/>
      <c r="M130" s="166" t="s">
        <v>3</v>
      </c>
      <c r="N130" s="167" t="s">
        <v>39</v>
      </c>
      <c r="O130" s="168">
        <v>0</v>
      </c>
      <c r="P130" s="168">
        <f>O130*H130</f>
        <v>0</v>
      </c>
      <c r="Q130" s="168">
        <v>0</v>
      </c>
      <c r="R130" s="168">
        <f>Q130*H130</f>
        <v>0</v>
      </c>
      <c r="S130" s="168">
        <v>0</v>
      </c>
      <c r="T130" s="169">
        <f>S130*H130</f>
        <v>0</v>
      </c>
      <c r="U130" s="28"/>
      <c r="V130" s="28"/>
      <c r="W130" s="28"/>
      <c r="X130" s="28"/>
      <c r="Y130" s="28"/>
      <c r="Z130" s="28"/>
      <c r="AA130" s="28"/>
      <c r="AB130" s="28"/>
      <c r="AC130" s="28"/>
      <c r="AD130" s="28"/>
      <c r="AE130" s="28"/>
      <c r="AR130" s="144" t="s">
        <v>197</v>
      </c>
      <c r="AT130" s="144" t="s">
        <v>119</v>
      </c>
      <c r="AU130" s="144" t="s">
        <v>77</v>
      </c>
      <c r="AY130" s="16" t="s">
        <v>117</v>
      </c>
      <c r="BE130" s="145">
        <f>IF(N130="základní",J130,0)</f>
        <v>0</v>
      </c>
      <c r="BF130" s="145">
        <f>IF(N130="snížená",J130,0)</f>
        <v>0</v>
      </c>
      <c r="BG130" s="145">
        <f>IF(N130="zákl. přenesená",J130,0)</f>
        <v>0</v>
      </c>
      <c r="BH130" s="145">
        <f>IF(N130="sníž. přenesená",J130,0)</f>
        <v>0</v>
      </c>
      <c r="BI130" s="145">
        <f>IF(N130="nulová",J130,0)</f>
        <v>0</v>
      </c>
      <c r="BJ130" s="16" t="s">
        <v>73</v>
      </c>
      <c r="BK130" s="145">
        <f>ROUND(I130*H130,2)</f>
        <v>0</v>
      </c>
      <c r="BL130" s="16" t="s">
        <v>197</v>
      </c>
      <c r="BM130" s="144" t="s">
        <v>298</v>
      </c>
    </row>
    <row r="131" spans="1:31" s="2" customFormat="1" ht="7" customHeight="1">
      <c r="A131" s="28"/>
      <c r="B131" s="38"/>
      <c r="C131" s="39"/>
      <c r="D131" s="39"/>
      <c r="E131" s="39"/>
      <c r="F131" s="39"/>
      <c r="G131" s="39"/>
      <c r="H131" s="39"/>
      <c r="I131" s="39"/>
      <c r="J131" s="39"/>
      <c r="K131" s="39"/>
      <c r="L131" s="29"/>
      <c r="M131" s="28"/>
      <c r="O131" s="28"/>
      <c r="P131" s="28"/>
      <c r="Q131" s="28"/>
      <c r="R131" s="28"/>
      <c r="S131" s="28"/>
      <c r="T131" s="28"/>
      <c r="U131" s="28"/>
      <c r="V131" s="28"/>
      <c r="W131" s="28"/>
      <c r="X131" s="28"/>
      <c r="Y131" s="28"/>
      <c r="Z131" s="28"/>
      <c r="AA131" s="28"/>
      <c r="AB131" s="28"/>
      <c r="AC131" s="28"/>
      <c r="AD131" s="28"/>
      <c r="AE131" s="28"/>
    </row>
  </sheetData>
  <autoFilter ref="C87:K130"/>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horizontalDpi="600" verticalDpi="600" orientation="portrait" paperSize="9" scale="77" r:id="rId2"/>
  <headerFooter>
    <oddFooter>&amp;CStrana &amp;P z &amp;N</oddFooter>
  </headerFooter>
  <rowBreaks count="1" manualBreakCount="1">
    <brk id="113"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1"/>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7.05" customHeight="1">
      <c r="L2" s="181" t="s">
        <v>6</v>
      </c>
      <c r="M2" s="182"/>
      <c r="N2" s="182"/>
      <c r="O2" s="182"/>
      <c r="P2" s="182"/>
      <c r="Q2" s="182"/>
      <c r="R2" s="182"/>
      <c r="S2" s="182"/>
      <c r="T2" s="182"/>
      <c r="U2" s="182"/>
      <c r="V2" s="182"/>
      <c r="AT2" s="16" t="s">
        <v>84</v>
      </c>
    </row>
    <row r="3" spans="2:46" s="1" customFormat="1" ht="7" customHeight="1">
      <c r="B3" s="17"/>
      <c r="C3" s="18"/>
      <c r="D3" s="18"/>
      <c r="E3" s="18"/>
      <c r="F3" s="18"/>
      <c r="G3" s="18"/>
      <c r="H3" s="18"/>
      <c r="I3" s="18"/>
      <c r="J3" s="18"/>
      <c r="K3" s="18"/>
      <c r="L3" s="19"/>
      <c r="AT3" s="16" t="s">
        <v>77</v>
      </c>
    </row>
    <row r="4" spans="2:46" s="1" customFormat="1" ht="25" customHeight="1">
      <c r="B4" s="19"/>
      <c r="D4" s="20" t="s">
        <v>87</v>
      </c>
      <c r="L4" s="19"/>
      <c r="M4" s="85" t="s">
        <v>11</v>
      </c>
      <c r="AT4" s="16" t="s">
        <v>4</v>
      </c>
    </row>
    <row r="5" spans="2:12" s="1" customFormat="1" ht="7" customHeight="1">
      <c r="B5" s="19"/>
      <c r="L5" s="19"/>
    </row>
    <row r="6" spans="2:12" s="1" customFormat="1" ht="12.1" customHeight="1">
      <c r="B6" s="19"/>
      <c r="D6" s="25" t="s">
        <v>15</v>
      </c>
      <c r="L6" s="19"/>
    </row>
    <row r="7" spans="2:12" s="1" customFormat="1" ht="26.35" customHeight="1">
      <c r="B7" s="19"/>
      <c r="E7" s="216" t="str">
        <f>'Rekapitulace stavby'!K6</f>
        <v>Značení EVL                                                                                                                                                                      Projekt "Značení evropsky významných lokalit v Kraji Vysočina"</v>
      </c>
      <c r="F7" s="217"/>
      <c r="G7" s="217"/>
      <c r="H7" s="217"/>
      <c r="L7" s="19"/>
    </row>
    <row r="8" spans="1:31" s="2" customFormat="1" ht="12.1"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206" t="s">
        <v>438</v>
      </c>
      <c r="F9" s="215"/>
      <c r="G9" s="215"/>
      <c r="H9" s="215"/>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16</v>
      </c>
      <c r="E11" s="28"/>
      <c r="F11" s="23" t="s">
        <v>3</v>
      </c>
      <c r="G11" s="28"/>
      <c r="H11" s="28"/>
      <c r="I11" s="25" t="s">
        <v>17</v>
      </c>
      <c r="J11" s="23" t="s">
        <v>3</v>
      </c>
      <c r="K11" s="28"/>
      <c r="L11" s="86"/>
      <c r="S11" s="28"/>
      <c r="T11" s="28"/>
      <c r="U11" s="28"/>
      <c r="V11" s="28"/>
      <c r="W11" s="28"/>
      <c r="X11" s="28"/>
      <c r="Y11" s="28"/>
      <c r="Z11" s="28"/>
      <c r="AA11" s="28"/>
      <c r="AB11" s="28"/>
      <c r="AC11" s="28"/>
      <c r="AD11" s="28"/>
      <c r="AE11" s="28"/>
    </row>
    <row r="12" spans="1:31" s="2" customFormat="1" ht="12.1" customHeight="1">
      <c r="A12" s="28"/>
      <c r="B12" s="29"/>
      <c r="C12" s="28"/>
      <c r="D12" s="25" t="s">
        <v>18</v>
      </c>
      <c r="E12" s="28"/>
      <c r="F12" s="23" t="s">
        <v>19</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21</v>
      </c>
      <c r="E14" s="28"/>
      <c r="F14" s="28"/>
      <c r="G14" s="28"/>
      <c r="H14" s="28"/>
      <c r="I14" s="25" t="s">
        <v>22</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23</v>
      </c>
      <c r="F15" s="28"/>
      <c r="G15" s="28"/>
      <c r="H15" s="28"/>
      <c r="I15" s="25" t="s">
        <v>24</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25</v>
      </c>
      <c r="E17" s="28"/>
      <c r="F17" s="28"/>
      <c r="G17" s="28"/>
      <c r="H17" s="28"/>
      <c r="I17" s="25" t="s">
        <v>22</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196" t="str">
        <f>'Rekapitulace stavby'!E14</f>
        <v xml:space="preserve"> </v>
      </c>
      <c r="F18" s="196"/>
      <c r="G18" s="196"/>
      <c r="H18" s="196"/>
      <c r="I18" s="25" t="s">
        <v>24</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26</v>
      </c>
      <c r="E20" s="28"/>
      <c r="F20" s="28"/>
      <c r="G20" s="28"/>
      <c r="H20" s="28"/>
      <c r="I20" s="25" t="s">
        <v>22</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24</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28</v>
      </c>
      <c r="E23" s="28"/>
      <c r="F23" s="28"/>
      <c r="G23" s="28"/>
      <c r="H23" s="28"/>
      <c r="I23" s="25" t="s">
        <v>22</v>
      </c>
      <c r="J23" s="23" t="s">
        <v>29</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30</v>
      </c>
      <c r="F24" s="28"/>
      <c r="G24" s="28"/>
      <c r="H24" s="28"/>
      <c r="I24" s="25" t="s">
        <v>24</v>
      </c>
      <c r="J24" s="23" t="s">
        <v>31</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32</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192" t="s">
        <v>3</v>
      </c>
      <c r="F27" s="192"/>
      <c r="G27" s="192"/>
      <c r="H27" s="192"/>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34</v>
      </c>
      <c r="E30" s="28"/>
      <c r="F30" s="28"/>
      <c r="G30" s="28"/>
      <c r="H30" s="28"/>
      <c r="I30" s="28"/>
      <c r="J30" s="62">
        <f>ROUND(J90,2)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36</v>
      </c>
      <c r="G32" s="28"/>
      <c r="H32" s="28"/>
      <c r="I32" s="32" t="s">
        <v>35</v>
      </c>
      <c r="J32" s="32" t="s">
        <v>37</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38</v>
      </c>
      <c r="E33" s="25" t="s">
        <v>39</v>
      </c>
      <c r="F33" s="92">
        <f>ROUND((SUM(BE90:BE150)),2)</f>
        <v>0</v>
      </c>
      <c r="G33" s="28"/>
      <c r="H33" s="28"/>
      <c r="I33" s="93">
        <v>0.21</v>
      </c>
      <c r="J33" s="92">
        <f>ROUND(((SUM(BE90:BE150))*I33),2)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40</v>
      </c>
      <c r="F34" s="92">
        <f>ROUND((SUM(BF90:BF150)),2)</f>
        <v>0</v>
      </c>
      <c r="G34" s="28"/>
      <c r="H34" s="28"/>
      <c r="I34" s="93">
        <v>0.15</v>
      </c>
      <c r="J34" s="92">
        <f>ROUND(((SUM(BF90:BF150))*I34),2)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41</v>
      </c>
      <c r="F35" s="92">
        <f>ROUND((SUM(BG90:BG150)),2)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42</v>
      </c>
      <c r="F36" s="92">
        <f>ROUND((SUM(BH90:BH150)),2)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43</v>
      </c>
      <c r="F37" s="92">
        <f>ROUND((SUM(BI90:BI150)),2)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44</v>
      </c>
      <c r="E39" s="51"/>
      <c r="F39" s="51"/>
      <c r="G39" s="96" t="s">
        <v>45</v>
      </c>
      <c r="H39" s="97" t="s">
        <v>46</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6" t="str">
        <f>E7</f>
        <v>Značení EVL                                                                                                                                                                      Projekt "Značení evropsky významných lokalit v Kraji Vysočina"</v>
      </c>
      <c r="F48" s="217"/>
      <c r="G48" s="217"/>
      <c r="H48" s="217"/>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206" t="str">
        <f>E9</f>
        <v>5 - Informační panely</v>
      </c>
      <c r="F50" s="215"/>
      <c r="G50" s="215"/>
      <c r="H50" s="215"/>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18</v>
      </c>
      <c r="D52" s="28"/>
      <c r="E52" s="28"/>
      <c r="F52" s="23" t="str">
        <f>F12</f>
        <v xml:space="preserve"> </v>
      </c>
      <c r="G52" s="28"/>
      <c r="H52" s="28"/>
      <c r="I52" s="25" t="s">
        <v>20</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3" customHeight="1" hidden="1">
      <c r="A54" s="28"/>
      <c r="B54" s="29"/>
      <c r="C54" s="25" t="s">
        <v>21</v>
      </c>
      <c r="D54" s="28"/>
      <c r="E54" s="28"/>
      <c r="F54" s="23" t="str">
        <f>E15</f>
        <v>Kraj Vysočina</v>
      </c>
      <c r="G54" s="28"/>
      <c r="H54" s="28"/>
      <c r="I54" s="25" t="s">
        <v>26</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25</v>
      </c>
      <c r="D55" s="28"/>
      <c r="E55" s="28"/>
      <c r="F55" s="23" t="str">
        <f>IF(E18="","",E18)</f>
        <v xml:space="preserve"> </v>
      </c>
      <c r="G55" s="28"/>
      <c r="H55" s="28"/>
      <c r="I55" s="25" t="s">
        <v>28</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5" customHeight="1" hidden="1">
      <c r="A59" s="28"/>
      <c r="B59" s="29"/>
      <c r="C59" s="102" t="s">
        <v>66</v>
      </c>
      <c r="D59" s="28"/>
      <c r="E59" s="28"/>
      <c r="F59" s="28"/>
      <c r="G59" s="28"/>
      <c r="H59" s="28"/>
      <c r="I59" s="28"/>
      <c r="J59" s="62">
        <f>J90</f>
        <v>0</v>
      </c>
      <c r="K59" s="28"/>
      <c r="L59" s="86"/>
      <c r="S59" s="28"/>
      <c r="T59" s="28"/>
      <c r="U59" s="28"/>
      <c r="V59" s="28"/>
      <c r="W59" s="28"/>
      <c r="X59" s="28"/>
      <c r="Y59" s="28"/>
      <c r="Z59" s="28"/>
      <c r="AA59" s="28"/>
      <c r="AB59" s="28"/>
      <c r="AC59" s="28"/>
      <c r="AD59" s="28"/>
      <c r="AE59" s="28"/>
      <c r="AU59" s="16" t="s">
        <v>93</v>
      </c>
    </row>
    <row r="60" spans="2:12" s="9" customFormat="1" ht="25" customHeight="1" hidden="1">
      <c r="B60" s="103"/>
      <c r="D60" s="104" t="s">
        <v>299</v>
      </c>
      <c r="E60" s="105"/>
      <c r="F60" s="105"/>
      <c r="G60" s="105"/>
      <c r="H60" s="105"/>
      <c r="I60" s="105"/>
      <c r="J60" s="106">
        <f>J91</f>
        <v>0</v>
      </c>
      <c r="L60" s="103"/>
    </row>
    <row r="61" spans="2:12" s="10" customFormat="1" ht="19.9" customHeight="1" hidden="1">
      <c r="B61" s="107"/>
      <c r="D61" s="108" t="s">
        <v>300</v>
      </c>
      <c r="E61" s="109"/>
      <c r="F61" s="109"/>
      <c r="G61" s="109"/>
      <c r="H61" s="109"/>
      <c r="I61" s="109"/>
      <c r="J61" s="110">
        <f>J92</f>
        <v>0</v>
      </c>
      <c r="L61" s="107"/>
    </row>
    <row r="62" spans="2:12" s="10" customFormat="1" ht="19.9" customHeight="1" hidden="1">
      <c r="B62" s="107"/>
      <c r="D62" s="108" t="s">
        <v>95</v>
      </c>
      <c r="E62" s="109"/>
      <c r="F62" s="109"/>
      <c r="G62" s="109"/>
      <c r="H62" s="109"/>
      <c r="I62" s="109"/>
      <c r="J62" s="110">
        <f>J96</f>
        <v>0</v>
      </c>
      <c r="L62" s="107"/>
    </row>
    <row r="63" spans="2:12" s="10" customFormat="1" ht="19.9" customHeight="1" hidden="1">
      <c r="B63" s="107"/>
      <c r="D63" s="108" t="s">
        <v>96</v>
      </c>
      <c r="E63" s="109"/>
      <c r="F63" s="109"/>
      <c r="G63" s="109"/>
      <c r="H63" s="109"/>
      <c r="I63" s="109"/>
      <c r="J63" s="110">
        <f>J100</f>
        <v>0</v>
      </c>
      <c r="L63" s="107"/>
    </row>
    <row r="64" spans="2:12" s="9" customFormat="1" ht="25" customHeight="1" hidden="1">
      <c r="B64" s="103"/>
      <c r="D64" s="104" t="s">
        <v>97</v>
      </c>
      <c r="E64" s="105"/>
      <c r="F64" s="105"/>
      <c r="G64" s="105"/>
      <c r="H64" s="105"/>
      <c r="I64" s="105"/>
      <c r="J64" s="106">
        <f>J104</f>
        <v>0</v>
      </c>
      <c r="L64" s="103"/>
    </row>
    <row r="65" spans="2:12" s="10" customFormat="1" ht="19.9" customHeight="1" hidden="1">
      <c r="B65" s="107"/>
      <c r="D65" s="108" t="s">
        <v>301</v>
      </c>
      <c r="E65" s="109"/>
      <c r="F65" s="109"/>
      <c r="G65" s="109"/>
      <c r="H65" s="109"/>
      <c r="I65" s="109"/>
      <c r="J65" s="110">
        <f>J105</f>
        <v>0</v>
      </c>
      <c r="L65" s="107"/>
    </row>
    <row r="66" spans="2:12" s="10" customFormat="1" ht="19.9" customHeight="1" hidden="1">
      <c r="B66" s="107"/>
      <c r="D66" s="108" t="s">
        <v>98</v>
      </c>
      <c r="E66" s="109"/>
      <c r="F66" s="109"/>
      <c r="G66" s="109"/>
      <c r="H66" s="109"/>
      <c r="I66" s="109"/>
      <c r="J66" s="110">
        <f>J113</f>
        <v>0</v>
      </c>
      <c r="L66" s="107"/>
    </row>
    <row r="67" spans="2:12" s="10" customFormat="1" ht="19.9" customHeight="1" hidden="1">
      <c r="B67" s="107"/>
      <c r="D67" s="108" t="s">
        <v>99</v>
      </c>
      <c r="E67" s="109"/>
      <c r="F67" s="109"/>
      <c r="G67" s="109"/>
      <c r="H67" s="109"/>
      <c r="I67" s="109"/>
      <c r="J67" s="110">
        <f>J134</f>
        <v>0</v>
      </c>
      <c r="L67" s="107"/>
    </row>
    <row r="68" spans="2:12" s="9" customFormat="1" ht="25" customHeight="1" hidden="1">
      <c r="B68" s="103"/>
      <c r="D68" s="104" t="s">
        <v>100</v>
      </c>
      <c r="E68" s="105"/>
      <c r="F68" s="105"/>
      <c r="G68" s="105"/>
      <c r="H68" s="105"/>
      <c r="I68" s="105"/>
      <c r="J68" s="106">
        <f>J141</f>
        <v>0</v>
      </c>
      <c r="L68" s="103"/>
    </row>
    <row r="69" spans="2:12" s="10" customFormat="1" ht="19.9" customHeight="1" hidden="1">
      <c r="B69" s="107"/>
      <c r="D69" s="108" t="s">
        <v>101</v>
      </c>
      <c r="E69" s="109"/>
      <c r="F69" s="109"/>
      <c r="G69" s="109"/>
      <c r="H69" s="109"/>
      <c r="I69" s="109"/>
      <c r="J69" s="110">
        <f>J142</f>
        <v>0</v>
      </c>
      <c r="L69" s="107"/>
    </row>
    <row r="70" spans="2:12" s="10" customFormat="1" ht="19.9" customHeight="1" hidden="1">
      <c r="B70" s="107"/>
      <c r="D70" s="108" t="s">
        <v>102</v>
      </c>
      <c r="E70" s="109"/>
      <c r="F70" s="109"/>
      <c r="G70" s="109"/>
      <c r="H70" s="109"/>
      <c r="I70" s="109"/>
      <c r="J70" s="110">
        <f>J148</f>
        <v>0</v>
      </c>
      <c r="L70" s="107"/>
    </row>
    <row r="71" spans="1:31" s="2" customFormat="1" ht="21.75" customHeight="1" hidden="1">
      <c r="A71" s="28"/>
      <c r="B71" s="29"/>
      <c r="C71" s="28"/>
      <c r="D71" s="28"/>
      <c r="E71" s="28"/>
      <c r="F71" s="28"/>
      <c r="G71" s="28"/>
      <c r="H71" s="28"/>
      <c r="I71" s="28"/>
      <c r="J71" s="28"/>
      <c r="K71" s="28"/>
      <c r="L71" s="86"/>
      <c r="S71" s="28"/>
      <c r="T71" s="28"/>
      <c r="U71" s="28"/>
      <c r="V71" s="28"/>
      <c r="W71" s="28"/>
      <c r="X71" s="28"/>
      <c r="Y71" s="28"/>
      <c r="Z71" s="28"/>
      <c r="AA71" s="28"/>
      <c r="AB71" s="28"/>
      <c r="AC71" s="28"/>
      <c r="AD71" s="28"/>
      <c r="AE71" s="28"/>
    </row>
    <row r="72" spans="1:31" s="2" customFormat="1" ht="7" customHeight="1" hidden="1">
      <c r="A72" s="28"/>
      <c r="B72" s="38"/>
      <c r="C72" s="39"/>
      <c r="D72" s="39"/>
      <c r="E72" s="39"/>
      <c r="F72" s="39"/>
      <c r="G72" s="39"/>
      <c r="H72" s="39"/>
      <c r="I72" s="39"/>
      <c r="J72" s="39"/>
      <c r="K72" s="39"/>
      <c r="L72" s="86"/>
      <c r="S72" s="28"/>
      <c r="T72" s="28"/>
      <c r="U72" s="28"/>
      <c r="V72" s="28"/>
      <c r="W72" s="28"/>
      <c r="X72" s="28"/>
      <c r="Y72" s="28"/>
      <c r="Z72" s="28"/>
      <c r="AA72" s="28"/>
      <c r="AB72" s="28"/>
      <c r="AC72" s="28"/>
      <c r="AD72" s="28"/>
      <c r="AE72" s="28"/>
    </row>
    <row r="73" ht="12" hidden="1"/>
    <row r="74" ht="12" hidden="1"/>
    <row r="75" ht="12" hidden="1"/>
    <row r="76" spans="1:31" s="2" customFormat="1" ht="7" customHeight="1">
      <c r="A76" s="28"/>
      <c r="B76" s="40"/>
      <c r="C76" s="41"/>
      <c r="D76" s="41"/>
      <c r="E76" s="41"/>
      <c r="F76" s="41"/>
      <c r="G76" s="41"/>
      <c r="H76" s="41"/>
      <c r="I76" s="41"/>
      <c r="J76" s="41"/>
      <c r="K76" s="41"/>
      <c r="L76" s="86"/>
      <c r="S76" s="28"/>
      <c r="T76" s="28"/>
      <c r="U76" s="28"/>
      <c r="V76" s="28"/>
      <c r="W76" s="28"/>
      <c r="X76" s="28"/>
      <c r="Y76" s="28"/>
      <c r="Z76" s="28"/>
      <c r="AA76" s="28"/>
      <c r="AB76" s="28"/>
      <c r="AC76" s="28"/>
      <c r="AD76" s="28"/>
      <c r="AE76" s="28"/>
    </row>
    <row r="77" spans="1:31" s="2" customFormat="1" ht="25" customHeight="1">
      <c r="A77" s="28"/>
      <c r="B77" s="29"/>
      <c r="C77" s="20" t="s">
        <v>103</v>
      </c>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7" customHeight="1">
      <c r="A78" s="28"/>
      <c r="B78" s="29"/>
      <c r="C78" s="28"/>
      <c r="D78" s="28"/>
      <c r="E78" s="28"/>
      <c r="F78" s="28"/>
      <c r="G78" s="28"/>
      <c r="H78" s="28"/>
      <c r="I78" s="28"/>
      <c r="J78" s="28"/>
      <c r="K78" s="28"/>
      <c r="L78" s="86"/>
      <c r="S78" s="28"/>
      <c r="T78" s="28"/>
      <c r="U78" s="28"/>
      <c r="V78" s="28"/>
      <c r="W78" s="28"/>
      <c r="X78" s="28"/>
      <c r="Y78" s="28"/>
      <c r="Z78" s="28"/>
      <c r="AA78" s="28"/>
      <c r="AB78" s="28"/>
      <c r="AC78" s="28"/>
      <c r="AD78" s="28"/>
      <c r="AE78" s="28"/>
    </row>
    <row r="79" spans="1:31" s="2" customFormat="1" ht="12.1" customHeight="1">
      <c r="A79" s="28"/>
      <c r="B79" s="29"/>
      <c r="C79" s="25" t="s">
        <v>15</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27.75" customHeight="1">
      <c r="A80" s="28"/>
      <c r="B80" s="29"/>
      <c r="C80" s="28"/>
      <c r="D80" s="28"/>
      <c r="E80" s="216" t="str">
        <f>E7</f>
        <v>Značení EVL                                                                                                                                                                      Projekt "Značení evropsky významných lokalit v Kraji Vysočina"</v>
      </c>
      <c r="F80" s="217"/>
      <c r="G80" s="217"/>
      <c r="H80" s="217"/>
      <c r="I80" s="28"/>
      <c r="J80" s="28"/>
      <c r="K80" s="28"/>
      <c r="L80" s="86"/>
      <c r="S80" s="28"/>
      <c r="T80" s="28"/>
      <c r="U80" s="28"/>
      <c r="V80" s="28"/>
      <c r="W80" s="28"/>
      <c r="X80" s="28"/>
      <c r="Y80" s="28"/>
      <c r="Z80" s="28"/>
      <c r="AA80" s="28"/>
      <c r="AB80" s="28"/>
      <c r="AC80" s="28"/>
      <c r="AD80" s="28"/>
      <c r="AE80" s="28"/>
    </row>
    <row r="81" spans="1:31" s="2" customFormat="1" ht="12.1" customHeight="1">
      <c r="A81" s="28"/>
      <c r="B81" s="29"/>
      <c r="C81" s="25" t="s">
        <v>88</v>
      </c>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16.5" customHeight="1">
      <c r="A82" s="28"/>
      <c r="B82" s="29"/>
      <c r="C82" s="28"/>
      <c r="D82" s="28"/>
      <c r="E82" s="206" t="str">
        <f>E9</f>
        <v>5 - Informační panely</v>
      </c>
      <c r="F82" s="215"/>
      <c r="G82" s="215"/>
      <c r="H82" s="215"/>
      <c r="I82" s="28"/>
      <c r="J82" s="28"/>
      <c r="K82" s="28"/>
      <c r="L82" s="86"/>
      <c r="S82" s="28"/>
      <c r="T82" s="28"/>
      <c r="U82" s="28"/>
      <c r="V82" s="28"/>
      <c r="W82" s="28"/>
      <c r="X82" s="28"/>
      <c r="Y82" s="28"/>
      <c r="Z82" s="28"/>
      <c r="AA82" s="28"/>
      <c r="AB82" s="28"/>
      <c r="AC82" s="28"/>
      <c r="AD82" s="28"/>
      <c r="AE82" s="28"/>
    </row>
    <row r="83" spans="1:31" s="2" customFormat="1" ht="7" customHeight="1">
      <c r="A83" s="28"/>
      <c r="B83" s="29"/>
      <c r="C83" s="28"/>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2.1" customHeight="1">
      <c r="A84" s="28"/>
      <c r="B84" s="29"/>
      <c r="C84" s="25" t="s">
        <v>18</v>
      </c>
      <c r="D84" s="28"/>
      <c r="E84" s="28"/>
      <c r="F84" s="23" t="str">
        <f>F12</f>
        <v xml:space="preserve"> </v>
      </c>
      <c r="G84" s="28"/>
      <c r="H84" s="28"/>
      <c r="I84" s="25"/>
      <c r="J84" s="46" t="str">
        <f>IF(J12="","",J12)</f>
        <v/>
      </c>
      <c r="K84" s="28"/>
      <c r="L84" s="86"/>
      <c r="S84" s="28"/>
      <c r="T84" s="28"/>
      <c r="U84" s="28"/>
      <c r="V84" s="28"/>
      <c r="W84" s="28"/>
      <c r="X84" s="28"/>
      <c r="Y84" s="28"/>
      <c r="Z84" s="28"/>
      <c r="AA84" s="28"/>
      <c r="AB84" s="28"/>
      <c r="AC84" s="28"/>
      <c r="AD84" s="28"/>
      <c r="AE84" s="28"/>
    </row>
    <row r="85" spans="1:31" s="2" customFormat="1" ht="7" customHeight="1">
      <c r="A85" s="28"/>
      <c r="B85" s="29"/>
      <c r="C85" s="28"/>
      <c r="D85" s="28"/>
      <c r="E85" s="28"/>
      <c r="F85" s="28"/>
      <c r="G85" s="28"/>
      <c r="H85" s="28"/>
      <c r="I85" s="28"/>
      <c r="J85" s="28"/>
      <c r="K85" s="28"/>
      <c r="L85" s="86"/>
      <c r="S85" s="28"/>
      <c r="T85" s="28"/>
      <c r="U85" s="28"/>
      <c r="V85" s="28"/>
      <c r="W85" s="28"/>
      <c r="X85" s="28"/>
      <c r="Y85" s="28"/>
      <c r="Z85" s="28"/>
      <c r="AA85" s="28"/>
      <c r="AB85" s="28"/>
      <c r="AC85" s="28"/>
      <c r="AD85" s="28"/>
      <c r="AE85" s="28"/>
    </row>
    <row r="86" spans="1:31" s="2" customFormat="1" ht="15.3" customHeight="1">
      <c r="A86" s="28"/>
      <c r="B86" s="29"/>
      <c r="C86" s="25" t="s">
        <v>21</v>
      </c>
      <c r="D86" s="28"/>
      <c r="E86" s="28"/>
      <c r="F86" s="23" t="str">
        <f>E15</f>
        <v>Kraj Vysočina</v>
      </c>
      <c r="G86" s="28"/>
      <c r="H86" s="28"/>
      <c r="I86" s="25" t="s">
        <v>26</v>
      </c>
      <c r="J86" s="26" t="str">
        <f>E21</f>
        <v xml:space="preserve"> </v>
      </c>
      <c r="K86" s="28"/>
      <c r="L86" s="86"/>
      <c r="S86" s="28"/>
      <c r="T86" s="28"/>
      <c r="U86" s="28"/>
      <c r="V86" s="28"/>
      <c r="W86" s="28"/>
      <c r="X86" s="28"/>
      <c r="Y86" s="28"/>
      <c r="Z86" s="28"/>
      <c r="AA86" s="28"/>
      <c r="AB86" s="28"/>
      <c r="AC86" s="28"/>
      <c r="AD86" s="28"/>
      <c r="AE86" s="28"/>
    </row>
    <row r="87" spans="1:31" s="2" customFormat="1" ht="25.65" customHeight="1">
      <c r="A87" s="28"/>
      <c r="B87" s="29"/>
      <c r="C87" s="25" t="s">
        <v>25</v>
      </c>
      <c r="D87" s="28"/>
      <c r="E87" s="28"/>
      <c r="F87" s="180" t="str">
        <f>IF(E18="","",E18)</f>
        <v xml:space="preserve"> </v>
      </c>
      <c r="G87" s="28"/>
      <c r="H87" s="28"/>
      <c r="I87" s="25" t="s">
        <v>28</v>
      </c>
      <c r="J87" s="26" t="str">
        <f>E24</f>
        <v>Ing. Miroslav Červenka</v>
      </c>
      <c r="K87" s="28"/>
      <c r="L87" s="86"/>
      <c r="S87" s="28"/>
      <c r="T87" s="28"/>
      <c r="U87" s="28"/>
      <c r="V87" s="28"/>
      <c r="W87" s="28"/>
      <c r="X87" s="28"/>
      <c r="Y87" s="28"/>
      <c r="Z87" s="28"/>
      <c r="AA87" s="28"/>
      <c r="AB87" s="28"/>
      <c r="AC87" s="28"/>
      <c r="AD87" s="28"/>
      <c r="AE87" s="28"/>
    </row>
    <row r="88" spans="1:31" s="2" customFormat="1" ht="10.4" customHeight="1">
      <c r="A88" s="28"/>
      <c r="B88" s="29"/>
      <c r="C88" s="28"/>
      <c r="D88" s="28"/>
      <c r="E88" s="28"/>
      <c r="F88" s="28"/>
      <c r="G88" s="28"/>
      <c r="H88" s="28"/>
      <c r="I88" s="28"/>
      <c r="J88" s="28"/>
      <c r="K88" s="28"/>
      <c r="L88" s="86"/>
      <c r="S88" s="28"/>
      <c r="T88" s="28"/>
      <c r="U88" s="28"/>
      <c r="V88" s="28"/>
      <c r="W88" s="28"/>
      <c r="X88" s="28"/>
      <c r="Y88" s="28"/>
      <c r="Z88" s="28"/>
      <c r="AA88" s="28"/>
      <c r="AB88" s="28"/>
      <c r="AC88" s="28"/>
      <c r="AD88" s="28"/>
      <c r="AE88" s="28"/>
    </row>
    <row r="89" spans="1:31" s="11" customFormat="1" ht="29.25" customHeight="1">
      <c r="A89" s="111"/>
      <c r="B89" s="112"/>
      <c r="C89" s="113" t="s">
        <v>104</v>
      </c>
      <c r="D89" s="114" t="s">
        <v>53</v>
      </c>
      <c r="E89" s="114" t="s">
        <v>49</v>
      </c>
      <c r="F89" s="114" t="s">
        <v>50</v>
      </c>
      <c r="G89" s="114" t="s">
        <v>105</v>
      </c>
      <c r="H89" s="114" t="s">
        <v>106</v>
      </c>
      <c r="I89" s="114" t="s">
        <v>107</v>
      </c>
      <c r="J89" s="114" t="s">
        <v>92</v>
      </c>
      <c r="K89" s="115" t="s">
        <v>108</v>
      </c>
      <c r="L89" s="116"/>
      <c r="M89" s="53" t="s">
        <v>3</v>
      </c>
      <c r="N89" s="54" t="s">
        <v>38</v>
      </c>
      <c r="O89" s="54" t="s">
        <v>109</v>
      </c>
      <c r="P89" s="54" t="s">
        <v>110</v>
      </c>
      <c r="Q89" s="54" t="s">
        <v>111</v>
      </c>
      <c r="R89" s="54" t="s">
        <v>112</v>
      </c>
      <c r="S89" s="54" t="s">
        <v>113</v>
      </c>
      <c r="T89" s="55" t="s">
        <v>114</v>
      </c>
      <c r="U89" s="111"/>
      <c r="V89" s="111"/>
      <c r="W89" s="111"/>
      <c r="X89" s="111"/>
      <c r="Y89" s="111"/>
      <c r="Z89" s="111"/>
      <c r="AA89" s="111"/>
      <c r="AB89" s="111"/>
      <c r="AC89" s="111"/>
      <c r="AD89" s="111"/>
      <c r="AE89" s="111"/>
    </row>
    <row r="90" spans="1:63" s="2" customFormat="1" ht="22.95" customHeight="1">
      <c r="A90" s="28"/>
      <c r="B90" s="29"/>
      <c r="C90" s="60" t="s">
        <v>115</v>
      </c>
      <c r="D90" s="28"/>
      <c r="E90" s="28"/>
      <c r="F90" s="28"/>
      <c r="G90" s="28"/>
      <c r="H90" s="28"/>
      <c r="I90" s="28"/>
      <c r="J90" s="117">
        <f>BK90</f>
        <v>0</v>
      </c>
      <c r="K90" s="28"/>
      <c r="L90" s="29"/>
      <c r="M90" s="56"/>
      <c r="N90" s="47"/>
      <c r="O90" s="57"/>
      <c r="P90" s="118">
        <f>P91+P104+P141</f>
        <v>125.878626</v>
      </c>
      <c r="Q90" s="57"/>
      <c r="R90" s="118">
        <f>R91+R104+R141</f>
        <v>3.3849027300000003</v>
      </c>
      <c r="S90" s="57"/>
      <c r="T90" s="119">
        <f>T91+T104+T141</f>
        <v>0</v>
      </c>
      <c r="U90" s="28"/>
      <c r="V90" s="28"/>
      <c r="W90" s="28"/>
      <c r="X90" s="28"/>
      <c r="Y90" s="28"/>
      <c r="Z90" s="28"/>
      <c r="AA90" s="28"/>
      <c r="AB90" s="28"/>
      <c r="AC90" s="28"/>
      <c r="AD90" s="28"/>
      <c r="AE90" s="28"/>
      <c r="AT90" s="16" t="s">
        <v>67</v>
      </c>
      <c r="AU90" s="16" t="s">
        <v>93</v>
      </c>
      <c r="BK90" s="120">
        <f>BK91+BK104+BK141</f>
        <v>0</v>
      </c>
    </row>
    <row r="91" spans="2:63" s="12" customFormat="1" ht="26" customHeight="1">
      <c r="B91" s="121"/>
      <c r="D91" s="122" t="s">
        <v>67</v>
      </c>
      <c r="E91" s="123" t="s">
        <v>116</v>
      </c>
      <c r="F91" s="123" t="s">
        <v>302</v>
      </c>
      <c r="J91" s="124">
        <f>BK91</f>
        <v>0</v>
      </c>
      <c r="L91" s="121"/>
      <c r="M91" s="125"/>
      <c r="N91" s="126"/>
      <c r="O91" s="126"/>
      <c r="P91" s="127">
        <f>P92+P96+P100</f>
        <v>41.664</v>
      </c>
      <c r="Q91" s="126"/>
      <c r="R91" s="127">
        <f>R92+R96+R100</f>
        <v>2.13444</v>
      </c>
      <c r="S91" s="126"/>
      <c r="T91" s="128">
        <f>T92+T96+T100</f>
        <v>0</v>
      </c>
      <c r="AR91" s="122" t="s">
        <v>73</v>
      </c>
      <c r="AT91" s="129" t="s">
        <v>67</v>
      </c>
      <c r="AU91" s="129" t="s">
        <v>68</v>
      </c>
      <c r="AY91" s="122" t="s">
        <v>117</v>
      </c>
      <c r="BK91" s="130">
        <f>BK92+BK96+BK100</f>
        <v>0</v>
      </c>
    </row>
    <row r="92" spans="2:63" s="12" customFormat="1" ht="22.95" customHeight="1">
      <c r="B92" s="121"/>
      <c r="D92" s="122" t="s">
        <v>67</v>
      </c>
      <c r="E92" s="131" t="s">
        <v>73</v>
      </c>
      <c r="F92" s="131" t="s">
        <v>303</v>
      </c>
      <c r="J92" s="132">
        <f>BK92</f>
        <v>0</v>
      </c>
      <c r="L92" s="121"/>
      <c r="M92" s="125"/>
      <c r="N92" s="126"/>
      <c r="O92" s="126"/>
      <c r="P92" s="127">
        <f>SUM(P93:P95)</f>
        <v>0.5459999999999999</v>
      </c>
      <c r="Q92" s="126"/>
      <c r="R92" s="127">
        <f>SUM(R93:R95)</f>
        <v>0</v>
      </c>
      <c r="S92" s="126"/>
      <c r="T92" s="128">
        <f>SUM(T93:T95)</f>
        <v>0</v>
      </c>
      <c r="AR92" s="122" t="s">
        <v>73</v>
      </c>
      <c r="AT92" s="129" t="s">
        <v>67</v>
      </c>
      <c r="AU92" s="129" t="s">
        <v>73</v>
      </c>
      <c r="AY92" s="122" t="s">
        <v>117</v>
      </c>
      <c r="BK92" s="130">
        <f>SUM(BK93:BK95)</f>
        <v>0</v>
      </c>
    </row>
    <row r="93" spans="1:65" s="2" customFormat="1" ht="24.3" customHeight="1">
      <c r="A93" s="28"/>
      <c r="B93" s="133"/>
      <c r="C93" s="134" t="s">
        <v>73</v>
      </c>
      <c r="D93" s="134" t="s">
        <v>119</v>
      </c>
      <c r="E93" s="135" t="s">
        <v>304</v>
      </c>
      <c r="F93" s="136" t="s">
        <v>305</v>
      </c>
      <c r="G93" s="137" t="s">
        <v>157</v>
      </c>
      <c r="H93" s="138">
        <v>42</v>
      </c>
      <c r="I93" s="218">
        <v>0</v>
      </c>
      <c r="J93" s="139">
        <f>ROUND(I93*H93,2)</f>
        <v>0</v>
      </c>
      <c r="K93" s="136" t="s">
        <v>163</v>
      </c>
      <c r="L93" s="29"/>
      <c r="M93" s="140" t="s">
        <v>3</v>
      </c>
      <c r="N93" s="141" t="s">
        <v>39</v>
      </c>
      <c r="O93" s="142">
        <v>0.013</v>
      </c>
      <c r="P93" s="142">
        <f>O93*H93</f>
        <v>0.5459999999999999</v>
      </c>
      <c r="Q93" s="142">
        <v>0</v>
      </c>
      <c r="R93" s="142">
        <f>Q93*H93</f>
        <v>0</v>
      </c>
      <c r="S93" s="142">
        <v>0</v>
      </c>
      <c r="T93" s="143">
        <f>S93*H93</f>
        <v>0</v>
      </c>
      <c r="U93" s="28"/>
      <c r="V93" s="28"/>
      <c r="W93" s="28"/>
      <c r="X93" s="28"/>
      <c r="Y93" s="28"/>
      <c r="Z93" s="28"/>
      <c r="AA93" s="28"/>
      <c r="AB93" s="28"/>
      <c r="AC93" s="28"/>
      <c r="AD93" s="28"/>
      <c r="AE93" s="28"/>
      <c r="AR93" s="144" t="s">
        <v>81</v>
      </c>
      <c r="AT93" s="144" t="s">
        <v>119</v>
      </c>
      <c r="AU93" s="144" t="s">
        <v>77</v>
      </c>
      <c r="AY93" s="16" t="s">
        <v>117</v>
      </c>
      <c r="BE93" s="145">
        <f>IF(N93="základní",J93,0)</f>
        <v>0</v>
      </c>
      <c r="BF93" s="145">
        <f>IF(N93="snížená",J93,0)</f>
        <v>0</v>
      </c>
      <c r="BG93" s="145">
        <f>IF(N93="zákl. přenesená",J93,0)</f>
        <v>0</v>
      </c>
      <c r="BH93" s="145">
        <f>IF(N93="sníž. přenesená",J93,0)</f>
        <v>0</v>
      </c>
      <c r="BI93" s="145">
        <f>IF(N93="nulová",J93,0)</f>
        <v>0</v>
      </c>
      <c r="BJ93" s="16" t="s">
        <v>73</v>
      </c>
      <c r="BK93" s="145">
        <f>ROUND(I93*H93,2)</f>
        <v>0</v>
      </c>
      <c r="BL93" s="16" t="s">
        <v>81</v>
      </c>
      <c r="BM93" s="144" t="s">
        <v>306</v>
      </c>
    </row>
    <row r="94" spans="1:47" s="2" customFormat="1" ht="180.75">
      <c r="A94" s="28"/>
      <c r="B94" s="29"/>
      <c r="C94" s="28"/>
      <c r="D94" s="146" t="s">
        <v>124</v>
      </c>
      <c r="E94" s="28"/>
      <c r="F94" s="147" t="s">
        <v>307</v>
      </c>
      <c r="G94" s="28"/>
      <c r="H94" s="28"/>
      <c r="I94" s="28"/>
      <c r="J94" s="28"/>
      <c r="K94" s="28"/>
      <c r="L94" s="29"/>
      <c r="M94" s="148"/>
      <c r="N94" s="149"/>
      <c r="O94" s="49"/>
      <c r="P94" s="49"/>
      <c r="Q94" s="49"/>
      <c r="R94" s="49"/>
      <c r="S94" s="49"/>
      <c r="T94" s="50"/>
      <c r="U94" s="28"/>
      <c r="V94" s="28"/>
      <c r="W94" s="28"/>
      <c r="X94" s="28"/>
      <c r="Y94" s="28"/>
      <c r="Z94" s="28"/>
      <c r="AA94" s="28"/>
      <c r="AB94" s="28"/>
      <c r="AC94" s="28"/>
      <c r="AD94" s="28"/>
      <c r="AE94" s="28"/>
      <c r="AT94" s="16" t="s">
        <v>124</v>
      </c>
      <c r="AU94" s="16" t="s">
        <v>77</v>
      </c>
    </row>
    <row r="95" spans="2:51" s="13" customFormat="1" ht="12">
      <c r="B95" s="150"/>
      <c r="D95" s="146" t="s">
        <v>141</v>
      </c>
      <c r="E95" s="151" t="s">
        <v>3</v>
      </c>
      <c r="F95" s="152" t="s">
        <v>308</v>
      </c>
      <c r="H95" s="153">
        <v>42</v>
      </c>
      <c r="L95" s="150"/>
      <c r="M95" s="154"/>
      <c r="N95" s="155"/>
      <c r="O95" s="155"/>
      <c r="P95" s="155"/>
      <c r="Q95" s="155"/>
      <c r="R95" s="155"/>
      <c r="S95" s="155"/>
      <c r="T95" s="156"/>
      <c r="AT95" s="151" t="s">
        <v>141</v>
      </c>
      <c r="AU95" s="151" t="s">
        <v>77</v>
      </c>
      <c r="AV95" s="13" t="s">
        <v>77</v>
      </c>
      <c r="AW95" s="13" t="s">
        <v>27</v>
      </c>
      <c r="AX95" s="13" t="s">
        <v>73</v>
      </c>
      <c r="AY95" s="151" t="s">
        <v>117</v>
      </c>
    </row>
    <row r="96" spans="2:63" s="12" customFormat="1" ht="22.95" customHeight="1">
      <c r="B96" s="121"/>
      <c r="D96" s="122" t="s">
        <v>67</v>
      </c>
      <c r="E96" s="131" t="s">
        <v>77</v>
      </c>
      <c r="F96" s="131" t="s">
        <v>118</v>
      </c>
      <c r="J96" s="132">
        <f>BK96</f>
        <v>0</v>
      </c>
      <c r="L96" s="121"/>
      <c r="M96" s="125"/>
      <c r="N96" s="126"/>
      <c r="O96" s="126"/>
      <c r="P96" s="127">
        <f>SUM(P97:P99)</f>
        <v>7.98</v>
      </c>
      <c r="Q96" s="126"/>
      <c r="R96" s="127">
        <f>SUM(R97:R99)</f>
        <v>0.1596</v>
      </c>
      <c r="S96" s="126"/>
      <c r="T96" s="128">
        <f>SUM(T97:T99)</f>
        <v>0</v>
      </c>
      <c r="AR96" s="122" t="s">
        <v>73</v>
      </c>
      <c r="AT96" s="129" t="s">
        <v>67</v>
      </c>
      <c r="AU96" s="129" t="s">
        <v>73</v>
      </c>
      <c r="AY96" s="122" t="s">
        <v>117</v>
      </c>
      <c r="BK96" s="130">
        <f>SUM(BK97:BK99)</f>
        <v>0</v>
      </c>
    </row>
    <row r="97" spans="1:65" s="2" customFormat="1" ht="24.3" customHeight="1">
      <c r="A97" s="28"/>
      <c r="B97" s="133"/>
      <c r="C97" s="134" t="s">
        <v>77</v>
      </c>
      <c r="D97" s="134" t="s">
        <v>119</v>
      </c>
      <c r="E97" s="135" t="s">
        <v>214</v>
      </c>
      <c r="F97" s="136" t="s">
        <v>215</v>
      </c>
      <c r="G97" s="137" t="s">
        <v>122</v>
      </c>
      <c r="H97" s="138">
        <v>42</v>
      </c>
      <c r="I97" s="218">
        <v>0</v>
      </c>
      <c r="J97" s="139">
        <f>ROUND(I97*H97,2)</f>
        <v>0</v>
      </c>
      <c r="K97" s="136" t="s">
        <v>163</v>
      </c>
      <c r="L97" s="29"/>
      <c r="M97" s="140" t="s">
        <v>3</v>
      </c>
      <c r="N97" s="141" t="s">
        <v>39</v>
      </c>
      <c r="O97" s="142">
        <v>0.19</v>
      </c>
      <c r="P97" s="142">
        <f>O97*H97</f>
        <v>7.98</v>
      </c>
      <c r="Q97" s="142">
        <v>0.0038</v>
      </c>
      <c r="R97" s="142">
        <f>Q97*H97</f>
        <v>0.1596</v>
      </c>
      <c r="S97" s="142">
        <v>0</v>
      </c>
      <c r="T97" s="143">
        <f>S97*H97</f>
        <v>0</v>
      </c>
      <c r="U97" s="28"/>
      <c r="V97" s="28"/>
      <c r="W97" s="28"/>
      <c r="X97" s="28"/>
      <c r="Y97" s="28"/>
      <c r="Z97" s="28"/>
      <c r="AA97" s="28"/>
      <c r="AB97" s="28"/>
      <c r="AC97" s="28"/>
      <c r="AD97" s="28"/>
      <c r="AE97" s="28"/>
      <c r="AR97" s="144" t="s">
        <v>81</v>
      </c>
      <c r="AT97" s="144" t="s">
        <v>119</v>
      </c>
      <c r="AU97" s="144" t="s">
        <v>77</v>
      </c>
      <c r="AY97" s="16" t="s">
        <v>117</v>
      </c>
      <c r="BE97" s="145">
        <f>IF(N97="základní",J97,0)</f>
        <v>0</v>
      </c>
      <c r="BF97" s="145">
        <f>IF(N97="snížená",J97,0)</f>
        <v>0</v>
      </c>
      <c r="BG97" s="145">
        <f>IF(N97="zákl. přenesená",J97,0)</f>
        <v>0</v>
      </c>
      <c r="BH97" s="145">
        <f>IF(N97="sníž. přenesená",J97,0)</f>
        <v>0</v>
      </c>
      <c r="BI97" s="145">
        <f>IF(N97="nulová",J97,0)</f>
        <v>0</v>
      </c>
      <c r="BJ97" s="16" t="s">
        <v>73</v>
      </c>
      <c r="BK97" s="145">
        <f>ROUND(I97*H97,2)</f>
        <v>0</v>
      </c>
      <c r="BL97" s="16" t="s">
        <v>81</v>
      </c>
      <c r="BM97" s="144" t="s">
        <v>309</v>
      </c>
    </row>
    <row r="98" spans="1:47" s="2" customFormat="1" ht="38.05">
      <c r="A98" s="28"/>
      <c r="B98" s="29"/>
      <c r="C98" s="28"/>
      <c r="D98" s="146" t="s">
        <v>124</v>
      </c>
      <c r="E98" s="28"/>
      <c r="F98" s="147" t="s">
        <v>125</v>
      </c>
      <c r="G98" s="28"/>
      <c r="H98" s="28"/>
      <c r="I98" s="28"/>
      <c r="J98" s="28"/>
      <c r="K98" s="28"/>
      <c r="L98" s="29"/>
      <c r="M98" s="148"/>
      <c r="N98" s="149"/>
      <c r="O98" s="49"/>
      <c r="P98" s="49"/>
      <c r="Q98" s="49"/>
      <c r="R98" s="49"/>
      <c r="S98" s="49"/>
      <c r="T98" s="50"/>
      <c r="U98" s="28"/>
      <c r="V98" s="28"/>
      <c r="W98" s="28"/>
      <c r="X98" s="28"/>
      <c r="Y98" s="28"/>
      <c r="Z98" s="28"/>
      <c r="AA98" s="28"/>
      <c r="AB98" s="28"/>
      <c r="AC98" s="28"/>
      <c r="AD98" s="28"/>
      <c r="AE98" s="28"/>
      <c r="AT98" s="16" t="s">
        <v>124</v>
      </c>
      <c r="AU98" s="16" t="s">
        <v>77</v>
      </c>
    </row>
    <row r="99" spans="2:51" s="13" customFormat="1" ht="12">
      <c r="B99" s="150"/>
      <c r="D99" s="146" t="s">
        <v>141</v>
      </c>
      <c r="E99" s="151" t="s">
        <v>3</v>
      </c>
      <c r="F99" s="152" t="s">
        <v>310</v>
      </c>
      <c r="H99" s="153">
        <v>42</v>
      </c>
      <c r="L99" s="150"/>
      <c r="M99" s="154"/>
      <c r="N99" s="155"/>
      <c r="O99" s="155"/>
      <c r="P99" s="155"/>
      <c r="Q99" s="155"/>
      <c r="R99" s="155"/>
      <c r="S99" s="155"/>
      <c r="T99" s="156"/>
      <c r="AT99" s="151" t="s">
        <v>141</v>
      </c>
      <c r="AU99" s="151" t="s">
        <v>77</v>
      </c>
      <c r="AV99" s="13" t="s">
        <v>77</v>
      </c>
      <c r="AW99" s="13" t="s">
        <v>27</v>
      </c>
      <c r="AX99" s="13" t="s">
        <v>73</v>
      </c>
      <c r="AY99" s="151" t="s">
        <v>117</v>
      </c>
    </row>
    <row r="100" spans="2:63" s="12" customFormat="1" ht="22.95" customHeight="1">
      <c r="B100" s="121"/>
      <c r="D100" s="122" t="s">
        <v>67</v>
      </c>
      <c r="E100" s="131" t="s">
        <v>79</v>
      </c>
      <c r="F100" s="131" t="s">
        <v>126</v>
      </c>
      <c r="J100" s="132">
        <f>BK100</f>
        <v>0</v>
      </c>
      <c r="L100" s="121"/>
      <c r="M100" s="125"/>
      <c r="N100" s="126"/>
      <c r="O100" s="126"/>
      <c r="P100" s="127">
        <f>SUM(P101:P103)</f>
        <v>33.138</v>
      </c>
      <c r="Q100" s="126"/>
      <c r="R100" s="127">
        <f>SUM(R101:R103)</f>
        <v>1.97484</v>
      </c>
      <c r="S100" s="126"/>
      <c r="T100" s="128">
        <f>SUM(T101:T103)</f>
        <v>0</v>
      </c>
      <c r="AR100" s="122" t="s">
        <v>73</v>
      </c>
      <c r="AT100" s="129" t="s">
        <v>67</v>
      </c>
      <c r="AU100" s="129" t="s">
        <v>73</v>
      </c>
      <c r="AY100" s="122" t="s">
        <v>117</v>
      </c>
      <c r="BK100" s="130">
        <f>SUM(BK101:BK103)</f>
        <v>0</v>
      </c>
    </row>
    <row r="101" spans="1:65" s="2" customFormat="1" ht="24.3" customHeight="1">
      <c r="A101" s="28"/>
      <c r="B101" s="133"/>
      <c r="C101" s="134" t="s">
        <v>79</v>
      </c>
      <c r="D101" s="134" t="s">
        <v>119</v>
      </c>
      <c r="E101" s="135" t="s">
        <v>127</v>
      </c>
      <c r="F101" s="136" t="s">
        <v>217</v>
      </c>
      <c r="G101" s="137" t="s">
        <v>122</v>
      </c>
      <c r="H101" s="138">
        <v>42</v>
      </c>
      <c r="I101" s="218">
        <v>0</v>
      </c>
      <c r="J101" s="139">
        <f>ROUND(I101*H101,2)</f>
        <v>0</v>
      </c>
      <c r="K101" s="136" t="s">
        <v>3</v>
      </c>
      <c r="L101" s="29"/>
      <c r="M101" s="140" t="s">
        <v>3</v>
      </c>
      <c r="N101" s="141" t="s">
        <v>39</v>
      </c>
      <c r="O101" s="142">
        <v>0.789</v>
      </c>
      <c r="P101" s="142">
        <f>O101*H101</f>
        <v>33.138</v>
      </c>
      <c r="Q101" s="142">
        <v>0.04702</v>
      </c>
      <c r="R101" s="142">
        <f>Q101*H101</f>
        <v>1.97484</v>
      </c>
      <c r="S101" s="142">
        <v>0</v>
      </c>
      <c r="T101" s="143">
        <f>S101*H101</f>
        <v>0</v>
      </c>
      <c r="U101" s="28"/>
      <c r="V101" s="28"/>
      <c r="W101" s="28"/>
      <c r="X101" s="28"/>
      <c r="Y101" s="28"/>
      <c r="Z101" s="28"/>
      <c r="AA101" s="28"/>
      <c r="AB101" s="28"/>
      <c r="AC101" s="28"/>
      <c r="AD101" s="28"/>
      <c r="AE101" s="28"/>
      <c r="AR101" s="144" t="s">
        <v>81</v>
      </c>
      <c r="AT101" s="144" t="s">
        <v>119</v>
      </c>
      <c r="AU101" s="144" t="s">
        <v>77</v>
      </c>
      <c r="AY101" s="16" t="s">
        <v>117</v>
      </c>
      <c r="BE101" s="145">
        <f>IF(N101="základní",J101,0)</f>
        <v>0</v>
      </c>
      <c r="BF101" s="145">
        <f>IF(N101="snížená",J101,0)</f>
        <v>0</v>
      </c>
      <c r="BG101" s="145">
        <f>IF(N101="zákl. přenesená",J101,0)</f>
        <v>0</v>
      </c>
      <c r="BH101" s="145">
        <f>IF(N101="sníž. přenesená",J101,0)</f>
        <v>0</v>
      </c>
      <c r="BI101" s="145">
        <f>IF(N101="nulová",J101,0)</f>
        <v>0</v>
      </c>
      <c r="BJ101" s="16" t="s">
        <v>73</v>
      </c>
      <c r="BK101" s="145">
        <f>ROUND(I101*H101,2)</f>
        <v>0</v>
      </c>
      <c r="BL101" s="16" t="s">
        <v>81</v>
      </c>
      <c r="BM101" s="144" t="s">
        <v>311</v>
      </c>
    </row>
    <row r="102" spans="1:47" s="2" customFormat="1" ht="76.1">
      <c r="A102" s="28"/>
      <c r="B102" s="29"/>
      <c r="C102" s="28"/>
      <c r="D102" s="146" t="s">
        <v>124</v>
      </c>
      <c r="E102" s="28"/>
      <c r="F102" s="147" t="s">
        <v>130</v>
      </c>
      <c r="G102" s="28"/>
      <c r="H102" s="28"/>
      <c r="I102" s="28"/>
      <c r="J102" s="28"/>
      <c r="K102" s="28"/>
      <c r="L102" s="29"/>
      <c r="M102" s="148"/>
      <c r="N102" s="149"/>
      <c r="O102" s="49"/>
      <c r="P102" s="49"/>
      <c r="Q102" s="49"/>
      <c r="R102" s="49"/>
      <c r="S102" s="49"/>
      <c r="T102" s="50"/>
      <c r="U102" s="28"/>
      <c r="V102" s="28"/>
      <c r="W102" s="28"/>
      <c r="X102" s="28"/>
      <c r="Y102" s="28"/>
      <c r="Z102" s="28"/>
      <c r="AA102" s="28"/>
      <c r="AB102" s="28"/>
      <c r="AC102" s="28"/>
      <c r="AD102" s="28"/>
      <c r="AE102" s="28"/>
      <c r="AT102" s="16" t="s">
        <v>124</v>
      </c>
      <c r="AU102" s="16" t="s">
        <v>77</v>
      </c>
    </row>
    <row r="103" spans="2:51" s="13" customFormat="1" ht="12">
      <c r="B103" s="150"/>
      <c r="D103" s="146" t="s">
        <v>141</v>
      </c>
      <c r="E103" s="151" t="s">
        <v>3</v>
      </c>
      <c r="F103" s="152" t="s">
        <v>312</v>
      </c>
      <c r="H103" s="153">
        <v>42</v>
      </c>
      <c r="L103" s="150"/>
      <c r="M103" s="154"/>
      <c r="N103" s="155"/>
      <c r="O103" s="155"/>
      <c r="P103" s="155"/>
      <c r="Q103" s="155"/>
      <c r="R103" s="155"/>
      <c r="S103" s="155"/>
      <c r="T103" s="156"/>
      <c r="AT103" s="151" t="s">
        <v>141</v>
      </c>
      <c r="AU103" s="151" t="s">
        <v>77</v>
      </c>
      <c r="AV103" s="13" t="s">
        <v>77</v>
      </c>
      <c r="AW103" s="13" t="s">
        <v>27</v>
      </c>
      <c r="AX103" s="13" t="s">
        <v>73</v>
      </c>
      <c r="AY103" s="151" t="s">
        <v>117</v>
      </c>
    </row>
    <row r="104" spans="2:63" s="12" customFormat="1" ht="26" customHeight="1">
      <c r="B104" s="121"/>
      <c r="D104" s="122" t="s">
        <v>67</v>
      </c>
      <c r="E104" s="123" t="s">
        <v>131</v>
      </c>
      <c r="F104" s="123" t="s">
        <v>132</v>
      </c>
      <c r="J104" s="124">
        <f>BK104</f>
        <v>0</v>
      </c>
      <c r="L104" s="121"/>
      <c r="M104" s="125"/>
      <c r="N104" s="126"/>
      <c r="O104" s="126"/>
      <c r="P104" s="127">
        <f>P105+P113+P134</f>
        <v>84.214626</v>
      </c>
      <c r="Q104" s="126"/>
      <c r="R104" s="127">
        <f>R105+R113+R134</f>
        <v>1.25046273</v>
      </c>
      <c r="S104" s="126"/>
      <c r="T104" s="128">
        <f>T105+T113+T134</f>
        <v>0</v>
      </c>
      <c r="AR104" s="122" t="s">
        <v>77</v>
      </c>
      <c r="AT104" s="129" t="s">
        <v>67</v>
      </c>
      <c r="AU104" s="129" t="s">
        <v>68</v>
      </c>
      <c r="AY104" s="122" t="s">
        <v>117</v>
      </c>
      <c r="BK104" s="130">
        <f>BK105+BK113+BK134</f>
        <v>0</v>
      </c>
    </row>
    <row r="105" spans="2:63" s="12" customFormat="1" ht="22.95" customHeight="1">
      <c r="B105" s="121"/>
      <c r="D105" s="122" t="s">
        <v>67</v>
      </c>
      <c r="E105" s="131" t="s">
        <v>313</v>
      </c>
      <c r="F105" s="131" t="s">
        <v>314</v>
      </c>
      <c r="J105" s="132">
        <f>BK105</f>
        <v>0</v>
      </c>
      <c r="L105" s="121"/>
      <c r="M105" s="125"/>
      <c r="N105" s="126"/>
      <c r="O105" s="126"/>
      <c r="P105" s="127">
        <f>SUM(P106:P112)</f>
        <v>0</v>
      </c>
      <c r="Q105" s="126"/>
      <c r="R105" s="127">
        <f>SUM(R106:R112)</f>
        <v>0</v>
      </c>
      <c r="S105" s="126"/>
      <c r="T105" s="128">
        <f>SUM(T106:T112)</f>
        <v>0</v>
      </c>
      <c r="AR105" s="122" t="s">
        <v>77</v>
      </c>
      <c r="AT105" s="129" t="s">
        <v>67</v>
      </c>
      <c r="AU105" s="129" t="s">
        <v>73</v>
      </c>
      <c r="AY105" s="122" t="s">
        <v>117</v>
      </c>
      <c r="BK105" s="130">
        <f>SUM(BK106:BK112)</f>
        <v>0</v>
      </c>
    </row>
    <row r="106" spans="1:65" s="2" customFormat="1" ht="73.55" customHeight="1">
      <c r="A106" s="28"/>
      <c r="B106" s="133"/>
      <c r="C106" s="134" t="s">
        <v>81</v>
      </c>
      <c r="D106" s="134" t="s">
        <v>119</v>
      </c>
      <c r="E106" s="135" t="s">
        <v>315</v>
      </c>
      <c r="F106" s="136" t="s">
        <v>442</v>
      </c>
      <c r="G106" s="137" t="s">
        <v>207</v>
      </c>
      <c r="H106" s="138">
        <v>21</v>
      </c>
      <c r="I106" s="218">
        <v>0</v>
      </c>
      <c r="J106" s="139">
        <f>ROUND(I106*H106,2)</f>
        <v>0</v>
      </c>
      <c r="K106" s="136" t="s">
        <v>446</v>
      </c>
      <c r="L106" s="29"/>
      <c r="M106" s="140" t="s">
        <v>3</v>
      </c>
      <c r="N106" s="141" t="s">
        <v>39</v>
      </c>
      <c r="O106" s="142">
        <v>0</v>
      </c>
      <c r="P106" s="142">
        <f>O106*H106</f>
        <v>0</v>
      </c>
      <c r="Q106" s="142">
        <v>0</v>
      </c>
      <c r="R106" s="142">
        <f>Q106*H106</f>
        <v>0</v>
      </c>
      <c r="S106" s="142">
        <v>0</v>
      </c>
      <c r="T106" s="143">
        <f>S106*H106</f>
        <v>0</v>
      </c>
      <c r="U106" s="28"/>
      <c r="V106" s="28"/>
      <c r="W106" s="28"/>
      <c r="X106" s="28"/>
      <c r="Y106" s="28"/>
      <c r="Z106" s="28"/>
      <c r="AA106" s="28"/>
      <c r="AB106" s="28"/>
      <c r="AC106" s="28"/>
      <c r="AD106" s="28"/>
      <c r="AE106" s="28"/>
      <c r="AR106" s="144" t="s">
        <v>138</v>
      </c>
      <c r="AT106" s="144" t="s">
        <v>119</v>
      </c>
      <c r="AU106" s="144" t="s">
        <v>77</v>
      </c>
      <c r="AY106" s="16" t="s">
        <v>117</v>
      </c>
      <c r="BE106" s="145">
        <f>IF(N106="základní",J106,0)</f>
        <v>0</v>
      </c>
      <c r="BF106" s="145">
        <f>IF(N106="snížená",J106,0)</f>
        <v>0</v>
      </c>
      <c r="BG106" s="145">
        <f>IF(N106="zákl. přenesená",J106,0)</f>
        <v>0</v>
      </c>
      <c r="BH106" s="145">
        <f>IF(N106="sníž. přenesená",J106,0)</f>
        <v>0</v>
      </c>
      <c r="BI106" s="145">
        <f>IF(N106="nulová",J106,0)</f>
        <v>0</v>
      </c>
      <c r="BJ106" s="16" t="s">
        <v>73</v>
      </c>
      <c r="BK106" s="145">
        <f>ROUND(I106*H106,2)</f>
        <v>0</v>
      </c>
      <c r="BL106" s="16" t="s">
        <v>138</v>
      </c>
      <c r="BM106" s="144" t="s">
        <v>316</v>
      </c>
    </row>
    <row r="107" spans="2:51" s="13" customFormat="1" ht="12">
      <c r="B107" s="150"/>
      <c r="D107" s="146" t="s">
        <v>141</v>
      </c>
      <c r="E107" s="151" t="s">
        <v>3</v>
      </c>
      <c r="F107" s="152" t="s">
        <v>317</v>
      </c>
      <c r="H107" s="153">
        <v>5</v>
      </c>
      <c r="L107" s="150"/>
      <c r="M107" s="154"/>
      <c r="N107" s="155"/>
      <c r="O107" s="155"/>
      <c r="P107" s="155"/>
      <c r="Q107" s="155"/>
      <c r="R107" s="155"/>
      <c r="S107" s="155"/>
      <c r="T107" s="156"/>
      <c r="AT107" s="151" t="s">
        <v>141</v>
      </c>
      <c r="AU107" s="151" t="s">
        <v>77</v>
      </c>
      <c r="AV107" s="13" t="s">
        <v>77</v>
      </c>
      <c r="AW107" s="13" t="s">
        <v>27</v>
      </c>
      <c r="AX107" s="13" t="s">
        <v>68</v>
      </c>
      <c r="AY107" s="151" t="s">
        <v>117</v>
      </c>
    </row>
    <row r="108" spans="2:51" s="13" customFormat="1" ht="12">
      <c r="B108" s="150"/>
      <c r="D108" s="146" t="s">
        <v>141</v>
      </c>
      <c r="E108" s="151" t="s">
        <v>3</v>
      </c>
      <c r="F108" s="152" t="s">
        <v>318</v>
      </c>
      <c r="H108" s="153">
        <v>10</v>
      </c>
      <c r="L108" s="150"/>
      <c r="M108" s="154"/>
      <c r="N108" s="155"/>
      <c r="O108" s="155"/>
      <c r="P108" s="155"/>
      <c r="Q108" s="155"/>
      <c r="R108" s="155"/>
      <c r="S108" s="155"/>
      <c r="T108" s="156"/>
      <c r="AT108" s="151" t="s">
        <v>141</v>
      </c>
      <c r="AU108" s="151" t="s">
        <v>77</v>
      </c>
      <c r="AV108" s="13" t="s">
        <v>77</v>
      </c>
      <c r="AW108" s="13" t="s">
        <v>27</v>
      </c>
      <c r="AX108" s="13" t="s">
        <v>68</v>
      </c>
      <c r="AY108" s="151" t="s">
        <v>117</v>
      </c>
    </row>
    <row r="109" spans="2:51" s="13" customFormat="1" ht="12">
      <c r="B109" s="150"/>
      <c r="D109" s="146" t="s">
        <v>141</v>
      </c>
      <c r="E109" s="151" t="s">
        <v>3</v>
      </c>
      <c r="F109" s="152" t="s">
        <v>319</v>
      </c>
      <c r="H109" s="153">
        <v>6</v>
      </c>
      <c r="L109" s="150"/>
      <c r="M109" s="154"/>
      <c r="N109" s="155"/>
      <c r="O109" s="155"/>
      <c r="P109" s="155"/>
      <c r="Q109" s="155"/>
      <c r="R109" s="155"/>
      <c r="S109" s="155"/>
      <c r="T109" s="156"/>
      <c r="AT109" s="151" t="s">
        <v>141</v>
      </c>
      <c r="AU109" s="151" t="s">
        <v>77</v>
      </c>
      <c r="AV109" s="13" t="s">
        <v>77</v>
      </c>
      <c r="AW109" s="13" t="s">
        <v>27</v>
      </c>
      <c r="AX109" s="13" t="s">
        <v>68</v>
      </c>
      <c r="AY109" s="151" t="s">
        <v>117</v>
      </c>
    </row>
    <row r="110" spans="2:51" s="14" customFormat="1" ht="12">
      <c r="B110" s="170"/>
      <c r="D110" s="146" t="s">
        <v>141</v>
      </c>
      <c r="E110" s="171" t="s">
        <v>3</v>
      </c>
      <c r="F110" s="172" t="s">
        <v>320</v>
      </c>
      <c r="H110" s="173">
        <v>21</v>
      </c>
      <c r="L110" s="170"/>
      <c r="M110" s="174"/>
      <c r="N110" s="175"/>
      <c r="O110" s="175"/>
      <c r="P110" s="175"/>
      <c r="Q110" s="175"/>
      <c r="R110" s="175"/>
      <c r="S110" s="175"/>
      <c r="T110" s="176"/>
      <c r="AT110" s="171" t="s">
        <v>141</v>
      </c>
      <c r="AU110" s="171" t="s">
        <v>77</v>
      </c>
      <c r="AV110" s="14" t="s">
        <v>81</v>
      </c>
      <c r="AW110" s="14" t="s">
        <v>27</v>
      </c>
      <c r="AX110" s="14" t="s">
        <v>73</v>
      </c>
      <c r="AY110" s="171" t="s">
        <v>117</v>
      </c>
    </row>
    <row r="111" spans="1:65" s="2" customFormat="1" ht="90" customHeight="1">
      <c r="A111" s="28"/>
      <c r="B111" s="133"/>
      <c r="C111" s="134" t="s">
        <v>85</v>
      </c>
      <c r="D111" s="134" t="s">
        <v>119</v>
      </c>
      <c r="E111" s="135" t="s">
        <v>321</v>
      </c>
      <c r="F111" s="136" t="s">
        <v>443</v>
      </c>
      <c r="G111" s="137" t="s">
        <v>207</v>
      </c>
      <c r="H111" s="138">
        <v>21</v>
      </c>
      <c r="I111" s="218">
        <v>0</v>
      </c>
      <c r="J111" s="139">
        <f>ROUND(I111*H111,2)</f>
        <v>0</v>
      </c>
      <c r="K111" s="136" t="s">
        <v>446</v>
      </c>
      <c r="L111" s="29"/>
      <c r="M111" s="140" t="s">
        <v>3</v>
      </c>
      <c r="N111" s="141" t="s">
        <v>39</v>
      </c>
      <c r="O111" s="142">
        <v>0</v>
      </c>
      <c r="P111" s="142">
        <f>O111*H111</f>
        <v>0</v>
      </c>
      <c r="Q111" s="142">
        <v>0</v>
      </c>
      <c r="R111" s="142">
        <f>Q111*H111</f>
        <v>0</v>
      </c>
      <c r="S111" s="142">
        <v>0</v>
      </c>
      <c r="T111" s="143">
        <f>S111*H111</f>
        <v>0</v>
      </c>
      <c r="U111" s="28"/>
      <c r="V111" s="28"/>
      <c r="W111" s="28"/>
      <c r="X111" s="28"/>
      <c r="Y111" s="28"/>
      <c r="Z111" s="28"/>
      <c r="AA111" s="28"/>
      <c r="AB111" s="28"/>
      <c r="AC111" s="28"/>
      <c r="AD111" s="28"/>
      <c r="AE111" s="28"/>
      <c r="AR111" s="144" t="s">
        <v>138</v>
      </c>
      <c r="AT111" s="144" t="s">
        <v>119</v>
      </c>
      <c r="AU111" s="144" t="s">
        <v>77</v>
      </c>
      <c r="AY111" s="16" t="s">
        <v>117</v>
      </c>
      <c r="BE111" s="145">
        <f>IF(N111="základní",J111,0)</f>
        <v>0</v>
      </c>
      <c r="BF111" s="145">
        <f>IF(N111="snížená",J111,0)</f>
        <v>0</v>
      </c>
      <c r="BG111" s="145">
        <f>IF(N111="zákl. přenesená",J111,0)</f>
        <v>0</v>
      </c>
      <c r="BH111" s="145">
        <f>IF(N111="sníž. přenesená",J111,0)</f>
        <v>0</v>
      </c>
      <c r="BI111" s="145">
        <f>IF(N111="nulová",J111,0)</f>
        <v>0</v>
      </c>
      <c r="BJ111" s="16" t="s">
        <v>73</v>
      </c>
      <c r="BK111" s="145">
        <f>ROUND(I111*H111,2)</f>
        <v>0</v>
      </c>
      <c r="BL111" s="16" t="s">
        <v>138</v>
      </c>
      <c r="BM111" s="144" t="s">
        <v>322</v>
      </c>
    </row>
    <row r="112" spans="2:51" s="13" customFormat="1" ht="12">
      <c r="B112" s="150"/>
      <c r="D112" s="146" t="s">
        <v>141</v>
      </c>
      <c r="E112" s="151" t="s">
        <v>3</v>
      </c>
      <c r="F112" s="152" t="s">
        <v>8</v>
      </c>
      <c r="H112" s="153">
        <v>21</v>
      </c>
      <c r="L112" s="150"/>
      <c r="M112" s="154"/>
      <c r="N112" s="155"/>
      <c r="O112" s="155"/>
      <c r="P112" s="155"/>
      <c r="Q112" s="155"/>
      <c r="R112" s="155"/>
      <c r="S112" s="155"/>
      <c r="T112" s="156"/>
      <c r="AT112" s="151" t="s">
        <v>141</v>
      </c>
      <c r="AU112" s="151" t="s">
        <v>77</v>
      </c>
      <c r="AV112" s="13" t="s">
        <v>77</v>
      </c>
      <c r="AW112" s="13" t="s">
        <v>27</v>
      </c>
      <c r="AX112" s="13" t="s">
        <v>73</v>
      </c>
      <c r="AY112" s="151" t="s">
        <v>117</v>
      </c>
    </row>
    <row r="113" spans="2:63" s="12" customFormat="1" ht="22.95" customHeight="1">
      <c r="B113" s="121"/>
      <c r="D113" s="122" t="s">
        <v>67</v>
      </c>
      <c r="E113" s="131" t="s">
        <v>133</v>
      </c>
      <c r="F113" s="131" t="s">
        <v>134</v>
      </c>
      <c r="J113" s="132">
        <f>BK113</f>
        <v>0</v>
      </c>
      <c r="L113" s="121"/>
      <c r="M113" s="125"/>
      <c r="N113" s="126"/>
      <c r="O113" s="126"/>
      <c r="P113" s="127">
        <f>SUM(P114:P133)</f>
        <v>76.83312</v>
      </c>
      <c r="Q113" s="126"/>
      <c r="R113" s="127">
        <f>SUM(R114:R133)</f>
        <v>1.25046273</v>
      </c>
      <c r="S113" s="126"/>
      <c r="T113" s="128">
        <f>SUM(T114:T133)</f>
        <v>0</v>
      </c>
      <c r="AR113" s="122" t="s">
        <v>77</v>
      </c>
      <c r="AT113" s="129" t="s">
        <v>67</v>
      </c>
      <c r="AU113" s="129" t="s">
        <v>73</v>
      </c>
      <c r="AY113" s="122" t="s">
        <v>117</v>
      </c>
      <c r="BK113" s="130">
        <f>SUM(BK114:BK133)</f>
        <v>0</v>
      </c>
    </row>
    <row r="114" spans="1:65" s="2" customFormat="1" ht="24.3" customHeight="1">
      <c r="A114" s="28"/>
      <c r="B114" s="133"/>
      <c r="C114" s="134" t="s">
        <v>154</v>
      </c>
      <c r="D114" s="134" t="s">
        <v>119</v>
      </c>
      <c r="E114" s="135" t="s">
        <v>323</v>
      </c>
      <c r="F114" s="136" t="s">
        <v>136</v>
      </c>
      <c r="G114" s="137" t="s">
        <v>137</v>
      </c>
      <c r="H114" s="138">
        <v>159.6</v>
      </c>
      <c r="I114" s="218">
        <v>0</v>
      </c>
      <c r="J114" s="139">
        <f>ROUND(I114*H114,2)</f>
        <v>0</v>
      </c>
      <c r="K114" s="136" t="s">
        <v>163</v>
      </c>
      <c r="L114" s="29"/>
      <c r="M114" s="140" t="s">
        <v>3</v>
      </c>
      <c r="N114" s="141" t="s">
        <v>39</v>
      </c>
      <c r="O114" s="142">
        <v>0.394</v>
      </c>
      <c r="P114" s="142">
        <f>O114*H114</f>
        <v>62.8824</v>
      </c>
      <c r="Q114" s="142">
        <v>0</v>
      </c>
      <c r="R114" s="142">
        <f>Q114*H114</f>
        <v>0</v>
      </c>
      <c r="S114" s="142">
        <v>0</v>
      </c>
      <c r="T114" s="143">
        <f>S114*H114</f>
        <v>0</v>
      </c>
      <c r="U114" s="28"/>
      <c r="V114" s="28"/>
      <c r="W114" s="28"/>
      <c r="X114" s="28"/>
      <c r="Y114" s="28"/>
      <c r="Z114" s="28"/>
      <c r="AA114" s="28"/>
      <c r="AB114" s="28"/>
      <c r="AC114" s="28"/>
      <c r="AD114" s="28"/>
      <c r="AE114" s="28"/>
      <c r="AR114" s="144" t="s">
        <v>138</v>
      </c>
      <c r="AT114" s="144" t="s">
        <v>119</v>
      </c>
      <c r="AU114" s="144" t="s">
        <v>77</v>
      </c>
      <c r="AY114" s="16" t="s">
        <v>117</v>
      </c>
      <c r="BE114" s="145">
        <f>IF(N114="základní",J114,0)</f>
        <v>0</v>
      </c>
      <c r="BF114" s="145">
        <f>IF(N114="snížená",J114,0)</f>
        <v>0</v>
      </c>
      <c r="BG114" s="145">
        <f>IF(N114="zákl. přenesená",J114,0)</f>
        <v>0</v>
      </c>
      <c r="BH114" s="145">
        <f>IF(N114="sníž. přenesená",J114,0)</f>
        <v>0</v>
      </c>
      <c r="BI114" s="145">
        <f>IF(N114="nulová",J114,0)</f>
        <v>0</v>
      </c>
      <c r="BJ114" s="16" t="s">
        <v>73</v>
      </c>
      <c r="BK114" s="145">
        <f>ROUND(I114*H114,2)</f>
        <v>0</v>
      </c>
      <c r="BL114" s="16" t="s">
        <v>138</v>
      </c>
      <c r="BM114" s="144" t="s">
        <v>324</v>
      </c>
    </row>
    <row r="115" spans="1:47" s="2" customFormat="1" ht="66.6">
      <c r="A115" s="28"/>
      <c r="B115" s="29"/>
      <c r="C115" s="28"/>
      <c r="D115" s="146" t="s">
        <v>124</v>
      </c>
      <c r="E115" s="28"/>
      <c r="F115" s="147" t="s">
        <v>140</v>
      </c>
      <c r="G115" s="28"/>
      <c r="H115" s="28"/>
      <c r="I115" s="28"/>
      <c r="J115" s="28"/>
      <c r="K115" s="28"/>
      <c r="L115" s="29"/>
      <c r="M115" s="148"/>
      <c r="N115" s="149"/>
      <c r="O115" s="49"/>
      <c r="P115" s="49"/>
      <c r="Q115" s="49"/>
      <c r="R115" s="49"/>
      <c r="S115" s="49"/>
      <c r="T115" s="50"/>
      <c r="U115" s="28"/>
      <c r="V115" s="28"/>
      <c r="W115" s="28"/>
      <c r="X115" s="28"/>
      <c r="Y115" s="28"/>
      <c r="Z115" s="28"/>
      <c r="AA115" s="28"/>
      <c r="AB115" s="28"/>
      <c r="AC115" s="28"/>
      <c r="AD115" s="28"/>
      <c r="AE115" s="28"/>
      <c r="AT115" s="16" t="s">
        <v>124</v>
      </c>
      <c r="AU115" s="16" t="s">
        <v>77</v>
      </c>
    </row>
    <row r="116" spans="2:51" s="13" customFormat="1" ht="12">
      <c r="B116" s="150"/>
      <c r="D116" s="146" t="s">
        <v>141</v>
      </c>
      <c r="E116" s="151" t="s">
        <v>3</v>
      </c>
      <c r="F116" s="152" t="s">
        <v>325</v>
      </c>
      <c r="H116" s="153">
        <v>159.6</v>
      </c>
      <c r="L116" s="150"/>
      <c r="M116" s="154"/>
      <c r="N116" s="155"/>
      <c r="O116" s="155"/>
      <c r="P116" s="155"/>
      <c r="Q116" s="155"/>
      <c r="R116" s="155"/>
      <c r="S116" s="155"/>
      <c r="T116" s="156"/>
      <c r="AT116" s="151" t="s">
        <v>141</v>
      </c>
      <c r="AU116" s="151" t="s">
        <v>77</v>
      </c>
      <c r="AV116" s="13" t="s">
        <v>77</v>
      </c>
      <c r="AW116" s="13" t="s">
        <v>27</v>
      </c>
      <c r="AX116" s="13" t="s">
        <v>73</v>
      </c>
      <c r="AY116" s="151" t="s">
        <v>117</v>
      </c>
    </row>
    <row r="117" spans="1:65" s="2" customFormat="1" ht="24.3" customHeight="1">
      <c r="A117" s="28"/>
      <c r="B117" s="133"/>
      <c r="C117" s="157" t="s">
        <v>161</v>
      </c>
      <c r="D117" s="157" t="s">
        <v>143</v>
      </c>
      <c r="E117" s="158" t="s">
        <v>326</v>
      </c>
      <c r="F117" s="159" t="s">
        <v>145</v>
      </c>
      <c r="G117" s="160" t="s">
        <v>146</v>
      </c>
      <c r="H117" s="161">
        <v>0.865</v>
      </c>
      <c r="I117" s="219">
        <v>0</v>
      </c>
      <c r="J117" s="162">
        <f>ROUND(I117*H117,2)</f>
        <v>0</v>
      </c>
      <c r="K117" s="159" t="s">
        <v>163</v>
      </c>
      <c r="L117" s="163"/>
      <c r="M117" s="164" t="s">
        <v>3</v>
      </c>
      <c r="N117" s="165" t="s">
        <v>39</v>
      </c>
      <c r="O117" s="142">
        <v>0</v>
      </c>
      <c r="P117" s="142">
        <f>O117*H117</f>
        <v>0</v>
      </c>
      <c r="Q117" s="142">
        <v>0.44</v>
      </c>
      <c r="R117" s="142">
        <f>Q117*H117</f>
        <v>0.3806</v>
      </c>
      <c r="S117" s="142">
        <v>0</v>
      </c>
      <c r="T117" s="143">
        <f>S117*H117</f>
        <v>0</v>
      </c>
      <c r="U117" s="28"/>
      <c r="V117" s="28"/>
      <c r="W117" s="28"/>
      <c r="X117" s="28"/>
      <c r="Y117" s="28"/>
      <c r="Z117" s="28"/>
      <c r="AA117" s="28"/>
      <c r="AB117" s="28"/>
      <c r="AC117" s="28"/>
      <c r="AD117" s="28"/>
      <c r="AE117" s="28"/>
      <c r="AR117" s="144" t="s">
        <v>147</v>
      </c>
      <c r="AT117" s="144" t="s">
        <v>143</v>
      </c>
      <c r="AU117" s="144" t="s">
        <v>77</v>
      </c>
      <c r="AY117" s="16" t="s">
        <v>117</v>
      </c>
      <c r="BE117" s="145">
        <f>IF(N117="základní",J117,0)</f>
        <v>0</v>
      </c>
      <c r="BF117" s="145">
        <f>IF(N117="snížená",J117,0)</f>
        <v>0</v>
      </c>
      <c r="BG117" s="145">
        <f>IF(N117="zákl. přenesená",J117,0)</f>
        <v>0</v>
      </c>
      <c r="BH117" s="145">
        <f>IF(N117="sníž. přenesená",J117,0)</f>
        <v>0</v>
      </c>
      <c r="BI117" s="145">
        <f>IF(N117="nulová",J117,0)</f>
        <v>0</v>
      </c>
      <c r="BJ117" s="16" t="s">
        <v>73</v>
      </c>
      <c r="BK117" s="145">
        <f>ROUND(I117*H117,2)</f>
        <v>0</v>
      </c>
      <c r="BL117" s="16" t="s">
        <v>138</v>
      </c>
      <c r="BM117" s="144" t="s">
        <v>327</v>
      </c>
    </row>
    <row r="118" spans="2:51" s="13" customFormat="1" ht="12">
      <c r="B118" s="150"/>
      <c r="D118" s="146" t="s">
        <v>141</v>
      </c>
      <c r="E118" s="151" t="s">
        <v>3</v>
      </c>
      <c r="F118" s="152" t="s">
        <v>328</v>
      </c>
      <c r="H118" s="153">
        <v>0.865</v>
      </c>
      <c r="L118" s="150"/>
      <c r="M118" s="154"/>
      <c r="N118" s="155"/>
      <c r="O118" s="155"/>
      <c r="P118" s="155"/>
      <c r="Q118" s="155"/>
      <c r="R118" s="155"/>
      <c r="S118" s="155"/>
      <c r="T118" s="156"/>
      <c r="AT118" s="151" t="s">
        <v>141</v>
      </c>
      <c r="AU118" s="151" t="s">
        <v>77</v>
      </c>
      <c r="AV118" s="13" t="s">
        <v>77</v>
      </c>
      <c r="AW118" s="13" t="s">
        <v>27</v>
      </c>
      <c r="AX118" s="13" t="s">
        <v>73</v>
      </c>
      <c r="AY118" s="151" t="s">
        <v>117</v>
      </c>
    </row>
    <row r="119" spans="1:65" s="2" customFormat="1" ht="24.3" customHeight="1">
      <c r="A119" s="28"/>
      <c r="B119" s="133"/>
      <c r="C119" s="157" t="s">
        <v>179</v>
      </c>
      <c r="D119" s="157" t="s">
        <v>143</v>
      </c>
      <c r="E119" s="158" t="s">
        <v>329</v>
      </c>
      <c r="F119" s="159" t="s">
        <v>330</v>
      </c>
      <c r="G119" s="160" t="s">
        <v>146</v>
      </c>
      <c r="H119" s="161">
        <v>0.404</v>
      </c>
      <c r="I119" s="219">
        <v>0</v>
      </c>
      <c r="J119" s="162">
        <f>ROUND(I119*H119,2)</f>
        <v>0</v>
      </c>
      <c r="K119" s="159" t="s">
        <v>163</v>
      </c>
      <c r="L119" s="163"/>
      <c r="M119" s="164" t="s">
        <v>3</v>
      </c>
      <c r="N119" s="165" t="s">
        <v>39</v>
      </c>
      <c r="O119" s="142">
        <v>0</v>
      </c>
      <c r="P119" s="142">
        <f>O119*H119</f>
        <v>0</v>
      </c>
      <c r="Q119" s="142">
        <v>0.44</v>
      </c>
      <c r="R119" s="142">
        <f>Q119*H119</f>
        <v>0.17776</v>
      </c>
      <c r="S119" s="142">
        <v>0</v>
      </c>
      <c r="T119" s="143">
        <f>S119*H119</f>
        <v>0</v>
      </c>
      <c r="U119" s="28"/>
      <c r="V119" s="28"/>
      <c r="W119" s="28"/>
      <c r="X119" s="28"/>
      <c r="Y119" s="28"/>
      <c r="Z119" s="28"/>
      <c r="AA119" s="28"/>
      <c r="AB119" s="28"/>
      <c r="AC119" s="28"/>
      <c r="AD119" s="28"/>
      <c r="AE119" s="28"/>
      <c r="AR119" s="144" t="s">
        <v>147</v>
      </c>
      <c r="AT119" s="144" t="s">
        <v>143</v>
      </c>
      <c r="AU119" s="144" t="s">
        <v>77</v>
      </c>
      <c r="AY119" s="16" t="s">
        <v>117</v>
      </c>
      <c r="BE119" s="145">
        <f>IF(N119="základní",J119,0)</f>
        <v>0</v>
      </c>
      <c r="BF119" s="145">
        <f>IF(N119="snížená",J119,0)</f>
        <v>0</v>
      </c>
      <c r="BG119" s="145">
        <f>IF(N119="zákl. přenesená",J119,0)</f>
        <v>0</v>
      </c>
      <c r="BH119" s="145">
        <f>IF(N119="sníž. přenesená",J119,0)</f>
        <v>0</v>
      </c>
      <c r="BI119" s="145">
        <f>IF(N119="nulová",J119,0)</f>
        <v>0</v>
      </c>
      <c r="BJ119" s="16" t="s">
        <v>73</v>
      </c>
      <c r="BK119" s="145">
        <f>ROUND(I119*H119,2)</f>
        <v>0</v>
      </c>
      <c r="BL119" s="16" t="s">
        <v>138</v>
      </c>
      <c r="BM119" s="144" t="s">
        <v>331</v>
      </c>
    </row>
    <row r="120" spans="2:51" s="13" customFormat="1" ht="12">
      <c r="B120" s="150"/>
      <c r="D120" s="146" t="s">
        <v>141</v>
      </c>
      <c r="E120" s="151" t="s">
        <v>3</v>
      </c>
      <c r="F120" s="152" t="s">
        <v>332</v>
      </c>
      <c r="H120" s="153">
        <v>0.311</v>
      </c>
      <c r="L120" s="150"/>
      <c r="M120" s="154"/>
      <c r="N120" s="155"/>
      <c r="O120" s="155"/>
      <c r="P120" s="155"/>
      <c r="Q120" s="155"/>
      <c r="R120" s="155"/>
      <c r="S120" s="155"/>
      <c r="T120" s="156"/>
      <c r="AT120" s="151" t="s">
        <v>141</v>
      </c>
      <c r="AU120" s="151" t="s">
        <v>77</v>
      </c>
      <c r="AV120" s="13" t="s">
        <v>77</v>
      </c>
      <c r="AW120" s="13" t="s">
        <v>27</v>
      </c>
      <c r="AX120" s="13" t="s">
        <v>68</v>
      </c>
      <c r="AY120" s="151" t="s">
        <v>117</v>
      </c>
    </row>
    <row r="121" spans="2:51" s="13" customFormat="1" ht="12">
      <c r="B121" s="150"/>
      <c r="D121" s="146" t="s">
        <v>141</v>
      </c>
      <c r="E121" s="151" t="s">
        <v>3</v>
      </c>
      <c r="F121" s="152" t="s">
        <v>333</v>
      </c>
      <c r="H121" s="153">
        <v>0.093</v>
      </c>
      <c r="L121" s="150"/>
      <c r="M121" s="154"/>
      <c r="N121" s="155"/>
      <c r="O121" s="155"/>
      <c r="P121" s="155"/>
      <c r="Q121" s="155"/>
      <c r="R121" s="155"/>
      <c r="S121" s="155"/>
      <c r="T121" s="156"/>
      <c r="AT121" s="151" t="s">
        <v>141</v>
      </c>
      <c r="AU121" s="151" t="s">
        <v>77</v>
      </c>
      <c r="AV121" s="13" t="s">
        <v>77</v>
      </c>
      <c r="AW121" s="13" t="s">
        <v>27</v>
      </c>
      <c r="AX121" s="13" t="s">
        <v>68</v>
      </c>
      <c r="AY121" s="151" t="s">
        <v>117</v>
      </c>
    </row>
    <row r="122" spans="2:51" s="14" customFormat="1" ht="12">
      <c r="B122" s="170"/>
      <c r="D122" s="146" t="s">
        <v>141</v>
      </c>
      <c r="E122" s="171" t="s">
        <v>3</v>
      </c>
      <c r="F122" s="172" t="s">
        <v>320</v>
      </c>
      <c r="H122" s="173">
        <v>0.404</v>
      </c>
      <c r="L122" s="170"/>
      <c r="M122" s="174"/>
      <c r="N122" s="175"/>
      <c r="O122" s="175"/>
      <c r="P122" s="175"/>
      <c r="Q122" s="175"/>
      <c r="R122" s="175"/>
      <c r="S122" s="175"/>
      <c r="T122" s="176"/>
      <c r="AT122" s="171" t="s">
        <v>141</v>
      </c>
      <c r="AU122" s="171" t="s">
        <v>77</v>
      </c>
      <c r="AV122" s="14" t="s">
        <v>81</v>
      </c>
      <c r="AW122" s="14" t="s">
        <v>27</v>
      </c>
      <c r="AX122" s="14" t="s">
        <v>73</v>
      </c>
      <c r="AY122" s="171" t="s">
        <v>117</v>
      </c>
    </row>
    <row r="123" spans="1:65" s="2" customFormat="1" ht="14.45" customHeight="1">
      <c r="A123" s="28"/>
      <c r="B123" s="133"/>
      <c r="C123" s="157" t="s">
        <v>186</v>
      </c>
      <c r="D123" s="157" t="s">
        <v>143</v>
      </c>
      <c r="E123" s="158" t="s">
        <v>334</v>
      </c>
      <c r="F123" s="159" t="s">
        <v>335</v>
      </c>
      <c r="G123" s="160" t="s">
        <v>146</v>
      </c>
      <c r="H123" s="161">
        <v>1.266</v>
      </c>
      <c r="I123" s="219">
        <v>0</v>
      </c>
      <c r="J123" s="162">
        <f>ROUND(I123*H123,2)</f>
        <v>0</v>
      </c>
      <c r="K123" s="159" t="s">
        <v>163</v>
      </c>
      <c r="L123" s="163"/>
      <c r="M123" s="164" t="s">
        <v>3</v>
      </c>
      <c r="N123" s="165" t="s">
        <v>39</v>
      </c>
      <c r="O123" s="142">
        <v>0</v>
      </c>
      <c r="P123" s="142">
        <f>O123*H123</f>
        <v>0</v>
      </c>
      <c r="Q123" s="142">
        <v>0.5</v>
      </c>
      <c r="R123" s="142">
        <f>Q123*H123</f>
        <v>0.633</v>
      </c>
      <c r="S123" s="142">
        <v>0</v>
      </c>
      <c r="T123" s="143">
        <f>S123*H123</f>
        <v>0</v>
      </c>
      <c r="U123" s="28"/>
      <c r="V123" s="28"/>
      <c r="W123" s="28"/>
      <c r="X123" s="28"/>
      <c r="Y123" s="28"/>
      <c r="Z123" s="28"/>
      <c r="AA123" s="28"/>
      <c r="AB123" s="28"/>
      <c r="AC123" s="28"/>
      <c r="AD123" s="28"/>
      <c r="AE123" s="28"/>
      <c r="AR123" s="144" t="s">
        <v>147</v>
      </c>
      <c r="AT123" s="144" t="s">
        <v>143</v>
      </c>
      <c r="AU123" s="144" t="s">
        <v>77</v>
      </c>
      <c r="AY123" s="16" t="s">
        <v>117</v>
      </c>
      <c r="BE123" s="145">
        <f>IF(N123="základní",J123,0)</f>
        <v>0</v>
      </c>
      <c r="BF123" s="145">
        <f>IF(N123="snížená",J123,0)</f>
        <v>0</v>
      </c>
      <c r="BG123" s="145">
        <f>IF(N123="zákl. přenesená",J123,0)</f>
        <v>0</v>
      </c>
      <c r="BH123" s="145">
        <f>IF(N123="sníž. přenesená",J123,0)</f>
        <v>0</v>
      </c>
      <c r="BI123" s="145">
        <f>IF(N123="nulová",J123,0)</f>
        <v>0</v>
      </c>
      <c r="BJ123" s="16" t="s">
        <v>73</v>
      </c>
      <c r="BK123" s="145">
        <f>ROUND(I123*H123,2)</f>
        <v>0</v>
      </c>
      <c r="BL123" s="16" t="s">
        <v>138</v>
      </c>
      <c r="BM123" s="144" t="s">
        <v>336</v>
      </c>
    </row>
    <row r="124" spans="2:51" s="13" customFormat="1" ht="12">
      <c r="B124" s="150"/>
      <c r="D124" s="146" t="s">
        <v>141</v>
      </c>
      <c r="E124" s="151" t="s">
        <v>3</v>
      </c>
      <c r="F124" s="152" t="s">
        <v>337</v>
      </c>
      <c r="H124" s="153">
        <v>0.779</v>
      </c>
      <c r="L124" s="150"/>
      <c r="M124" s="154"/>
      <c r="N124" s="155"/>
      <c r="O124" s="155"/>
      <c r="P124" s="155"/>
      <c r="Q124" s="155"/>
      <c r="R124" s="155"/>
      <c r="S124" s="155"/>
      <c r="T124" s="156"/>
      <c r="AT124" s="151" t="s">
        <v>141</v>
      </c>
      <c r="AU124" s="151" t="s">
        <v>77</v>
      </c>
      <c r="AV124" s="13" t="s">
        <v>77</v>
      </c>
      <c r="AW124" s="13" t="s">
        <v>27</v>
      </c>
      <c r="AX124" s="13" t="s">
        <v>68</v>
      </c>
      <c r="AY124" s="151" t="s">
        <v>117</v>
      </c>
    </row>
    <row r="125" spans="2:51" s="13" customFormat="1" ht="12">
      <c r="B125" s="150"/>
      <c r="D125" s="146" t="s">
        <v>141</v>
      </c>
      <c r="E125" s="151" t="s">
        <v>3</v>
      </c>
      <c r="F125" s="152" t="s">
        <v>338</v>
      </c>
      <c r="H125" s="153">
        <v>0.02</v>
      </c>
      <c r="L125" s="150"/>
      <c r="M125" s="154"/>
      <c r="N125" s="155"/>
      <c r="O125" s="155"/>
      <c r="P125" s="155"/>
      <c r="Q125" s="155"/>
      <c r="R125" s="155"/>
      <c r="S125" s="155"/>
      <c r="T125" s="156"/>
      <c r="AT125" s="151" t="s">
        <v>141</v>
      </c>
      <c r="AU125" s="151" t="s">
        <v>77</v>
      </c>
      <c r="AV125" s="13" t="s">
        <v>77</v>
      </c>
      <c r="AW125" s="13" t="s">
        <v>27</v>
      </c>
      <c r="AX125" s="13" t="s">
        <v>68</v>
      </c>
      <c r="AY125" s="151" t="s">
        <v>117</v>
      </c>
    </row>
    <row r="126" spans="2:51" s="13" customFormat="1" ht="12">
      <c r="B126" s="150"/>
      <c r="D126" s="146" t="s">
        <v>141</v>
      </c>
      <c r="E126" s="151" t="s">
        <v>3</v>
      </c>
      <c r="F126" s="152" t="s">
        <v>339</v>
      </c>
      <c r="H126" s="153">
        <v>0.467</v>
      </c>
      <c r="L126" s="150"/>
      <c r="M126" s="154"/>
      <c r="N126" s="155"/>
      <c r="O126" s="155"/>
      <c r="P126" s="155"/>
      <c r="Q126" s="155"/>
      <c r="R126" s="155"/>
      <c r="S126" s="155"/>
      <c r="T126" s="156"/>
      <c r="AT126" s="151" t="s">
        <v>141</v>
      </c>
      <c r="AU126" s="151" t="s">
        <v>77</v>
      </c>
      <c r="AV126" s="13" t="s">
        <v>77</v>
      </c>
      <c r="AW126" s="13" t="s">
        <v>27</v>
      </c>
      <c r="AX126" s="13" t="s">
        <v>68</v>
      </c>
      <c r="AY126" s="151" t="s">
        <v>117</v>
      </c>
    </row>
    <row r="127" spans="2:51" s="14" customFormat="1" ht="12">
      <c r="B127" s="170"/>
      <c r="D127" s="146" t="s">
        <v>141</v>
      </c>
      <c r="E127" s="171" t="s">
        <v>3</v>
      </c>
      <c r="F127" s="172" t="s">
        <v>320</v>
      </c>
      <c r="H127" s="173">
        <v>1.266</v>
      </c>
      <c r="L127" s="170"/>
      <c r="M127" s="174"/>
      <c r="N127" s="175"/>
      <c r="O127" s="175"/>
      <c r="P127" s="175"/>
      <c r="Q127" s="175"/>
      <c r="R127" s="175"/>
      <c r="S127" s="175"/>
      <c r="T127" s="176"/>
      <c r="AT127" s="171" t="s">
        <v>141</v>
      </c>
      <c r="AU127" s="171" t="s">
        <v>77</v>
      </c>
      <c r="AV127" s="14" t="s">
        <v>81</v>
      </c>
      <c r="AW127" s="14" t="s">
        <v>27</v>
      </c>
      <c r="AX127" s="14" t="s">
        <v>73</v>
      </c>
      <c r="AY127" s="171" t="s">
        <v>117</v>
      </c>
    </row>
    <row r="128" spans="1:65" s="2" customFormat="1" ht="40.6" customHeight="1">
      <c r="A128" s="28"/>
      <c r="B128" s="133"/>
      <c r="C128" s="134" t="s">
        <v>204</v>
      </c>
      <c r="D128" s="134" t="s">
        <v>119</v>
      </c>
      <c r="E128" s="135" t="s">
        <v>340</v>
      </c>
      <c r="F128" s="136" t="s">
        <v>341</v>
      </c>
      <c r="G128" s="137" t="s">
        <v>157</v>
      </c>
      <c r="H128" s="138">
        <v>40.32</v>
      </c>
      <c r="I128" s="218">
        <v>0</v>
      </c>
      <c r="J128" s="139">
        <f>ROUND(I128*H128,2)</f>
        <v>0</v>
      </c>
      <c r="K128" s="136" t="s">
        <v>447</v>
      </c>
      <c r="L128" s="29"/>
      <c r="M128" s="140" t="s">
        <v>3</v>
      </c>
      <c r="N128" s="141" t="s">
        <v>39</v>
      </c>
      <c r="O128" s="142">
        <v>0.346</v>
      </c>
      <c r="P128" s="142">
        <f>O128*H128</f>
        <v>13.950719999999999</v>
      </c>
      <c r="Q128" s="142">
        <v>0</v>
      </c>
      <c r="R128" s="142">
        <f>Q128*H128</f>
        <v>0</v>
      </c>
      <c r="S128" s="142">
        <v>0</v>
      </c>
      <c r="T128" s="143">
        <f>S128*H128</f>
        <v>0</v>
      </c>
      <c r="U128" s="28"/>
      <c r="V128" s="28"/>
      <c r="W128" s="28"/>
      <c r="X128" s="28"/>
      <c r="Y128" s="28"/>
      <c r="Z128" s="28"/>
      <c r="AA128" s="28"/>
      <c r="AB128" s="28"/>
      <c r="AC128" s="28"/>
      <c r="AD128" s="28"/>
      <c r="AE128" s="28"/>
      <c r="AR128" s="144" t="s">
        <v>138</v>
      </c>
      <c r="AT128" s="144" t="s">
        <v>119</v>
      </c>
      <c r="AU128" s="144" t="s">
        <v>77</v>
      </c>
      <c r="AY128" s="16" t="s">
        <v>117</v>
      </c>
      <c r="BE128" s="145">
        <f>IF(N128="základní",J128,0)</f>
        <v>0</v>
      </c>
      <c r="BF128" s="145">
        <f>IF(N128="snížená",J128,0)</f>
        <v>0</v>
      </c>
      <c r="BG128" s="145">
        <f>IF(N128="zákl. přenesená",J128,0)</f>
        <v>0</v>
      </c>
      <c r="BH128" s="145">
        <f>IF(N128="sníž. přenesená",J128,0)</f>
        <v>0</v>
      </c>
      <c r="BI128" s="145">
        <f>IF(N128="nulová",J128,0)</f>
        <v>0</v>
      </c>
      <c r="BJ128" s="16" t="s">
        <v>73</v>
      </c>
      <c r="BK128" s="145">
        <f>ROUND(I128*H128,2)</f>
        <v>0</v>
      </c>
      <c r="BL128" s="16" t="s">
        <v>138</v>
      </c>
      <c r="BM128" s="144" t="s">
        <v>342</v>
      </c>
    </row>
    <row r="129" spans="1:47" s="2" customFormat="1" ht="57.1">
      <c r="A129" s="28"/>
      <c r="B129" s="29"/>
      <c r="C129" s="28"/>
      <c r="D129" s="146" t="s">
        <v>124</v>
      </c>
      <c r="E129" s="28"/>
      <c r="F129" s="147" t="s">
        <v>159</v>
      </c>
      <c r="G129" s="28"/>
      <c r="H129" s="28"/>
      <c r="I129" s="28"/>
      <c r="J129" s="28"/>
      <c r="K129" s="28"/>
      <c r="L129" s="29"/>
      <c r="M129" s="148"/>
      <c r="N129" s="149"/>
      <c r="O129" s="49"/>
      <c r="P129" s="49"/>
      <c r="Q129" s="49"/>
      <c r="R129" s="49"/>
      <c r="S129" s="49"/>
      <c r="T129" s="50"/>
      <c r="U129" s="28"/>
      <c r="V129" s="28"/>
      <c r="W129" s="28"/>
      <c r="X129" s="28"/>
      <c r="Y129" s="28"/>
      <c r="Z129" s="28"/>
      <c r="AA129" s="28"/>
      <c r="AB129" s="28"/>
      <c r="AC129" s="28"/>
      <c r="AD129" s="28"/>
      <c r="AE129" s="28"/>
      <c r="AT129" s="16" t="s">
        <v>124</v>
      </c>
      <c r="AU129" s="16" t="s">
        <v>77</v>
      </c>
    </row>
    <row r="130" spans="2:51" s="13" customFormat="1" ht="12">
      <c r="B130" s="150"/>
      <c r="D130" s="146" t="s">
        <v>141</v>
      </c>
      <c r="E130" s="151" t="s">
        <v>3</v>
      </c>
      <c r="F130" s="152" t="s">
        <v>343</v>
      </c>
      <c r="H130" s="153">
        <v>40.32</v>
      </c>
      <c r="L130" s="150"/>
      <c r="M130" s="154"/>
      <c r="N130" s="155"/>
      <c r="O130" s="155"/>
      <c r="P130" s="155"/>
      <c r="Q130" s="155"/>
      <c r="R130" s="155"/>
      <c r="S130" s="155"/>
      <c r="T130" s="156"/>
      <c r="AT130" s="151" t="s">
        <v>141</v>
      </c>
      <c r="AU130" s="151" t="s">
        <v>77</v>
      </c>
      <c r="AV130" s="13" t="s">
        <v>77</v>
      </c>
      <c r="AW130" s="13" t="s">
        <v>27</v>
      </c>
      <c r="AX130" s="13" t="s">
        <v>73</v>
      </c>
      <c r="AY130" s="151" t="s">
        <v>117</v>
      </c>
    </row>
    <row r="131" spans="1:65" s="2" customFormat="1" ht="39.1" customHeight="1">
      <c r="A131" s="28"/>
      <c r="B131" s="133"/>
      <c r="C131" s="134" t="s">
        <v>209</v>
      </c>
      <c r="D131" s="134" t="s">
        <v>119</v>
      </c>
      <c r="E131" s="135" t="s">
        <v>162</v>
      </c>
      <c r="F131" s="136" t="s">
        <v>257</v>
      </c>
      <c r="G131" s="137" t="s">
        <v>146</v>
      </c>
      <c r="H131" s="138">
        <v>2.529</v>
      </c>
      <c r="I131" s="218">
        <v>0</v>
      </c>
      <c r="J131" s="139">
        <f>ROUND(I131*H131,2)</f>
        <v>0</v>
      </c>
      <c r="K131" s="136" t="s">
        <v>447</v>
      </c>
      <c r="L131" s="29"/>
      <c r="M131" s="140" t="s">
        <v>3</v>
      </c>
      <c r="N131" s="141" t="s">
        <v>39</v>
      </c>
      <c r="O131" s="142">
        <v>0</v>
      </c>
      <c r="P131" s="142">
        <f>O131*H131</f>
        <v>0</v>
      </c>
      <c r="Q131" s="142">
        <v>0.02337</v>
      </c>
      <c r="R131" s="142">
        <f>Q131*H131</f>
        <v>0.05910272999999999</v>
      </c>
      <c r="S131" s="142">
        <v>0</v>
      </c>
      <c r="T131" s="143">
        <f>S131*H131</f>
        <v>0</v>
      </c>
      <c r="U131" s="28"/>
      <c r="V131" s="28"/>
      <c r="W131" s="28"/>
      <c r="X131" s="28"/>
      <c r="Y131" s="28"/>
      <c r="Z131" s="28"/>
      <c r="AA131" s="28"/>
      <c r="AB131" s="28"/>
      <c r="AC131" s="28"/>
      <c r="AD131" s="28"/>
      <c r="AE131" s="28"/>
      <c r="AR131" s="144" t="s">
        <v>138</v>
      </c>
      <c r="AT131" s="144" t="s">
        <v>119</v>
      </c>
      <c r="AU131" s="144" t="s">
        <v>77</v>
      </c>
      <c r="AY131" s="16" t="s">
        <v>117</v>
      </c>
      <c r="BE131" s="145">
        <f>IF(N131="základní",J131,0)</f>
        <v>0</v>
      </c>
      <c r="BF131" s="145">
        <f>IF(N131="snížená",J131,0)</f>
        <v>0</v>
      </c>
      <c r="BG131" s="145">
        <f>IF(N131="zákl. přenesená",J131,0)</f>
        <v>0</v>
      </c>
      <c r="BH131" s="145">
        <f>IF(N131="sníž. přenesená",J131,0)</f>
        <v>0</v>
      </c>
      <c r="BI131" s="145">
        <f>IF(N131="nulová",J131,0)</f>
        <v>0</v>
      </c>
      <c r="BJ131" s="16" t="s">
        <v>73</v>
      </c>
      <c r="BK131" s="145">
        <f>ROUND(I131*H131,2)</f>
        <v>0</v>
      </c>
      <c r="BL131" s="16" t="s">
        <v>138</v>
      </c>
      <c r="BM131" s="144" t="s">
        <v>344</v>
      </c>
    </row>
    <row r="132" spans="1:47" s="2" customFormat="1" ht="95.1">
      <c r="A132" s="28"/>
      <c r="B132" s="29"/>
      <c r="C132" s="28"/>
      <c r="D132" s="146" t="s">
        <v>124</v>
      </c>
      <c r="E132" s="28"/>
      <c r="F132" s="147" t="s">
        <v>165</v>
      </c>
      <c r="G132" s="28"/>
      <c r="H132" s="28"/>
      <c r="I132" s="28"/>
      <c r="J132" s="28"/>
      <c r="K132" s="28"/>
      <c r="L132" s="29"/>
      <c r="M132" s="148"/>
      <c r="N132" s="149"/>
      <c r="O132" s="49"/>
      <c r="P132" s="49"/>
      <c r="Q132" s="49"/>
      <c r="R132" s="49"/>
      <c r="S132" s="49"/>
      <c r="T132" s="50"/>
      <c r="U132" s="28"/>
      <c r="V132" s="28"/>
      <c r="W132" s="28"/>
      <c r="X132" s="28"/>
      <c r="Y132" s="28"/>
      <c r="Z132" s="28"/>
      <c r="AA132" s="28"/>
      <c r="AB132" s="28"/>
      <c r="AC132" s="28"/>
      <c r="AD132" s="28"/>
      <c r="AE132" s="28"/>
      <c r="AT132" s="16" t="s">
        <v>124</v>
      </c>
      <c r="AU132" s="16" t="s">
        <v>77</v>
      </c>
    </row>
    <row r="133" spans="2:51" s="13" customFormat="1" ht="12">
      <c r="B133" s="150"/>
      <c r="D133" s="146" t="s">
        <v>141</v>
      </c>
      <c r="E133" s="151" t="s">
        <v>3</v>
      </c>
      <c r="F133" s="152" t="s">
        <v>345</v>
      </c>
      <c r="H133" s="153">
        <v>2.529</v>
      </c>
      <c r="L133" s="150"/>
      <c r="M133" s="154"/>
      <c r="N133" s="155"/>
      <c r="O133" s="155"/>
      <c r="P133" s="155"/>
      <c r="Q133" s="155"/>
      <c r="R133" s="155"/>
      <c r="S133" s="155"/>
      <c r="T133" s="156"/>
      <c r="AT133" s="151" t="s">
        <v>141</v>
      </c>
      <c r="AU133" s="151" t="s">
        <v>77</v>
      </c>
      <c r="AV133" s="13" t="s">
        <v>77</v>
      </c>
      <c r="AW133" s="13" t="s">
        <v>27</v>
      </c>
      <c r="AX133" s="13" t="s">
        <v>73</v>
      </c>
      <c r="AY133" s="151" t="s">
        <v>117</v>
      </c>
    </row>
    <row r="134" spans="2:63" s="12" customFormat="1" ht="22.95" customHeight="1">
      <c r="B134" s="121"/>
      <c r="D134" s="122" t="s">
        <v>67</v>
      </c>
      <c r="E134" s="131" t="s">
        <v>177</v>
      </c>
      <c r="F134" s="131" t="s">
        <v>178</v>
      </c>
      <c r="J134" s="132">
        <f>BK134</f>
        <v>0</v>
      </c>
      <c r="L134" s="121"/>
      <c r="M134" s="125"/>
      <c r="N134" s="126"/>
      <c r="O134" s="126"/>
      <c r="P134" s="127">
        <f>SUM(P135:P140)</f>
        <v>7.381505999999999</v>
      </c>
      <c r="Q134" s="126"/>
      <c r="R134" s="127">
        <f>SUM(R135:R140)</f>
        <v>0</v>
      </c>
      <c r="S134" s="126"/>
      <c r="T134" s="128">
        <f>SUM(T135:T140)</f>
        <v>0</v>
      </c>
      <c r="AR134" s="122" t="s">
        <v>77</v>
      </c>
      <c r="AT134" s="129" t="s">
        <v>67</v>
      </c>
      <c r="AU134" s="129" t="s">
        <v>73</v>
      </c>
      <c r="AY134" s="122" t="s">
        <v>117</v>
      </c>
      <c r="BK134" s="130">
        <f>SUM(BK135:BK140)</f>
        <v>0</v>
      </c>
    </row>
    <row r="135" spans="1:65" s="2" customFormat="1" ht="37.9" customHeight="1">
      <c r="A135" s="28"/>
      <c r="B135" s="133"/>
      <c r="C135" s="134" t="s">
        <v>167</v>
      </c>
      <c r="D135" s="134" t="s">
        <v>119</v>
      </c>
      <c r="E135" s="135" t="s">
        <v>180</v>
      </c>
      <c r="F135" s="136" t="s">
        <v>181</v>
      </c>
      <c r="G135" s="137" t="s">
        <v>182</v>
      </c>
      <c r="H135" s="138">
        <v>2.134</v>
      </c>
      <c r="I135" s="218">
        <v>0</v>
      </c>
      <c r="J135" s="139">
        <f>ROUND(I135*H135,2)</f>
        <v>0</v>
      </c>
      <c r="K135" s="136" t="s">
        <v>163</v>
      </c>
      <c r="L135" s="29"/>
      <c r="M135" s="140" t="s">
        <v>3</v>
      </c>
      <c r="N135" s="141" t="s">
        <v>39</v>
      </c>
      <c r="O135" s="142">
        <v>2.255</v>
      </c>
      <c r="P135" s="142">
        <f>O135*H135</f>
        <v>4.812169999999999</v>
      </c>
      <c r="Q135" s="142">
        <v>0</v>
      </c>
      <c r="R135" s="142">
        <f>Q135*H135</f>
        <v>0</v>
      </c>
      <c r="S135" s="142">
        <v>0</v>
      </c>
      <c r="T135" s="143">
        <f>S135*H135</f>
        <v>0</v>
      </c>
      <c r="U135" s="28"/>
      <c r="V135" s="28"/>
      <c r="W135" s="28"/>
      <c r="X135" s="28"/>
      <c r="Y135" s="28"/>
      <c r="Z135" s="28"/>
      <c r="AA135" s="28"/>
      <c r="AB135" s="28"/>
      <c r="AC135" s="28"/>
      <c r="AD135" s="28"/>
      <c r="AE135" s="28"/>
      <c r="AR135" s="144" t="s">
        <v>138</v>
      </c>
      <c r="AT135" s="144" t="s">
        <v>119</v>
      </c>
      <c r="AU135" s="144" t="s">
        <v>77</v>
      </c>
      <c r="AY135" s="16" t="s">
        <v>117</v>
      </c>
      <c r="BE135" s="145">
        <f>IF(N135="základní",J135,0)</f>
        <v>0</v>
      </c>
      <c r="BF135" s="145">
        <f>IF(N135="snížená",J135,0)</f>
        <v>0</v>
      </c>
      <c r="BG135" s="145">
        <f>IF(N135="zákl. přenesená",J135,0)</f>
        <v>0</v>
      </c>
      <c r="BH135" s="145">
        <f>IF(N135="sníž. přenesená",J135,0)</f>
        <v>0</v>
      </c>
      <c r="BI135" s="145">
        <f>IF(N135="nulová",J135,0)</f>
        <v>0</v>
      </c>
      <c r="BJ135" s="16" t="s">
        <v>73</v>
      </c>
      <c r="BK135" s="145">
        <f>ROUND(I135*H135,2)</f>
        <v>0</v>
      </c>
      <c r="BL135" s="16" t="s">
        <v>138</v>
      </c>
      <c r="BM135" s="144" t="s">
        <v>346</v>
      </c>
    </row>
    <row r="136" spans="1:47" s="2" customFormat="1" ht="123.65">
      <c r="A136" s="28"/>
      <c r="B136" s="29"/>
      <c r="C136" s="28"/>
      <c r="D136" s="146" t="s">
        <v>124</v>
      </c>
      <c r="E136" s="28"/>
      <c r="F136" s="147" t="s">
        <v>184</v>
      </c>
      <c r="G136" s="28"/>
      <c r="H136" s="28"/>
      <c r="I136" s="28"/>
      <c r="J136" s="28"/>
      <c r="K136" s="28"/>
      <c r="L136" s="29"/>
      <c r="M136" s="148"/>
      <c r="N136" s="149"/>
      <c r="O136" s="49"/>
      <c r="P136" s="49"/>
      <c r="Q136" s="49"/>
      <c r="R136" s="49"/>
      <c r="S136" s="49"/>
      <c r="T136" s="50"/>
      <c r="U136" s="28"/>
      <c r="V136" s="28"/>
      <c r="W136" s="28"/>
      <c r="X136" s="28"/>
      <c r="Y136" s="28"/>
      <c r="Z136" s="28"/>
      <c r="AA136" s="28"/>
      <c r="AB136" s="28"/>
      <c r="AC136" s="28"/>
      <c r="AD136" s="28"/>
      <c r="AE136" s="28"/>
      <c r="AT136" s="16" t="s">
        <v>124</v>
      </c>
      <c r="AU136" s="16" t="s">
        <v>77</v>
      </c>
    </row>
    <row r="137" spans="2:51" s="13" customFormat="1" ht="12">
      <c r="B137" s="150"/>
      <c r="D137" s="146" t="s">
        <v>141</v>
      </c>
      <c r="E137" s="151" t="s">
        <v>3</v>
      </c>
      <c r="F137" s="152" t="s">
        <v>347</v>
      </c>
      <c r="H137" s="153">
        <v>2.134</v>
      </c>
      <c r="L137" s="150"/>
      <c r="M137" s="154"/>
      <c r="N137" s="155"/>
      <c r="O137" s="155"/>
      <c r="P137" s="155"/>
      <c r="Q137" s="155"/>
      <c r="R137" s="155"/>
      <c r="S137" s="155"/>
      <c r="T137" s="156"/>
      <c r="AT137" s="151" t="s">
        <v>141</v>
      </c>
      <c r="AU137" s="151" t="s">
        <v>77</v>
      </c>
      <c r="AV137" s="13" t="s">
        <v>77</v>
      </c>
      <c r="AW137" s="13" t="s">
        <v>27</v>
      </c>
      <c r="AX137" s="13" t="s">
        <v>73</v>
      </c>
      <c r="AY137" s="151" t="s">
        <v>117</v>
      </c>
    </row>
    <row r="138" spans="1:65" s="2" customFormat="1" ht="49.1" customHeight="1">
      <c r="A138" s="28"/>
      <c r="B138" s="133"/>
      <c r="C138" s="134" t="s">
        <v>173</v>
      </c>
      <c r="D138" s="134" t="s">
        <v>119</v>
      </c>
      <c r="E138" s="135" t="s">
        <v>187</v>
      </c>
      <c r="F138" s="136" t="s">
        <v>188</v>
      </c>
      <c r="G138" s="137" t="s">
        <v>182</v>
      </c>
      <c r="H138" s="138">
        <v>2.134</v>
      </c>
      <c r="I138" s="218">
        <v>0</v>
      </c>
      <c r="J138" s="139">
        <f>ROUND(I138*H138,2)</f>
        <v>0</v>
      </c>
      <c r="K138" s="136" t="s">
        <v>163</v>
      </c>
      <c r="L138" s="29"/>
      <c r="M138" s="140" t="s">
        <v>3</v>
      </c>
      <c r="N138" s="141" t="s">
        <v>39</v>
      </c>
      <c r="O138" s="142">
        <v>1.204</v>
      </c>
      <c r="P138" s="142">
        <f>O138*H138</f>
        <v>2.569336</v>
      </c>
      <c r="Q138" s="142">
        <v>0</v>
      </c>
      <c r="R138" s="142">
        <f>Q138*H138</f>
        <v>0</v>
      </c>
      <c r="S138" s="142">
        <v>0</v>
      </c>
      <c r="T138" s="143">
        <f>S138*H138</f>
        <v>0</v>
      </c>
      <c r="U138" s="28"/>
      <c r="V138" s="28"/>
      <c r="W138" s="28"/>
      <c r="X138" s="28"/>
      <c r="Y138" s="28"/>
      <c r="Z138" s="28"/>
      <c r="AA138" s="28"/>
      <c r="AB138" s="28"/>
      <c r="AC138" s="28"/>
      <c r="AD138" s="28"/>
      <c r="AE138" s="28"/>
      <c r="AR138" s="144" t="s">
        <v>138</v>
      </c>
      <c r="AT138" s="144" t="s">
        <v>119</v>
      </c>
      <c r="AU138" s="144" t="s">
        <v>77</v>
      </c>
      <c r="AY138" s="16" t="s">
        <v>117</v>
      </c>
      <c r="BE138" s="145">
        <f>IF(N138="základní",J138,0)</f>
        <v>0</v>
      </c>
      <c r="BF138" s="145">
        <f>IF(N138="snížená",J138,0)</f>
        <v>0</v>
      </c>
      <c r="BG138" s="145">
        <f>IF(N138="zákl. přenesená",J138,0)</f>
        <v>0</v>
      </c>
      <c r="BH138" s="145">
        <f>IF(N138="sníž. přenesená",J138,0)</f>
        <v>0</v>
      </c>
      <c r="BI138" s="145">
        <f>IF(N138="nulová",J138,0)</f>
        <v>0</v>
      </c>
      <c r="BJ138" s="16" t="s">
        <v>73</v>
      </c>
      <c r="BK138" s="145">
        <f>ROUND(I138*H138,2)</f>
        <v>0</v>
      </c>
      <c r="BL138" s="16" t="s">
        <v>138</v>
      </c>
      <c r="BM138" s="144" t="s">
        <v>348</v>
      </c>
    </row>
    <row r="139" spans="1:47" s="2" customFormat="1" ht="123.65">
      <c r="A139" s="28"/>
      <c r="B139" s="29"/>
      <c r="C139" s="28"/>
      <c r="D139" s="146" t="s">
        <v>124</v>
      </c>
      <c r="E139" s="28"/>
      <c r="F139" s="147" t="s">
        <v>184</v>
      </c>
      <c r="G139" s="28"/>
      <c r="H139" s="28"/>
      <c r="I139" s="28"/>
      <c r="J139" s="28"/>
      <c r="K139" s="28"/>
      <c r="L139" s="29"/>
      <c r="M139" s="148"/>
      <c r="N139" s="149"/>
      <c r="O139" s="49"/>
      <c r="P139" s="49"/>
      <c r="Q139" s="49"/>
      <c r="R139" s="49"/>
      <c r="S139" s="49"/>
      <c r="T139" s="50"/>
      <c r="U139" s="28"/>
      <c r="V139" s="28"/>
      <c r="W139" s="28"/>
      <c r="X139" s="28"/>
      <c r="Y139" s="28"/>
      <c r="Z139" s="28"/>
      <c r="AA139" s="28"/>
      <c r="AB139" s="28"/>
      <c r="AC139" s="28"/>
      <c r="AD139" s="28"/>
      <c r="AE139" s="28"/>
      <c r="AT139" s="16" t="s">
        <v>124</v>
      </c>
      <c r="AU139" s="16" t="s">
        <v>77</v>
      </c>
    </row>
    <row r="140" spans="2:51" s="13" customFormat="1" ht="12">
      <c r="B140" s="150"/>
      <c r="D140" s="146" t="s">
        <v>141</v>
      </c>
      <c r="E140" s="151" t="s">
        <v>3</v>
      </c>
      <c r="F140" s="152" t="s">
        <v>347</v>
      </c>
      <c r="H140" s="153">
        <v>2.134</v>
      </c>
      <c r="L140" s="150"/>
      <c r="M140" s="154"/>
      <c r="N140" s="155"/>
      <c r="O140" s="155"/>
      <c r="P140" s="155"/>
      <c r="Q140" s="155"/>
      <c r="R140" s="155"/>
      <c r="S140" s="155"/>
      <c r="T140" s="156"/>
      <c r="AT140" s="151" t="s">
        <v>141</v>
      </c>
      <c r="AU140" s="151" t="s">
        <v>77</v>
      </c>
      <c r="AV140" s="13" t="s">
        <v>77</v>
      </c>
      <c r="AW140" s="13" t="s">
        <v>27</v>
      </c>
      <c r="AX140" s="13" t="s">
        <v>73</v>
      </c>
      <c r="AY140" s="151" t="s">
        <v>117</v>
      </c>
    </row>
    <row r="141" spans="2:63" s="12" customFormat="1" ht="26" customHeight="1">
      <c r="B141" s="121"/>
      <c r="D141" s="122" t="s">
        <v>67</v>
      </c>
      <c r="E141" s="123" t="s">
        <v>190</v>
      </c>
      <c r="F141" s="123" t="s">
        <v>191</v>
      </c>
      <c r="J141" s="124">
        <f>BK141</f>
        <v>0</v>
      </c>
      <c r="L141" s="121"/>
      <c r="M141" s="125"/>
      <c r="N141" s="126"/>
      <c r="O141" s="126"/>
      <c r="P141" s="127">
        <f>P142+P148</f>
        <v>0</v>
      </c>
      <c r="Q141" s="126"/>
      <c r="R141" s="127">
        <f>R142+R148</f>
        <v>0</v>
      </c>
      <c r="S141" s="126"/>
      <c r="T141" s="128">
        <f>T142+T148</f>
        <v>0</v>
      </c>
      <c r="AR141" s="122" t="s">
        <v>83</v>
      </c>
      <c r="AT141" s="129" t="s">
        <v>67</v>
      </c>
      <c r="AU141" s="129" t="s">
        <v>68</v>
      </c>
      <c r="AY141" s="122" t="s">
        <v>117</v>
      </c>
      <c r="BK141" s="130">
        <f>BK142+BK148</f>
        <v>0</v>
      </c>
    </row>
    <row r="142" spans="2:63" s="12" customFormat="1" ht="22.95" customHeight="1">
      <c r="B142" s="121"/>
      <c r="D142" s="122" t="s">
        <v>67</v>
      </c>
      <c r="E142" s="131" t="s">
        <v>192</v>
      </c>
      <c r="F142" s="131" t="s">
        <v>193</v>
      </c>
      <c r="J142" s="132">
        <f>BK142</f>
        <v>0</v>
      </c>
      <c r="L142" s="121"/>
      <c r="M142" s="125"/>
      <c r="N142" s="126"/>
      <c r="O142" s="126"/>
      <c r="P142" s="127">
        <f>SUM(P143:P147)</f>
        <v>0</v>
      </c>
      <c r="Q142" s="126"/>
      <c r="R142" s="127">
        <f>SUM(R143:R147)</f>
        <v>0</v>
      </c>
      <c r="S142" s="126"/>
      <c r="T142" s="128">
        <f>SUM(T143:T147)</f>
        <v>0</v>
      </c>
      <c r="AR142" s="122" t="s">
        <v>83</v>
      </c>
      <c r="AT142" s="129" t="s">
        <v>67</v>
      </c>
      <c r="AU142" s="129" t="s">
        <v>73</v>
      </c>
      <c r="AY142" s="122" t="s">
        <v>117</v>
      </c>
      <c r="BK142" s="130">
        <f>SUM(BK143:BK147)</f>
        <v>0</v>
      </c>
    </row>
    <row r="143" spans="1:65" s="2" customFormat="1" ht="14.45" customHeight="1">
      <c r="A143" s="28"/>
      <c r="B143" s="133"/>
      <c r="C143" s="134" t="s">
        <v>9</v>
      </c>
      <c r="D143" s="134" t="s">
        <v>119</v>
      </c>
      <c r="E143" s="135" t="s">
        <v>349</v>
      </c>
      <c r="F143" s="136" t="s">
        <v>350</v>
      </c>
      <c r="G143" s="137" t="s">
        <v>196</v>
      </c>
      <c r="H143" s="138">
        <v>21</v>
      </c>
      <c r="I143" s="218">
        <v>0</v>
      </c>
      <c r="J143" s="139">
        <f>ROUND(I143*H143,2)</f>
        <v>0</v>
      </c>
      <c r="K143" s="136" t="s">
        <v>163</v>
      </c>
      <c r="L143" s="29"/>
      <c r="M143" s="140" t="s">
        <v>3</v>
      </c>
      <c r="N143" s="141" t="s">
        <v>39</v>
      </c>
      <c r="O143" s="142">
        <v>0</v>
      </c>
      <c r="P143" s="142">
        <f>O143*H143</f>
        <v>0</v>
      </c>
      <c r="Q143" s="142">
        <v>0</v>
      </c>
      <c r="R143" s="142">
        <f>Q143*H143</f>
        <v>0</v>
      </c>
      <c r="S143" s="142">
        <v>0</v>
      </c>
      <c r="T143" s="143">
        <f>S143*H143</f>
        <v>0</v>
      </c>
      <c r="U143" s="28"/>
      <c r="V143" s="28"/>
      <c r="W143" s="28"/>
      <c r="X143" s="28"/>
      <c r="Y143" s="28"/>
      <c r="Z143" s="28"/>
      <c r="AA143" s="28"/>
      <c r="AB143" s="28"/>
      <c r="AC143" s="28"/>
      <c r="AD143" s="28"/>
      <c r="AE143" s="28"/>
      <c r="AR143" s="144" t="s">
        <v>197</v>
      </c>
      <c r="AT143" s="144" t="s">
        <v>119</v>
      </c>
      <c r="AU143" s="144" t="s">
        <v>77</v>
      </c>
      <c r="AY143" s="16" t="s">
        <v>117</v>
      </c>
      <c r="BE143" s="145">
        <f>IF(N143="základní",J143,0)</f>
        <v>0</v>
      </c>
      <c r="BF143" s="145">
        <f>IF(N143="snížená",J143,0)</f>
        <v>0</v>
      </c>
      <c r="BG143" s="145">
        <f>IF(N143="zákl. přenesená",J143,0)</f>
        <v>0</v>
      </c>
      <c r="BH143" s="145">
        <f>IF(N143="sníž. přenesená",J143,0)</f>
        <v>0</v>
      </c>
      <c r="BI143" s="145">
        <f>IF(N143="nulová",J143,0)</f>
        <v>0</v>
      </c>
      <c r="BJ143" s="16" t="s">
        <v>73</v>
      </c>
      <c r="BK143" s="145">
        <f>ROUND(I143*H143,2)</f>
        <v>0</v>
      </c>
      <c r="BL143" s="16" t="s">
        <v>197</v>
      </c>
      <c r="BM143" s="144" t="s">
        <v>351</v>
      </c>
    </row>
    <row r="144" spans="2:51" s="13" customFormat="1" ht="12">
      <c r="B144" s="150"/>
      <c r="D144" s="146" t="s">
        <v>141</v>
      </c>
      <c r="E144" s="151" t="s">
        <v>3</v>
      </c>
      <c r="F144" s="152" t="s">
        <v>8</v>
      </c>
      <c r="H144" s="153">
        <v>21</v>
      </c>
      <c r="L144" s="150"/>
      <c r="M144" s="154"/>
      <c r="N144" s="155"/>
      <c r="O144" s="155"/>
      <c r="P144" s="155"/>
      <c r="Q144" s="155"/>
      <c r="R144" s="155"/>
      <c r="S144" s="155"/>
      <c r="T144" s="156"/>
      <c r="AT144" s="151" t="s">
        <v>141</v>
      </c>
      <c r="AU144" s="151" t="s">
        <v>77</v>
      </c>
      <c r="AV144" s="13" t="s">
        <v>77</v>
      </c>
      <c r="AW144" s="13" t="s">
        <v>27</v>
      </c>
      <c r="AX144" s="13" t="s">
        <v>73</v>
      </c>
      <c r="AY144" s="151" t="s">
        <v>117</v>
      </c>
    </row>
    <row r="145" spans="1:65" s="2" customFormat="1" ht="14.45" customHeight="1">
      <c r="A145" s="28"/>
      <c r="B145" s="133"/>
      <c r="C145" s="134" t="s">
        <v>138</v>
      </c>
      <c r="D145" s="134" t="s">
        <v>119</v>
      </c>
      <c r="E145" s="135" t="s">
        <v>194</v>
      </c>
      <c r="F145" s="136" t="s">
        <v>195</v>
      </c>
      <c r="G145" s="137" t="s">
        <v>196</v>
      </c>
      <c r="H145" s="138">
        <v>21</v>
      </c>
      <c r="I145" s="218">
        <v>0</v>
      </c>
      <c r="J145" s="139">
        <f>ROUND(I145*H145,2)</f>
        <v>0</v>
      </c>
      <c r="K145" s="136" t="s">
        <v>163</v>
      </c>
      <c r="L145" s="29"/>
      <c r="M145" s="140" t="s">
        <v>3</v>
      </c>
      <c r="N145" s="141" t="s">
        <v>39</v>
      </c>
      <c r="O145" s="142">
        <v>0</v>
      </c>
      <c r="P145" s="142">
        <f>O145*H145</f>
        <v>0</v>
      </c>
      <c r="Q145" s="142">
        <v>0</v>
      </c>
      <c r="R145" s="142">
        <f>Q145*H145</f>
        <v>0</v>
      </c>
      <c r="S145" s="142">
        <v>0</v>
      </c>
      <c r="T145" s="143">
        <f>S145*H145</f>
        <v>0</v>
      </c>
      <c r="U145" s="28"/>
      <c r="V145" s="28"/>
      <c r="W145" s="28"/>
      <c r="X145" s="28"/>
      <c r="Y145" s="28"/>
      <c r="Z145" s="28"/>
      <c r="AA145" s="28"/>
      <c r="AB145" s="28"/>
      <c r="AC145" s="28"/>
      <c r="AD145" s="28"/>
      <c r="AE145" s="28"/>
      <c r="AR145" s="144" t="s">
        <v>197</v>
      </c>
      <c r="AT145" s="144" t="s">
        <v>119</v>
      </c>
      <c r="AU145" s="144" t="s">
        <v>77</v>
      </c>
      <c r="AY145" s="16" t="s">
        <v>117</v>
      </c>
      <c r="BE145" s="145">
        <f>IF(N145="základní",J145,0)</f>
        <v>0</v>
      </c>
      <c r="BF145" s="145">
        <f>IF(N145="snížená",J145,0)</f>
        <v>0</v>
      </c>
      <c r="BG145" s="145">
        <f>IF(N145="zákl. přenesená",J145,0)</f>
        <v>0</v>
      </c>
      <c r="BH145" s="145">
        <f>IF(N145="sníž. přenesená",J145,0)</f>
        <v>0</v>
      </c>
      <c r="BI145" s="145">
        <f>IF(N145="nulová",J145,0)</f>
        <v>0</v>
      </c>
      <c r="BJ145" s="16" t="s">
        <v>73</v>
      </c>
      <c r="BK145" s="145">
        <f>ROUND(I145*H145,2)</f>
        <v>0</v>
      </c>
      <c r="BL145" s="16" t="s">
        <v>197</v>
      </c>
      <c r="BM145" s="144" t="s">
        <v>352</v>
      </c>
    </row>
    <row r="146" spans="2:51" s="13" customFormat="1" ht="12">
      <c r="B146" s="150"/>
      <c r="D146" s="146" t="s">
        <v>141</v>
      </c>
      <c r="E146" s="151" t="s">
        <v>3</v>
      </c>
      <c r="F146" s="152" t="s">
        <v>8</v>
      </c>
      <c r="H146" s="153">
        <v>21</v>
      </c>
      <c r="L146" s="150"/>
      <c r="M146" s="154"/>
      <c r="N146" s="155"/>
      <c r="O146" s="155"/>
      <c r="P146" s="155"/>
      <c r="Q146" s="155"/>
      <c r="R146" s="155"/>
      <c r="S146" s="155"/>
      <c r="T146" s="156"/>
      <c r="AT146" s="151" t="s">
        <v>141</v>
      </c>
      <c r="AU146" s="151" t="s">
        <v>77</v>
      </c>
      <c r="AV146" s="13" t="s">
        <v>77</v>
      </c>
      <c r="AW146" s="13" t="s">
        <v>27</v>
      </c>
      <c r="AX146" s="13" t="s">
        <v>73</v>
      </c>
      <c r="AY146" s="151" t="s">
        <v>117</v>
      </c>
    </row>
    <row r="147" spans="1:65" s="2" customFormat="1" ht="14.45" customHeight="1">
      <c r="A147" s="28"/>
      <c r="B147" s="133"/>
      <c r="C147" s="134" t="s">
        <v>245</v>
      </c>
      <c r="D147" s="134" t="s">
        <v>119</v>
      </c>
      <c r="E147" s="135" t="s">
        <v>199</v>
      </c>
      <c r="F147" s="136" t="s">
        <v>200</v>
      </c>
      <c r="G147" s="137" t="s">
        <v>196</v>
      </c>
      <c r="H147" s="138">
        <v>1</v>
      </c>
      <c r="I147" s="218">
        <v>0</v>
      </c>
      <c r="J147" s="139">
        <f>ROUND(I147*H147,2)</f>
        <v>0</v>
      </c>
      <c r="K147" s="136" t="s">
        <v>163</v>
      </c>
      <c r="L147" s="29"/>
      <c r="M147" s="140" t="s">
        <v>3</v>
      </c>
      <c r="N147" s="141" t="s">
        <v>39</v>
      </c>
      <c r="O147" s="142">
        <v>0</v>
      </c>
      <c r="P147" s="142">
        <f>O147*H147</f>
        <v>0</v>
      </c>
      <c r="Q147" s="142">
        <v>0</v>
      </c>
      <c r="R147" s="142">
        <f>Q147*H147</f>
        <v>0</v>
      </c>
      <c r="S147" s="142">
        <v>0</v>
      </c>
      <c r="T147" s="143">
        <f>S147*H147</f>
        <v>0</v>
      </c>
      <c r="U147" s="28"/>
      <c r="V147" s="28"/>
      <c r="W147" s="28"/>
      <c r="X147" s="28"/>
      <c r="Y147" s="28"/>
      <c r="Z147" s="28"/>
      <c r="AA147" s="28"/>
      <c r="AB147" s="28"/>
      <c r="AC147" s="28"/>
      <c r="AD147" s="28"/>
      <c r="AE147" s="28"/>
      <c r="AR147" s="144" t="s">
        <v>197</v>
      </c>
      <c r="AT147" s="144" t="s">
        <v>119</v>
      </c>
      <c r="AU147" s="144" t="s">
        <v>77</v>
      </c>
      <c r="AY147" s="16" t="s">
        <v>117</v>
      </c>
      <c r="BE147" s="145">
        <f>IF(N147="základní",J147,0)</f>
        <v>0</v>
      </c>
      <c r="BF147" s="145">
        <f>IF(N147="snížená",J147,0)</f>
        <v>0</v>
      </c>
      <c r="BG147" s="145">
        <f>IF(N147="zákl. přenesená",J147,0)</f>
        <v>0</v>
      </c>
      <c r="BH147" s="145">
        <f>IF(N147="sníž. přenesená",J147,0)</f>
        <v>0</v>
      </c>
      <c r="BI147" s="145">
        <f>IF(N147="nulová",J147,0)</f>
        <v>0</v>
      </c>
      <c r="BJ147" s="16" t="s">
        <v>73</v>
      </c>
      <c r="BK147" s="145">
        <f>ROUND(I147*H147,2)</f>
        <v>0</v>
      </c>
      <c r="BL147" s="16" t="s">
        <v>197</v>
      </c>
      <c r="BM147" s="144" t="s">
        <v>353</v>
      </c>
    </row>
    <row r="148" spans="2:63" s="12" customFormat="1" ht="22.95" customHeight="1">
      <c r="B148" s="121"/>
      <c r="D148" s="122" t="s">
        <v>67</v>
      </c>
      <c r="E148" s="131" t="s">
        <v>202</v>
      </c>
      <c r="F148" s="131" t="s">
        <v>203</v>
      </c>
      <c r="J148" s="132">
        <f>BK148</f>
        <v>0</v>
      </c>
      <c r="L148" s="121"/>
      <c r="M148" s="125"/>
      <c r="N148" s="126"/>
      <c r="O148" s="126"/>
      <c r="P148" s="127">
        <f>SUM(P149:P150)</f>
        <v>0</v>
      </c>
      <c r="Q148" s="126"/>
      <c r="R148" s="127">
        <f>SUM(R149:R150)</f>
        <v>0</v>
      </c>
      <c r="S148" s="126"/>
      <c r="T148" s="128">
        <f>SUM(T149:T150)</f>
        <v>0</v>
      </c>
      <c r="AR148" s="122" t="s">
        <v>83</v>
      </c>
      <c r="AT148" s="129" t="s">
        <v>67</v>
      </c>
      <c r="AU148" s="129" t="s">
        <v>73</v>
      </c>
      <c r="AY148" s="122" t="s">
        <v>117</v>
      </c>
      <c r="BK148" s="130">
        <f>SUM(BK149:BK150)</f>
        <v>0</v>
      </c>
    </row>
    <row r="149" spans="1:65" s="2" customFormat="1" ht="14.45" customHeight="1">
      <c r="A149" s="28"/>
      <c r="B149" s="133"/>
      <c r="C149" s="134" t="s">
        <v>354</v>
      </c>
      <c r="D149" s="134" t="s">
        <v>119</v>
      </c>
      <c r="E149" s="135" t="s">
        <v>205</v>
      </c>
      <c r="F149" s="136" t="s">
        <v>206</v>
      </c>
      <c r="G149" s="137" t="s">
        <v>207</v>
      </c>
      <c r="H149" s="138">
        <v>1</v>
      </c>
      <c r="I149" s="218">
        <v>0</v>
      </c>
      <c r="J149" s="139">
        <f>ROUND(I149*H149,2)</f>
        <v>0</v>
      </c>
      <c r="K149" s="136" t="s">
        <v>163</v>
      </c>
      <c r="L149" s="29"/>
      <c r="M149" s="140" t="s">
        <v>3</v>
      </c>
      <c r="N149" s="141" t="s">
        <v>39</v>
      </c>
      <c r="O149" s="142">
        <v>0</v>
      </c>
      <c r="P149" s="142">
        <f>O149*H149</f>
        <v>0</v>
      </c>
      <c r="Q149" s="142">
        <v>0</v>
      </c>
      <c r="R149" s="142">
        <f>Q149*H149</f>
        <v>0</v>
      </c>
      <c r="S149" s="142">
        <v>0</v>
      </c>
      <c r="T149" s="143">
        <f>S149*H149</f>
        <v>0</v>
      </c>
      <c r="U149" s="28"/>
      <c r="V149" s="28"/>
      <c r="W149" s="28"/>
      <c r="X149" s="28"/>
      <c r="Y149" s="28"/>
      <c r="Z149" s="28"/>
      <c r="AA149" s="28"/>
      <c r="AB149" s="28"/>
      <c r="AC149" s="28"/>
      <c r="AD149" s="28"/>
      <c r="AE149" s="28"/>
      <c r="AR149" s="144" t="s">
        <v>197</v>
      </c>
      <c r="AT149" s="144" t="s">
        <v>119</v>
      </c>
      <c r="AU149" s="144" t="s">
        <v>77</v>
      </c>
      <c r="AY149" s="16" t="s">
        <v>117</v>
      </c>
      <c r="BE149" s="145">
        <f>IF(N149="základní",J149,0)</f>
        <v>0</v>
      </c>
      <c r="BF149" s="145">
        <f>IF(N149="snížená",J149,0)</f>
        <v>0</v>
      </c>
      <c r="BG149" s="145">
        <f>IF(N149="zákl. přenesená",J149,0)</f>
        <v>0</v>
      </c>
      <c r="BH149" s="145">
        <f>IF(N149="sníž. přenesená",J149,0)</f>
        <v>0</v>
      </c>
      <c r="BI149" s="145">
        <f>IF(N149="nulová",J149,0)</f>
        <v>0</v>
      </c>
      <c r="BJ149" s="16" t="s">
        <v>73</v>
      </c>
      <c r="BK149" s="145">
        <f>ROUND(I149*H149,2)</f>
        <v>0</v>
      </c>
      <c r="BL149" s="16" t="s">
        <v>197</v>
      </c>
      <c r="BM149" s="144" t="s">
        <v>355</v>
      </c>
    </row>
    <row r="150" spans="1:65" s="2" customFormat="1" ht="14.45" customHeight="1">
      <c r="A150" s="28"/>
      <c r="B150" s="133"/>
      <c r="C150" s="134" t="s">
        <v>356</v>
      </c>
      <c r="D150" s="134" t="s">
        <v>119</v>
      </c>
      <c r="E150" s="135" t="s">
        <v>210</v>
      </c>
      <c r="F150" s="136" t="s">
        <v>211</v>
      </c>
      <c r="G150" s="137" t="s">
        <v>207</v>
      </c>
      <c r="H150" s="138">
        <v>1</v>
      </c>
      <c r="I150" s="218">
        <v>0</v>
      </c>
      <c r="J150" s="139">
        <f>ROUND(I150*H150,2)</f>
        <v>0</v>
      </c>
      <c r="K150" s="136" t="s">
        <v>163</v>
      </c>
      <c r="L150" s="29"/>
      <c r="M150" s="166" t="s">
        <v>3</v>
      </c>
      <c r="N150" s="167" t="s">
        <v>39</v>
      </c>
      <c r="O150" s="168">
        <v>0</v>
      </c>
      <c r="P150" s="168">
        <f>O150*H150</f>
        <v>0</v>
      </c>
      <c r="Q150" s="168">
        <v>0</v>
      </c>
      <c r="R150" s="168">
        <f>Q150*H150</f>
        <v>0</v>
      </c>
      <c r="S150" s="168">
        <v>0</v>
      </c>
      <c r="T150" s="169">
        <f>S150*H150</f>
        <v>0</v>
      </c>
      <c r="U150" s="28"/>
      <c r="V150" s="28"/>
      <c r="W150" s="28"/>
      <c r="X150" s="28"/>
      <c r="Y150" s="28"/>
      <c r="Z150" s="28"/>
      <c r="AA150" s="28"/>
      <c r="AB150" s="28"/>
      <c r="AC150" s="28"/>
      <c r="AD150" s="28"/>
      <c r="AE150" s="28"/>
      <c r="AR150" s="144" t="s">
        <v>197</v>
      </c>
      <c r="AT150" s="144" t="s">
        <v>119</v>
      </c>
      <c r="AU150" s="144" t="s">
        <v>77</v>
      </c>
      <c r="AY150" s="16" t="s">
        <v>117</v>
      </c>
      <c r="BE150" s="145">
        <f>IF(N150="základní",J150,0)</f>
        <v>0</v>
      </c>
      <c r="BF150" s="145">
        <f>IF(N150="snížená",J150,0)</f>
        <v>0</v>
      </c>
      <c r="BG150" s="145">
        <f>IF(N150="zákl. přenesená",J150,0)</f>
        <v>0</v>
      </c>
      <c r="BH150" s="145">
        <f>IF(N150="sníž. přenesená",J150,0)</f>
        <v>0</v>
      </c>
      <c r="BI150" s="145">
        <f>IF(N150="nulová",J150,0)</f>
        <v>0</v>
      </c>
      <c r="BJ150" s="16" t="s">
        <v>73</v>
      </c>
      <c r="BK150" s="145">
        <f>ROUND(I150*H150,2)</f>
        <v>0</v>
      </c>
      <c r="BL150" s="16" t="s">
        <v>197</v>
      </c>
      <c r="BM150" s="144" t="s">
        <v>357</v>
      </c>
    </row>
    <row r="151" spans="1:31" s="2" customFormat="1" ht="7" customHeight="1">
      <c r="A151" s="28"/>
      <c r="B151" s="38"/>
      <c r="C151" s="39"/>
      <c r="D151" s="39"/>
      <c r="E151" s="39"/>
      <c r="F151" s="39"/>
      <c r="G151" s="39"/>
      <c r="H151" s="39"/>
      <c r="I151" s="39"/>
      <c r="J151" s="39"/>
      <c r="K151" s="39"/>
      <c r="L151" s="29"/>
      <c r="M151" s="28"/>
      <c r="O151" s="28"/>
      <c r="P151" s="28"/>
      <c r="Q151" s="28"/>
      <c r="R151" s="28"/>
      <c r="S151" s="28"/>
      <c r="T151" s="28"/>
      <c r="U151" s="28"/>
      <c r="V151" s="28"/>
      <c r="W151" s="28"/>
      <c r="X151" s="28"/>
      <c r="Y151" s="28"/>
      <c r="Z151" s="28"/>
      <c r="AA151" s="28"/>
      <c r="AB151" s="28"/>
      <c r="AC151" s="28"/>
      <c r="AD151" s="28"/>
      <c r="AE151" s="28"/>
    </row>
  </sheetData>
  <autoFilter ref="C89:K150"/>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horizontalDpi="600" verticalDpi="600" orientation="portrait" paperSize="9" scale="74" r:id="rId2"/>
  <headerFooter>
    <oddFooter>&amp;CStrana &amp;P z &amp;N</oddFooter>
  </headerFooter>
  <rowBreaks count="1" manualBreakCount="1">
    <brk id="116" min="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9"/>
  <sheetViews>
    <sheetView showGridLines="0" workbookViewId="0" topLeftCell="A1">
      <selection activeCell="A2" sqref="A2:X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7.05" customHeight="1">
      <c r="L2" s="181" t="s">
        <v>6</v>
      </c>
      <c r="M2" s="182"/>
      <c r="N2" s="182"/>
      <c r="O2" s="182"/>
      <c r="P2" s="182"/>
      <c r="Q2" s="182"/>
      <c r="R2" s="182"/>
      <c r="S2" s="182"/>
      <c r="T2" s="182"/>
      <c r="U2" s="182"/>
      <c r="V2" s="182"/>
      <c r="AT2" s="16" t="s">
        <v>86</v>
      </c>
    </row>
    <row r="3" spans="2:46" s="1" customFormat="1" ht="7" customHeight="1">
      <c r="B3" s="17"/>
      <c r="C3" s="18"/>
      <c r="D3" s="18"/>
      <c r="E3" s="18"/>
      <c r="F3" s="18"/>
      <c r="G3" s="18"/>
      <c r="H3" s="18"/>
      <c r="I3" s="18"/>
      <c r="J3" s="18"/>
      <c r="K3" s="18"/>
      <c r="L3" s="19"/>
      <c r="AT3" s="16" t="s">
        <v>77</v>
      </c>
    </row>
    <row r="4" spans="2:46" s="1" customFormat="1" ht="25" customHeight="1">
      <c r="B4" s="19"/>
      <c r="D4" s="20" t="s">
        <v>87</v>
      </c>
      <c r="L4" s="19"/>
      <c r="M4" s="85" t="s">
        <v>11</v>
      </c>
      <c r="AT4" s="16" t="s">
        <v>4</v>
      </c>
    </row>
    <row r="5" spans="2:12" s="1" customFormat="1" ht="7" customHeight="1">
      <c r="B5" s="19"/>
      <c r="L5" s="19"/>
    </row>
    <row r="6" spans="2:12" s="1" customFormat="1" ht="12.1" customHeight="1">
      <c r="B6" s="19"/>
      <c r="D6" s="25" t="s">
        <v>15</v>
      </c>
      <c r="L6" s="19"/>
    </row>
    <row r="7" spans="2:12" s="1" customFormat="1" ht="28.55" customHeight="1">
      <c r="B7" s="19"/>
      <c r="E7" s="216" t="str">
        <f>'Rekapitulace stavby'!K6</f>
        <v>Značení EVL                                                                                                                                                                      Projekt "Značení evropsky významných lokalit v Kraji Vysočina"</v>
      </c>
      <c r="F7" s="217"/>
      <c r="G7" s="217"/>
      <c r="H7" s="217"/>
      <c r="L7" s="19"/>
    </row>
    <row r="8" spans="1:31" s="2" customFormat="1" ht="12.1"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6.5" customHeight="1">
      <c r="A9" s="28"/>
      <c r="B9" s="29"/>
      <c r="C9" s="28"/>
      <c r="D9" s="28"/>
      <c r="E9" s="206" t="s">
        <v>437</v>
      </c>
      <c r="F9" s="215"/>
      <c r="G9" s="215"/>
      <c r="H9" s="215"/>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1" customHeight="1">
      <c r="A11" s="28"/>
      <c r="B11" s="29"/>
      <c r="C11" s="28"/>
      <c r="D11" s="25" t="s">
        <v>16</v>
      </c>
      <c r="E11" s="28"/>
      <c r="F11" s="23" t="s">
        <v>3</v>
      </c>
      <c r="G11" s="28"/>
      <c r="H11" s="28"/>
      <c r="I11" s="25" t="s">
        <v>17</v>
      </c>
      <c r="J11" s="23"/>
      <c r="K11" s="28"/>
      <c r="L11" s="86"/>
      <c r="S11" s="28"/>
      <c r="T11" s="28"/>
      <c r="U11" s="28"/>
      <c r="V11" s="28"/>
      <c r="W11" s="28"/>
      <c r="X11" s="28"/>
      <c r="Y11" s="28"/>
      <c r="Z11" s="28"/>
      <c r="AA11" s="28"/>
      <c r="AB11" s="28"/>
      <c r="AC11" s="28"/>
      <c r="AD11" s="28"/>
      <c r="AE11" s="28"/>
    </row>
    <row r="12" spans="1:31" s="2" customFormat="1" ht="12.1" customHeight="1">
      <c r="A12" s="28"/>
      <c r="B12" s="29"/>
      <c r="C12" s="28"/>
      <c r="D12" s="25" t="s">
        <v>18</v>
      </c>
      <c r="E12" s="28"/>
      <c r="F12" s="23" t="s">
        <v>19</v>
      </c>
      <c r="G12" s="28"/>
      <c r="H12" s="28"/>
      <c r="I12" s="25"/>
      <c r="J12" s="46"/>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1" customHeight="1">
      <c r="A14" s="28"/>
      <c r="B14" s="29"/>
      <c r="C14" s="28"/>
      <c r="D14" s="25" t="s">
        <v>21</v>
      </c>
      <c r="E14" s="28"/>
      <c r="F14" s="28"/>
      <c r="G14" s="28"/>
      <c r="H14" s="28"/>
      <c r="I14" s="25" t="s">
        <v>22</v>
      </c>
      <c r="J14" s="23" t="s">
        <v>3</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23</v>
      </c>
      <c r="F15" s="28"/>
      <c r="G15" s="28"/>
      <c r="H15" s="28"/>
      <c r="I15" s="25" t="s">
        <v>24</v>
      </c>
      <c r="J15" s="23" t="s">
        <v>3</v>
      </c>
      <c r="K15" s="28"/>
      <c r="L15" s="86"/>
      <c r="S15" s="28"/>
      <c r="T15" s="28"/>
      <c r="U15" s="28"/>
      <c r="V15" s="28"/>
      <c r="W15" s="28"/>
      <c r="X15" s="28"/>
      <c r="Y15" s="28"/>
      <c r="Z15" s="28"/>
      <c r="AA15" s="28"/>
      <c r="AB15" s="28"/>
      <c r="AC15" s="28"/>
      <c r="AD15" s="28"/>
      <c r="AE15" s="28"/>
    </row>
    <row r="16" spans="1:31" s="2" customFormat="1" ht="7"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1" customHeight="1">
      <c r="A17" s="28"/>
      <c r="B17" s="29"/>
      <c r="C17" s="28"/>
      <c r="D17" s="25" t="s">
        <v>25</v>
      </c>
      <c r="E17" s="28"/>
      <c r="F17" s="28"/>
      <c r="G17" s="28"/>
      <c r="H17" s="28"/>
      <c r="I17" s="25" t="s">
        <v>22</v>
      </c>
      <c r="J17" s="180"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196" t="str">
        <f>'Rekapitulace stavby'!E14</f>
        <v xml:space="preserve"> </v>
      </c>
      <c r="F18" s="196"/>
      <c r="G18" s="196"/>
      <c r="H18" s="196"/>
      <c r="I18" s="25" t="s">
        <v>24</v>
      </c>
      <c r="J18" s="180" t="str">
        <f>'Rekapitulace stavby'!AN14</f>
        <v/>
      </c>
      <c r="K18" s="28"/>
      <c r="L18" s="86"/>
      <c r="S18" s="28"/>
      <c r="T18" s="28"/>
      <c r="U18" s="28"/>
      <c r="V18" s="28"/>
      <c r="W18" s="28"/>
      <c r="X18" s="28"/>
      <c r="Y18" s="28"/>
      <c r="Z18" s="28"/>
      <c r="AA18" s="28"/>
      <c r="AB18" s="28"/>
      <c r="AC18" s="28"/>
      <c r="AD18" s="28"/>
      <c r="AE18" s="28"/>
    </row>
    <row r="19" spans="1:31" s="2" customFormat="1" ht="7"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1" customHeight="1">
      <c r="A20" s="28"/>
      <c r="B20" s="29"/>
      <c r="C20" s="28"/>
      <c r="D20" s="25" t="s">
        <v>26</v>
      </c>
      <c r="E20" s="28"/>
      <c r="F20" s="28"/>
      <c r="G20" s="28"/>
      <c r="H20" s="28"/>
      <c r="I20" s="25" t="s">
        <v>22</v>
      </c>
      <c r="J20" s="23" t="str">
        <f>IF('Rekapitulace stavby'!AN16="","",'Rekapitulace stavby'!AN16)</f>
        <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tr">
        <f>IF('Rekapitulace stavby'!E17="","",'Rekapitulace stavby'!E17)</f>
        <v xml:space="preserve"> </v>
      </c>
      <c r="F21" s="28"/>
      <c r="G21" s="28"/>
      <c r="H21" s="28"/>
      <c r="I21" s="25" t="s">
        <v>24</v>
      </c>
      <c r="J21" s="23" t="str">
        <f>IF('Rekapitulace stavby'!AN17="","",'Rekapitulace stavby'!AN17)</f>
        <v/>
      </c>
      <c r="K21" s="28"/>
      <c r="L21" s="86"/>
      <c r="S21" s="28"/>
      <c r="T21" s="28"/>
      <c r="U21" s="28"/>
      <c r="V21" s="28"/>
      <c r="W21" s="28"/>
      <c r="X21" s="28"/>
      <c r="Y21" s="28"/>
      <c r="Z21" s="28"/>
      <c r="AA21" s="28"/>
      <c r="AB21" s="28"/>
      <c r="AC21" s="28"/>
      <c r="AD21" s="28"/>
      <c r="AE21" s="28"/>
    </row>
    <row r="22" spans="1:31" s="2" customFormat="1" ht="7"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1" customHeight="1">
      <c r="A23" s="28"/>
      <c r="B23" s="29"/>
      <c r="C23" s="28"/>
      <c r="D23" s="25" t="s">
        <v>28</v>
      </c>
      <c r="E23" s="28"/>
      <c r="F23" s="28"/>
      <c r="G23" s="28"/>
      <c r="H23" s="28"/>
      <c r="I23" s="25" t="s">
        <v>22</v>
      </c>
      <c r="J23" s="23" t="s">
        <v>29</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
        <v>30</v>
      </c>
      <c r="F24" s="28"/>
      <c r="G24" s="28"/>
      <c r="H24" s="28"/>
      <c r="I24" s="25" t="s">
        <v>24</v>
      </c>
      <c r="J24" s="23" t="s">
        <v>31</v>
      </c>
      <c r="K24" s="28"/>
      <c r="L24" s="86"/>
      <c r="S24" s="28"/>
      <c r="T24" s="28"/>
      <c r="U24" s="28"/>
      <c r="V24" s="28"/>
      <c r="W24" s="28"/>
      <c r="X24" s="28"/>
      <c r="Y24" s="28"/>
      <c r="Z24" s="28"/>
      <c r="AA24" s="28"/>
      <c r="AB24" s="28"/>
      <c r="AC24" s="28"/>
      <c r="AD24" s="28"/>
      <c r="AE24" s="28"/>
    </row>
    <row r="25" spans="1:31" s="2" customFormat="1" ht="7"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1" customHeight="1">
      <c r="A26" s="28"/>
      <c r="B26" s="29"/>
      <c r="C26" s="28"/>
      <c r="D26" s="25" t="s">
        <v>32</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6.5" customHeight="1">
      <c r="A27" s="87"/>
      <c r="B27" s="88"/>
      <c r="C27" s="87"/>
      <c r="D27" s="87"/>
      <c r="E27" s="192" t="s">
        <v>3</v>
      </c>
      <c r="F27" s="192"/>
      <c r="G27" s="192"/>
      <c r="H27" s="192"/>
      <c r="I27" s="87"/>
      <c r="J27" s="87"/>
      <c r="K27" s="87"/>
      <c r="L27" s="89"/>
      <c r="S27" s="87"/>
      <c r="T27" s="87"/>
      <c r="U27" s="87"/>
      <c r="V27" s="87"/>
      <c r="W27" s="87"/>
      <c r="X27" s="87"/>
      <c r="Y27" s="87"/>
      <c r="Z27" s="87"/>
      <c r="AA27" s="87"/>
      <c r="AB27" s="87"/>
      <c r="AC27" s="87"/>
      <c r="AD27" s="87"/>
      <c r="AE27" s="87"/>
    </row>
    <row r="28" spans="1:31" s="2" customFormat="1" ht="7"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7"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 customHeight="1">
      <c r="A30" s="28"/>
      <c r="B30" s="29"/>
      <c r="C30" s="28"/>
      <c r="D30" s="90" t="s">
        <v>34</v>
      </c>
      <c r="E30" s="28"/>
      <c r="F30" s="28"/>
      <c r="G30" s="28"/>
      <c r="H30" s="28"/>
      <c r="I30" s="28"/>
      <c r="J30" s="62">
        <f>ROUND(J92,2)</f>
        <v>0</v>
      </c>
      <c r="K30" s="28"/>
      <c r="L30" s="86"/>
      <c r="S30" s="28"/>
      <c r="T30" s="28"/>
      <c r="U30" s="28"/>
      <c r="V30" s="28"/>
      <c r="W30" s="28"/>
      <c r="X30" s="28"/>
      <c r="Y30" s="28"/>
      <c r="Z30" s="28"/>
      <c r="AA30" s="28"/>
      <c r="AB30" s="28"/>
      <c r="AC30" s="28"/>
      <c r="AD30" s="28"/>
      <c r="AE30" s="28"/>
    </row>
    <row r="31" spans="1:31" s="2" customFormat="1" ht="7"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36</v>
      </c>
      <c r="G32" s="28"/>
      <c r="H32" s="28"/>
      <c r="I32" s="32" t="s">
        <v>35</v>
      </c>
      <c r="J32" s="32" t="s">
        <v>37</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38</v>
      </c>
      <c r="E33" s="25" t="s">
        <v>39</v>
      </c>
      <c r="F33" s="92">
        <f>ROUND((SUM(BE92:BE178)),2)</f>
        <v>0</v>
      </c>
      <c r="G33" s="28"/>
      <c r="H33" s="28"/>
      <c r="I33" s="93">
        <v>0.21</v>
      </c>
      <c r="J33" s="92">
        <f>ROUND(((SUM(BE92:BE178))*I33),2)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40</v>
      </c>
      <c r="F34" s="92">
        <f>ROUND((SUM(BF92:BF178)),2)</f>
        <v>0</v>
      </c>
      <c r="G34" s="28"/>
      <c r="H34" s="28"/>
      <c r="I34" s="93">
        <v>0.15</v>
      </c>
      <c r="J34" s="92">
        <f>ROUND(((SUM(BF92:BF178))*I34),2)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41</v>
      </c>
      <c r="F35" s="92">
        <f>ROUND((SUM(BG92:BG178)),2)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42</v>
      </c>
      <c r="F36" s="92">
        <f>ROUND((SUM(BH92:BH178)),2)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43</v>
      </c>
      <c r="F37" s="92">
        <f>ROUND((SUM(BI92:BI178)),2)</f>
        <v>0</v>
      </c>
      <c r="G37" s="28"/>
      <c r="H37" s="28"/>
      <c r="I37" s="93">
        <v>0</v>
      </c>
      <c r="J37" s="92">
        <f>0</f>
        <v>0</v>
      </c>
      <c r="K37" s="28"/>
      <c r="L37" s="86"/>
      <c r="S37" s="28"/>
      <c r="T37" s="28"/>
      <c r="U37" s="28"/>
      <c r="V37" s="28"/>
      <c r="W37" s="28"/>
      <c r="X37" s="28"/>
      <c r="Y37" s="28"/>
      <c r="Z37" s="28"/>
      <c r="AA37" s="28"/>
      <c r="AB37" s="28"/>
      <c r="AC37" s="28"/>
      <c r="AD37" s="28"/>
      <c r="AE37" s="28"/>
    </row>
    <row r="38" spans="1:31" s="2" customFormat="1" ht="7"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 customHeight="1">
      <c r="A39" s="28"/>
      <c r="B39" s="29"/>
      <c r="C39" s="94"/>
      <c r="D39" s="95" t="s">
        <v>44</v>
      </c>
      <c r="E39" s="51"/>
      <c r="F39" s="51"/>
      <c r="G39" s="96" t="s">
        <v>45</v>
      </c>
      <c r="H39" s="97" t="s">
        <v>46</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7" customHeight="1" hidden="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5" customHeight="1" hidden="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7" customHeight="1" hidden="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1" customHeight="1" hidden="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6.5" customHeight="1" hidden="1">
      <c r="A48" s="28"/>
      <c r="B48" s="29"/>
      <c r="C48" s="28"/>
      <c r="D48" s="28"/>
      <c r="E48" s="216" t="str">
        <f>E7</f>
        <v>Značení EVL                                                                                                                                                                      Projekt "Značení evropsky významných lokalit v Kraji Vysočina"</v>
      </c>
      <c r="F48" s="217"/>
      <c r="G48" s="217"/>
      <c r="H48" s="217"/>
      <c r="I48" s="28"/>
      <c r="J48" s="28"/>
      <c r="K48" s="28"/>
      <c r="L48" s="86"/>
      <c r="S48" s="28"/>
      <c r="T48" s="28"/>
      <c r="U48" s="28"/>
      <c r="V48" s="28"/>
      <c r="W48" s="28"/>
      <c r="X48" s="28"/>
      <c r="Y48" s="28"/>
      <c r="Z48" s="28"/>
      <c r="AA48" s="28"/>
      <c r="AB48" s="28"/>
      <c r="AC48" s="28"/>
      <c r="AD48" s="28"/>
      <c r="AE48" s="28"/>
    </row>
    <row r="49" spans="1:31" s="2" customFormat="1" ht="12.1" customHeight="1" hidden="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6.5" customHeight="1" hidden="1">
      <c r="A50" s="28"/>
      <c r="B50" s="29"/>
      <c r="C50" s="28"/>
      <c r="D50" s="28"/>
      <c r="E50" s="206" t="str">
        <f>E9</f>
        <v>6 - Nezpůsobilé výdaje OPŽP</v>
      </c>
      <c r="F50" s="215"/>
      <c r="G50" s="215"/>
      <c r="H50" s="215"/>
      <c r="I50" s="28"/>
      <c r="J50" s="28"/>
      <c r="K50" s="28"/>
      <c r="L50" s="86"/>
      <c r="S50" s="28"/>
      <c r="T50" s="28"/>
      <c r="U50" s="28"/>
      <c r="V50" s="28"/>
      <c r="W50" s="28"/>
      <c r="X50" s="28"/>
      <c r="Y50" s="28"/>
      <c r="Z50" s="28"/>
      <c r="AA50" s="28"/>
      <c r="AB50" s="28"/>
      <c r="AC50" s="28"/>
      <c r="AD50" s="28"/>
      <c r="AE50" s="28"/>
    </row>
    <row r="51" spans="1:31" s="2" customFormat="1" ht="7" customHeight="1" hidden="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1" customHeight="1" hidden="1">
      <c r="A52" s="28"/>
      <c r="B52" s="29"/>
      <c r="C52" s="25" t="s">
        <v>18</v>
      </c>
      <c r="D52" s="28"/>
      <c r="E52" s="28"/>
      <c r="F52" s="23" t="str">
        <f>F12</f>
        <v xml:space="preserve"> </v>
      </c>
      <c r="G52" s="28"/>
      <c r="H52" s="28"/>
      <c r="I52" s="25" t="s">
        <v>20</v>
      </c>
      <c r="J52" s="46" t="str">
        <f>IF(J12="","",J12)</f>
        <v/>
      </c>
      <c r="K52" s="28"/>
      <c r="L52" s="86"/>
      <c r="S52" s="28"/>
      <c r="T52" s="28"/>
      <c r="U52" s="28"/>
      <c r="V52" s="28"/>
      <c r="W52" s="28"/>
      <c r="X52" s="28"/>
      <c r="Y52" s="28"/>
      <c r="Z52" s="28"/>
      <c r="AA52" s="28"/>
      <c r="AB52" s="28"/>
      <c r="AC52" s="28"/>
      <c r="AD52" s="28"/>
      <c r="AE52" s="28"/>
    </row>
    <row r="53" spans="1:31" s="2" customFormat="1" ht="7" customHeight="1" hidden="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15.3" customHeight="1" hidden="1">
      <c r="A54" s="28"/>
      <c r="B54" s="29"/>
      <c r="C54" s="25" t="s">
        <v>21</v>
      </c>
      <c r="D54" s="28"/>
      <c r="E54" s="28"/>
      <c r="F54" s="23" t="str">
        <f>E15</f>
        <v>Kraj Vysočina</v>
      </c>
      <c r="G54" s="28"/>
      <c r="H54" s="28"/>
      <c r="I54" s="25" t="s">
        <v>26</v>
      </c>
      <c r="J54" s="26" t="str">
        <f>E21</f>
        <v xml:space="preserve"> </v>
      </c>
      <c r="K54" s="28"/>
      <c r="L54" s="86"/>
      <c r="S54" s="28"/>
      <c r="T54" s="28"/>
      <c r="U54" s="28"/>
      <c r="V54" s="28"/>
      <c r="W54" s="28"/>
      <c r="X54" s="28"/>
      <c r="Y54" s="28"/>
      <c r="Z54" s="28"/>
      <c r="AA54" s="28"/>
      <c r="AB54" s="28"/>
      <c r="AC54" s="28"/>
      <c r="AD54" s="28"/>
      <c r="AE54" s="28"/>
    </row>
    <row r="55" spans="1:31" s="2" customFormat="1" ht="25.65" customHeight="1" hidden="1">
      <c r="A55" s="28"/>
      <c r="B55" s="29"/>
      <c r="C55" s="25" t="s">
        <v>25</v>
      </c>
      <c r="D55" s="28"/>
      <c r="E55" s="28"/>
      <c r="F55" s="23" t="str">
        <f>IF(E18="","",E18)</f>
        <v xml:space="preserve"> </v>
      </c>
      <c r="G55" s="28"/>
      <c r="H55" s="28"/>
      <c r="I55" s="25" t="s">
        <v>28</v>
      </c>
      <c r="J55" s="26" t="str">
        <f>E24</f>
        <v>Ing. Miroslav Červenka</v>
      </c>
      <c r="K55" s="28"/>
      <c r="L55" s="86"/>
      <c r="S55" s="28"/>
      <c r="T55" s="28"/>
      <c r="U55" s="28"/>
      <c r="V55" s="28"/>
      <c r="W55" s="28"/>
      <c r="X55" s="28"/>
      <c r="Y55" s="28"/>
      <c r="Z55" s="28"/>
      <c r="AA55" s="28"/>
      <c r="AB55" s="28"/>
      <c r="AC55" s="28"/>
      <c r="AD55" s="28"/>
      <c r="AE55" s="28"/>
    </row>
    <row r="56" spans="1:31" s="2" customFormat="1" ht="10.4" customHeight="1" hidden="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hidden="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4" customHeight="1" hidden="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5" customHeight="1" hidden="1">
      <c r="A59" s="28"/>
      <c r="B59" s="29"/>
      <c r="C59" s="102" t="s">
        <v>66</v>
      </c>
      <c r="D59" s="28"/>
      <c r="E59" s="28"/>
      <c r="F59" s="28"/>
      <c r="G59" s="28"/>
      <c r="H59" s="28"/>
      <c r="I59" s="28"/>
      <c r="J59" s="62">
        <f>J92</f>
        <v>0</v>
      </c>
      <c r="K59" s="28"/>
      <c r="L59" s="86"/>
      <c r="S59" s="28"/>
      <c r="T59" s="28"/>
      <c r="U59" s="28"/>
      <c r="V59" s="28"/>
      <c r="W59" s="28"/>
      <c r="X59" s="28"/>
      <c r="Y59" s="28"/>
      <c r="Z59" s="28"/>
      <c r="AA59" s="28"/>
      <c r="AB59" s="28"/>
      <c r="AC59" s="28"/>
      <c r="AD59" s="28"/>
      <c r="AE59" s="28"/>
      <c r="AU59" s="16" t="s">
        <v>93</v>
      </c>
    </row>
    <row r="60" spans="2:12" s="9" customFormat="1" ht="25" customHeight="1" hidden="1">
      <c r="B60" s="103"/>
      <c r="D60" s="104" t="s">
        <v>94</v>
      </c>
      <c r="E60" s="105"/>
      <c r="F60" s="105"/>
      <c r="G60" s="105"/>
      <c r="H60" s="105"/>
      <c r="I60" s="105"/>
      <c r="J60" s="106">
        <f>J93</f>
        <v>0</v>
      </c>
      <c r="L60" s="103"/>
    </row>
    <row r="61" spans="2:12" s="10" customFormat="1" ht="19.9" customHeight="1" hidden="1">
      <c r="B61" s="107"/>
      <c r="D61" s="108" t="s">
        <v>300</v>
      </c>
      <c r="E61" s="109"/>
      <c r="F61" s="109"/>
      <c r="G61" s="109"/>
      <c r="H61" s="109"/>
      <c r="I61" s="109"/>
      <c r="J61" s="110">
        <f>J94</f>
        <v>0</v>
      </c>
      <c r="L61" s="107"/>
    </row>
    <row r="62" spans="2:12" s="10" customFormat="1" ht="19.9" customHeight="1" hidden="1">
      <c r="B62" s="107"/>
      <c r="D62" s="108" t="s">
        <v>95</v>
      </c>
      <c r="E62" s="109"/>
      <c r="F62" s="109"/>
      <c r="G62" s="109"/>
      <c r="H62" s="109"/>
      <c r="I62" s="109"/>
      <c r="J62" s="110">
        <f>J98</f>
        <v>0</v>
      </c>
      <c r="L62" s="107"/>
    </row>
    <row r="63" spans="2:12" s="10" customFormat="1" ht="19.9" customHeight="1" hidden="1">
      <c r="B63" s="107"/>
      <c r="D63" s="108" t="s">
        <v>96</v>
      </c>
      <c r="E63" s="109"/>
      <c r="F63" s="109"/>
      <c r="G63" s="109"/>
      <c r="H63" s="109"/>
      <c r="I63" s="109"/>
      <c r="J63" s="110">
        <f>J102</f>
        <v>0</v>
      </c>
      <c r="L63" s="107"/>
    </row>
    <row r="64" spans="2:12" s="10" customFormat="1" ht="19.9" customHeight="1" hidden="1">
      <c r="B64" s="107"/>
      <c r="D64" s="108" t="s">
        <v>358</v>
      </c>
      <c r="E64" s="109"/>
      <c r="F64" s="109"/>
      <c r="G64" s="109"/>
      <c r="H64" s="109"/>
      <c r="I64" s="109"/>
      <c r="J64" s="110">
        <f>J106</f>
        <v>0</v>
      </c>
      <c r="L64" s="107"/>
    </row>
    <row r="65" spans="2:12" s="10" customFormat="1" ht="19.9" customHeight="1" hidden="1">
      <c r="B65" s="107"/>
      <c r="D65" s="108" t="s">
        <v>359</v>
      </c>
      <c r="E65" s="109"/>
      <c r="F65" s="109"/>
      <c r="G65" s="109"/>
      <c r="H65" s="109"/>
      <c r="I65" s="109"/>
      <c r="J65" s="110">
        <f>J113</f>
        <v>0</v>
      </c>
      <c r="L65" s="107"/>
    </row>
    <row r="66" spans="2:12" s="9" customFormat="1" ht="25" customHeight="1" hidden="1">
      <c r="B66" s="103"/>
      <c r="D66" s="104" t="s">
        <v>97</v>
      </c>
      <c r="E66" s="105"/>
      <c r="F66" s="105"/>
      <c r="G66" s="105"/>
      <c r="H66" s="105"/>
      <c r="I66" s="105"/>
      <c r="J66" s="106">
        <f>J132</f>
        <v>0</v>
      </c>
      <c r="L66" s="103"/>
    </row>
    <row r="67" spans="2:12" s="10" customFormat="1" ht="19.9" customHeight="1" hidden="1">
      <c r="B67" s="107"/>
      <c r="D67" s="108" t="s">
        <v>301</v>
      </c>
      <c r="E67" s="109"/>
      <c r="F67" s="109"/>
      <c r="G67" s="109"/>
      <c r="H67" s="109"/>
      <c r="I67" s="109"/>
      <c r="J67" s="110">
        <f>J133</f>
        <v>0</v>
      </c>
      <c r="L67" s="107"/>
    </row>
    <row r="68" spans="2:12" s="10" customFormat="1" ht="19.9" customHeight="1" hidden="1">
      <c r="B68" s="107"/>
      <c r="D68" s="108" t="s">
        <v>98</v>
      </c>
      <c r="E68" s="109"/>
      <c r="F68" s="109"/>
      <c r="G68" s="109"/>
      <c r="H68" s="109"/>
      <c r="I68" s="109"/>
      <c r="J68" s="110">
        <f>J138</f>
        <v>0</v>
      </c>
      <c r="L68" s="107"/>
    </row>
    <row r="69" spans="2:12" s="10" customFormat="1" ht="19.9" customHeight="1" hidden="1">
      <c r="B69" s="107"/>
      <c r="D69" s="108" t="s">
        <v>99</v>
      </c>
      <c r="E69" s="109"/>
      <c r="F69" s="109"/>
      <c r="G69" s="109"/>
      <c r="H69" s="109"/>
      <c r="I69" s="109"/>
      <c r="J69" s="110">
        <f>J159</f>
        <v>0</v>
      </c>
      <c r="L69" s="107"/>
    </row>
    <row r="70" spans="2:12" s="9" customFormat="1" ht="25" customHeight="1" hidden="1">
      <c r="B70" s="103"/>
      <c r="D70" s="104" t="s">
        <v>100</v>
      </c>
      <c r="E70" s="105"/>
      <c r="F70" s="105"/>
      <c r="G70" s="105"/>
      <c r="H70" s="105"/>
      <c r="I70" s="105"/>
      <c r="J70" s="106">
        <f>J166</f>
        <v>0</v>
      </c>
      <c r="L70" s="103"/>
    </row>
    <row r="71" spans="2:12" s="10" customFormat="1" ht="19.9" customHeight="1" hidden="1">
      <c r="B71" s="107"/>
      <c r="D71" s="108" t="s">
        <v>101</v>
      </c>
      <c r="E71" s="109"/>
      <c r="F71" s="109"/>
      <c r="G71" s="109"/>
      <c r="H71" s="109"/>
      <c r="I71" s="109"/>
      <c r="J71" s="110">
        <f>J167</f>
        <v>0</v>
      </c>
      <c r="L71" s="107"/>
    </row>
    <row r="72" spans="2:12" s="10" customFormat="1" ht="19.9" customHeight="1" hidden="1">
      <c r="B72" s="107"/>
      <c r="D72" s="108" t="s">
        <v>102</v>
      </c>
      <c r="E72" s="109"/>
      <c r="F72" s="109"/>
      <c r="G72" s="109"/>
      <c r="H72" s="109"/>
      <c r="I72" s="109"/>
      <c r="J72" s="110">
        <f>J174</f>
        <v>0</v>
      </c>
      <c r="L72" s="107"/>
    </row>
    <row r="73" spans="1:31" s="2" customFormat="1" ht="21.75" customHeight="1" hidden="1">
      <c r="A73" s="28"/>
      <c r="B73" s="29"/>
      <c r="C73" s="28"/>
      <c r="D73" s="28"/>
      <c r="E73" s="28"/>
      <c r="F73" s="28"/>
      <c r="G73" s="28"/>
      <c r="H73" s="28"/>
      <c r="I73" s="28"/>
      <c r="J73" s="28"/>
      <c r="K73" s="28"/>
      <c r="L73" s="86"/>
      <c r="S73" s="28"/>
      <c r="T73" s="28"/>
      <c r="U73" s="28"/>
      <c r="V73" s="28"/>
      <c r="W73" s="28"/>
      <c r="X73" s="28"/>
      <c r="Y73" s="28"/>
      <c r="Z73" s="28"/>
      <c r="AA73" s="28"/>
      <c r="AB73" s="28"/>
      <c r="AC73" s="28"/>
      <c r="AD73" s="28"/>
      <c r="AE73" s="28"/>
    </row>
    <row r="74" spans="1:31" s="2" customFormat="1" ht="7" customHeight="1" hidden="1">
      <c r="A74" s="28"/>
      <c r="B74" s="38"/>
      <c r="C74" s="39"/>
      <c r="D74" s="39"/>
      <c r="E74" s="39"/>
      <c r="F74" s="39"/>
      <c r="G74" s="39"/>
      <c r="H74" s="39"/>
      <c r="I74" s="39"/>
      <c r="J74" s="39"/>
      <c r="K74" s="39"/>
      <c r="L74" s="86"/>
      <c r="S74" s="28"/>
      <c r="T74" s="28"/>
      <c r="U74" s="28"/>
      <c r="V74" s="28"/>
      <c r="W74" s="28"/>
      <c r="X74" s="28"/>
      <c r="Y74" s="28"/>
      <c r="Z74" s="28"/>
      <c r="AA74" s="28"/>
      <c r="AB74" s="28"/>
      <c r="AC74" s="28"/>
      <c r="AD74" s="28"/>
      <c r="AE74" s="28"/>
    </row>
    <row r="75" ht="12" hidden="1"/>
    <row r="76" ht="12" hidden="1"/>
    <row r="77" ht="12" hidden="1"/>
    <row r="78" spans="1:31" s="2" customFormat="1" ht="7" customHeight="1">
      <c r="A78" s="28"/>
      <c r="B78" s="40"/>
      <c r="C78" s="41"/>
      <c r="D78" s="41"/>
      <c r="E78" s="41"/>
      <c r="F78" s="41"/>
      <c r="G78" s="41"/>
      <c r="H78" s="41"/>
      <c r="I78" s="41"/>
      <c r="J78" s="41"/>
      <c r="K78" s="41"/>
      <c r="L78" s="86"/>
      <c r="S78" s="28"/>
      <c r="T78" s="28"/>
      <c r="U78" s="28"/>
      <c r="V78" s="28"/>
      <c r="W78" s="28"/>
      <c r="X78" s="28"/>
      <c r="Y78" s="28"/>
      <c r="Z78" s="28"/>
      <c r="AA78" s="28"/>
      <c r="AB78" s="28"/>
      <c r="AC78" s="28"/>
      <c r="AD78" s="28"/>
      <c r="AE78" s="28"/>
    </row>
    <row r="79" spans="1:31" s="2" customFormat="1" ht="25" customHeight="1">
      <c r="A79" s="28"/>
      <c r="B79" s="29"/>
      <c r="C79" s="20" t="s">
        <v>103</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7" customHeight="1">
      <c r="A80" s="28"/>
      <c r="B80" s="29"/>
      <c r="C80" s="28"/>
      <c r="D80" s="28"/>
      <c r="E80" s="28"/>
      <c r="F80" s="28"/>
      <c r="G80" s="28"/>
      <c r="H80" s="28"/>
      <c r="I80" s="28"/>
      <c r="J80" s="28"/>
      <c r="K80" s="28"/>
      <c r="L80" s="86"/>
      <c r="S80" s="28"/>
      <c r="T80" s="28"/>
      <c r="U80" s="28"/>
      <c r="V80" s="28"/>
      <c r="W80" s="28"/>
      <c r="X80" s="28"/>
      <c r="Y80" s="28"/>
      <c r="Z80" s="28"/>
      <c r="AA80" s="28"/>
      <c r="AB80" s="28"/>
      <c r="AC80" s="28"/>
      <c r="AD80" s="28"/>
      <c r="AE80" s="28"/>
    </row>
    <row r="81" spans="1:31" s="2" customFormat="1" ht="12.1" customHeight="1">
      <c r="A81" s="28"/>
      <c r="B81" s="29"/>
      <c r="C81" s="25" t="s">
        <v>15</v>
      </c>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27" customHeight="1">
      <c r="A82" s="28"/>
      <c r="B82" s="29"/>
      <c r="C82" s="28"/>
      <c r="D82" s="28"/>
      <c r="E82" s="216" t="str">
        <f>E7</f>
        <v>Značení EVL                                                                                                                                                                      Projekt "Značení evropsky významných lokalit v Kraji Vysočina"</v>
      </c>
      <c r="F82" s="217"/>
      <c r="G82" s="217"/>
      <c r="H82" s="217"/>
      <c r="I82" s="28"/>
      <c r="J82" s="28"/>
      <c r="K82" s="28"/>
      <c r="L82" s="86"/>
      <c r="S82" s="28"/>
      <c r="T82" s="28"/>
      <c r="U82" s="28"/>
      <c r="V82" s="28"/>
      <c r="W82" s="28"/>
      <c r="X82" s="28"/>
      <c r="Y82" s="28"/>
      <c r="Z82" s="28"/>
      <c r="AA82" s="28"/>
      <c r="AB82" s="28"/>
      <c r="AC82" s="28"/>
      <c r="AD82" s="28"/>
      <c r="AE82" s="28"/>
    </row>
    <row r="83" spans="1:31" s="2" customFormat="1" ht="12.1" customHeight="1">
      <c r="A83" s="28"/>
      <c r="B83" s="29"/>
      <c r="C83" s="25" t="s">
        <v>88</v>
      </c>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6.5" customHeight="1">
      <c r="A84" s="28"/>
      <c r="B84" s="29"/>
      <c r="C84" s="28"/>
      <c r="D84" s="28"/>
      <c r="E84" s="206" t="str">
        <f>E9</f>
        <v>6 - Nezpůsobilé výdaje OPŽP</v>
      </c>
      <c r="F84" s="215"/>
      <c r="G84" s="215"/>
      <c r="H84" s="215"/>
      <c r="I84" s="28"/>
      <c r="J84" s="28"/>
      <c r="K84" s="28"/>
      <c r="L84" s="86"/>
      <c r="S84" s="28"/>
      <c r="T84" s="28"/>
      <c r="U84" s="28"/>
      <c r="V84" s="28"/>
      <c r="W84" s="28"/>
      <c r="X84" s="28"/>
      <c r="Y84" s="28"/>
      <c r="Z84" s="28"/>
      <c r="AA84" s="28"/>
      <c r="AB84" s="28"/>
      <c r="AC84" s="28"/>
      <c r="AD84" s="28"/>
      <c r="AE84" s="28"/>
    </row>
    <row r="85" spans="1:31" s="2" customFormat="1" ht="7" customHeight="1">
      <c r="A85" s="28"/>
      <c r="B85" s="29"/>
      <c r="C85" s="28"/>
      <c r="D85" s="28"/>
      <c r="E85" s="28"/>
      <c r="F85" s="28"/>
      <c r="G85" s="28"/>
      <c r="H85" s="28"/>
      <c r="I85" s="28"/>
      <c r="J85" s="28"/>
      <c r="K85" s="28"/>
      <c r="L85" s="86"/>
      <c r="S85" s="28"/>
      <c r="T85" s="28"/>
      <c r="U85" s="28"/>
      <c r="V85" s="28"/>
      <c r="W85" s="28"/>
      <c r="X85" s="28"/>
      <c r="Y85" s="28"/>
      <c r="Z85" s="28"/>
      <c r="AA85" s="28"/>
      <c r="AB85" s="28"/>
      <c r="AC85" s="28"/>
      <c r="AD85" s="28"/>
      <c r="AE85" s="28"/>
    </row>
    <row r="86" spans="1:31" s="2" customFormat="1" ht="12.1" customHeight="1">
      <c r="A86" s="28"/>
      <c r="B86" s="29"/>
      <c r="C86" s="25" t="s">
        <v>18</v>
      </c>
      <c r="D86" s="28"/>
      <c r="E86" s="28"/>
      <c r="F86" s="23" t="str">
        <f>F12</f>
        <v xml:space="preserve"> </v>
      </c>
      <c r="G86" s="28"/>
      <c r="H86" s="28"/>
      <c r="I86" s="25"/>
      <c r="J86" s="46" t="str">
        <f>IF(J12="","",J12)</f>
        <v/>
      </c>
      <c r="K86" s="28"/>
      <c r="L86" s="86"/>
      <c r="S86" s="28"/>
      <c r="T86" s="28"/>
      <c r="U86" s="28"/>
      <c r="V86" s="28"/>
      <c r="W86" s="28"/>
      <c r="X86" s="28"/>
      <c r="Y86" s="28"/>
      <c r="Z86" s="28"/>
      <c r="AA86" s="28"/>
      <c r="AB86" s="28"/>
      <c r="AC86" s="28"/>
      <c r="AD86" s="28"/>
      <c r="AE86" s="28"/>
    </row>
    <row r="87" spans="1:31" s="2" customFormat="1" ht="7" customHeight="1">
      <c r="A87" s="28"/>
      <c r="B87" s="29"/>
      <c r="C87" s="28"/>
      <c r="D87" s="28"/>
      <c r="E87" s="28"/>
      <c r="F87" s="28"/>
      <c r="G87" s="28"/>
      <c r="H87" s="28"/>
      <c r="I87" s="28"/>
      <c r="J87" s="28"/>
      <c r="K87" s="28"/>
      <c r="L87" s="86"/>
      <c r="S87" s="28"/>
      <c r="T87" s="28"/>
      <c r="U87" s="28"/>
      <c r="V87" s="28"/>
      <c r="W87" s="28"/>
      <c r="X87" s="28"/>
      <c r="Y87" s="28"/>
      <c r="Z87" s="28"/>
      <c r="AA87" s="28"/>
      <c r="AB87" s="28"/>
      <c r="AC87" s="28"/>
      <c r="AD87" s="28"/>
      <c r="AE87" s="28"/>
    </row>
    <row r="88" spans="1:31" s="2" customFormat="1" ht="15.3" customHeight="1">
      <c r="A88" s="28"/>
      <c r="B88" s="29"/>
      <c r="C88" s="25" t="s">
        <v>21</v>
      </c>
      <c r="D88" s="28"/>
      <c r="E88" s="28"/>
      <c r="F88" s="23" t="str">
        <f>E15</f>
        <v>Kraj Vysočina</v>
      </c>
      <c r="G88" s="28"/>
      <c r="H88" s="28"/>
      <c r="I88" s="25" t="s">
        <v>26</v>
      </c>
      <c r="J88" s="26" t="str">
        <f>E21</f>
        <v xml:space="preserve"> </v>
      </c>
      <c r="K88" s="28"/>
      <c r="L88" s="86"/>
      <c r="S88" s="28"/>
      <c r="T88" s="28"/>
      <c r="U88" s="28"/>
      <c r="V88" s="28"/>
      <c r="W88" s="28"/>
      <c r="X88" s="28"/>
      <c r="Y88" s="28"/>
      <c r="Z88" s="28"/>
      <c r="AA88" s="28"/>
      <c r="AB88" s="28"/>
      <c r="AC88" s="28"/>
      <c r="AD88" s="28"/>
      <c r="AE88" s="28"/>
    </row>
    <row r="89" spans="1:31" s="2" customFormat="1" ht="25.65" customHeight="1">
      <c r="A89" s="28"/>
      <c r="B89" s="29"/>
      <c r="C89" s="25" t="s">
        <v>25</v>
      </c>
      <c r="D89" s="28"/>
      <c r="E89" s="28"/>
      <c r="F89" s="180" t="str">
        <f>IF(E18="","",E18)</f>
        <v xml:space="preserve"> </v>
      </c>
      <c r="G89" s="28"/>
      <c r="H89" s="28"/>
      <c r="I89" s="25" t="s">
        <v>28</v>
      </c>
      <c r="J89" s="26" t="str">
        <f>E24</f>
        <v>Ing. Miroslav Červenka</v>
      </c>
      <c r="K89" s="28"/>
      <c r="L89" s="86"/>
      <c r="S89" s="28"/>
      <c r="T89" s="28"/>
      <c r="U89" s="28"/>
      <c r="V89" s="28"/>
      <c r="W89" s="28"/>
      <c r="X89" s="28"/>
      <c r="Y89" s="28"/>
      <c r="Z89" s="28"/>
      <c r="AA89" s="28"/>
      <c r="AB89" s="28"/>
      <c r="AC89" s="28"/>
      <c r="AD89" s="28"/>
      <c r="AE89" s="28"/>
    </row>
    <row r="90" spans="1:31" s="2" customFormat="1" ht="10.4" customHeight="1">
      <c r="A90" s="28"/>
      <c r="B90" s="29"/>
      <c r="C90" s="28"/>
      <c r="D90" s="28"/>
      <c r="E90" s="28"/>
      <c r="F90" s="28"/>
      <c r="G90" s="28"/>
      <c r="H90" s="28"/>
      <c r="I90" s="28"/>
      <c r="J90" s="28"/>
      <c r="K90" s="28"/>
      <c r="L90" s="86"/>
      <c r="S90" s="28"/>
      <c r="T90" s="28"/>
      <c r="U90" s="28"/>
      <c r="V90" s="28"/>
      <c r="W90" s="28"/>
      <c r="X90" s="28"/>
      <c r="Y90" s="28"/>
      <c r="Z90" s="28"/>
      <c r="AA90" s="28"/>
      <c r="AB90" s="28"/>
      <c r="AC90" s="28"/>
      <c r="AD90" s="28"/>
      <c r="AE90" s="28"/>
    </row>
    <row r="91" spans="1:31" s="11" customFormat="1" ht="29.25" customHeight="1">
      <c r="A91" s="111"/>
      <c r="B91" s="112"/>
      <c r="C91" s="113" t="s">
        <v>104</v>
      </c>
      <c r="D91" s="114" t="s">
        <v>53</v>
      </c>
      <c r="E91" s="114" t="s">
        <v>49</v>
      </c>
      <c r="F91" s="114" t="s">
        <v>50</v>
      </c>
      <c r="G91" s="114" t="s">
        <v>105</v>
      </c>
      <c r="H91" s="114" t="s">
        <v>106</v>
      </c>
      <c r="I91" s="114" t="s">
        <v>107</v>
      </c>
      <c r="J91" s="114" t="s">
        <v>92</v>
      </c>
      <c r="K91" s="115" t="s">
        <v>108</v>
      </c>
      <c r="L91" s="116"/>
      <c r="M91" s="53" t="s">
        <v>3</v>
      </c>
      <c r="N91" s="54" t="s">
        <v>38</v>
      </c>
      <c r="O91" s="54" t="s">
        <v>109</v>
      </c>
      <c r="P91" s="54" t="s">
        <v>110</v>
      </c>
      <c r="Q91" s="54" t="s">
        <v>111</v>
      </c>
      <c r="R91" s="54" t="s">
        <v>112</v>
      </c>
      <c r="S91" s="54" t="s">
        <v>113</v>
      </c>
      <c r="T91" s="55" t="s">
        <v>114</v>
      </c>
      <c r="U91" s="111"/>
      <c r="V91" s="111"/>
      <c r="W91" s="111"/>
      <c r="X91" s="111"/>
      <c r="Y91" s="111"/>
      <c r="Z91" s="111"/>
      <c r="AA91" s="111"/>
      <c r="AB91" s="111"/>
      <c r="AC91" s="111"/>
      <c r="AD91" s="111"/>
      <c r="AE91" s="111"/>
    </row>
    <row r="92" spans="1:63" s="2" customFormat="1" ht="22.95" customHeight="1">
      <c r="A92" s="28"/>
      <c r="B92" s="29"/>
      <c r="C92" s="60" t="s">
        <v>115</v>
      </c>
      <c r="D92" s="28"/>
      <c r="E92" s="28"/>
      <c r="F92" s="28"/>
      <c r="G92" s="28"/>
      <c r="H92" s="28"/>
      <c r="I92" s="28"/>
      <c r="J92" s="117">
        <f>BK92</f>
        <v>0</v>
      </c>
      <c r="K92" s="28"/>
      <c r="L92" s="29"/>
      <c r="M92" s="56"/>
      <c r="N92" s="47"/>
      <c r="O92" s="57"/>
      <c r="P92" s="118">
        <f>P93+P132+P166</f>
        <v>114.523709</v>
      </c>
      <c r="Q92" s="57"/>
      <c r="R92" s="118">
        <f>R93+R132+R166</f>
        <v>1.97255177</v>
      </c>
      <c r="S92" s="57"/>
      <c r="T92" s="119">
        <f>T93+T132+T166</f>
        <v>2.304</v>
      </c>
      <c r="U92" s="28"/>
      <c r="V92" s="28"/>
      <c r="W92" s="28"/>
      <c r="X92" s="28"/>
      <c r="Y92" s="28"/>
      <c r="Z92" s="28"/>
      <c r="AA92" s="28"/>
      <c r="AB92" s="28"/>
      <c r="AC92" s="28"/>
      <c r="AD92" s="28"/>
      <c r="AE92" s="28"/>
      <c r="AT92" s="16" t="s">
        <v>67</v>
      </c>
      <c r="AU92" s="16" t="s">
        <v>93</v>
      </c>
      <c r="BK92" s="120">
        <f>BK93+BK132+BK166</f>
        <v>0</v>
      </c>
    </row>
    <row r="93" spans="2:63" s="12" customFormat="1" ht="26" customHeight="1">
      <c r="B93" s="121"/>
      <c r="D93" s="122" t="s">
        <v>67</v>
      </c>
      <c r="E93" s="123" t="s">
        <v>116</v>
      </c>
      <c r="F93" s="123" t="s">
        <v>116</v>
      </c>
      <c r="J93" s="124">
        <f>BK93</f>
        <v>0</v>
      </c>
      <c r="L93" s="121"/>
      <c r="M93" s="125"/>
      <c r="N93" s="126"/>
      <c r="O93" s="126"/>
      <c r="P93" s="127">
        <f>P94+P98+P102+P106+P113</f>
        <v>57.07645</v>
      </c>
      <c r="Q93" s="126"/>
      <c r="R93" s="127">
        <f>R94+R98+R102+R106+R113</f>
        <v>1.32132</v>
      </c>
      <c r="S93" s="126"/>
      <c r="T93" s="128">
        <f>T94+T98+T102+T106+T113</f>
        <v>2.304</v>
      </c>
      <c r="AR93" s="122" t="s">
        <v>73</v>
      </c>
      <c r="AT93" s="129" t="s">
        <v>67</v>
      </c>
      <c r="AU93" s="129" t="s">
        <v>68</v>
      </c>
      <c r="AY93" s="122" t="s">
        <v>117</v>
      </c>
      <c r="BK93" s="130">
        <f>BK94+BK98+BK102+BK106+BK113</f>
        <v>0</v>
      </c>
    </row>
    <row r="94" spans="2:63" s="12" customFormat="1" ht="22.95" customHeight="1">
      <c r="B94" s="121"/>
      <c r="D94" s="122" t="s">
        <v>67</v>
      </c>
      <c r="E94" s="131" t="s">
        <v>73</v>
      </c>
      <c r="F94" s="131" t="s">
        <v>303</v>
      </c>
      <c r="J94" s="132">
        <f>BK94</f>
        <v>0</v>
      </c>
      <c r="L94" s="121"/>
      <c r="M94" s="125"/>
      <c r="N94" s="126"/>
      <c r="O94" s="126"/>
      <c r="P94" s="127">
        <f>SUM(P95:P97)</f>
        <v>0.33799999999999997</v>
      </c>
      <c r="Q94" s="126"/>
      <c r="R94" s="127">
        <f>SUM(R95:R97)</f>
        <v>0</v>
      </c>
      <c r="S94" s="126"/>
      <c r="T94" s="128">
        <f>SUM(T95:T97)</f>
        <v>0</v>
      </c>
      <c r="AR94" s="122" t="s">
        <v>73</v>
      </c>
      <c r="AT94" s="129" t="s">
        <v>67</v>
      </c>
      <c r="AU94" s="129" t="s">
        <v>73</v>
      </c>
      <c r="AY94" s="122" t="s">
        <v>117</v>
      </c>
      <c r="BK94" s="130">
        <f>SUM(BK95:BK97)</f>
        <v>0</v>
      </c>
    </row>
    <row r="95" spans="1:65" s="2" customFormat="1" ht="24.3" customHeight="1">
      <c r="A95" s="28"/>
      <c r="B95" s="133"/>
      <c r="C95" s="134" t="s">
        <v>73</v>
      </c>
      <c r="D95" s="134" t="s">
        <v>119</v>
      </c>
      <c r="E95" s="135" t="s">
        <v>304</v>
      </c>
      <c r="F95" s="136" t="s">
        <v>305</v>
      </c>
      <c r="G95" s="137" t="s">
        <v>157</v>
      </c>
      <c r="H95" s="138">
        <v>26</v>
      </c>
      <c r="I95" s="218">
        <v>0</v>
      </c>
      <c r="J95" s="139">
        <f>ROUND(I95*H95,2)</f>
        <v>0</v>
      </c>
      <c r="K95" s="136" t="s">
        <v>163</v>
      </c>
      <c r="L95" s="29"/>
      <c r="M95" s="140" t="s">
        <v>3</v>
      </c>
      <c r="N95" s="141" t="s">
        <v>39</v>
      </c>
      <c r="O95" s="142">
        <v>0.013</v>
      </c>
      <c r="P95" s="142">
        <f>O95*H95</f>
        <v>0.33799999999999997</v>
      </c>
      <c r="Q95" s="142">
        <v>0</v>
      </c>
      <c r="R95" s="142">
        <f>Q95*H95</f>
        <v>0</v>
      </c>
      <c r="S95" s="142">
        <v>0</v>
      </c>
      <c r="T95" s="143">
        <f>S95*H95</f>
        <v>0</v>
      </c>
      <c r="U95" s="28"/>
      <c r="V95" s="28"/>
      <c r="W95" s="28"/>
      <c r="X95" s="28"/>
      <c r="Y95" s="28"/>
      <c r="Z95" s="28"/>
      <c r="AA95" s="28"/>
      <c r="AB95" s="28"/>
      <c r="AC95" s="28"/>
      <c r="AD95" s="28"/>
      <c r="AE95" s="28"/>
      <c r="AR95" s="144" t="s">
        <v>81</v>
      </c>
      <c r="AT95" s="144" t="s">
        <v>119</v>
      </c>
      <c r="AU95" s="144" t="s">
        <v>77</v>
      </c>
      <c r="AY95" s="16" t="s">
        <v>117</v>
      </c>
      <c r="BE95" s="145">
        <f>IF(N95="základní",J95,0)</f>
        <v>0</v>
      </c>
      <c r="BF95" s="145">
        <f>IF(N95="snížená",J95,0)</f>
        <v>0</v>
      </c>
      <c r="BG95" s="145">
        <f>IF(N95="zákl. přenesená",J95,0)</f>
        <v>0</v>
      </c>
      <c r="BH95" s="145">
        <f>IF(N95="sníž. přenesená",J95,0)</f>
        <v>0</v>
      </c>
      <c r="BI95" s="145">
        <f>IF(N95="nulová",J95,0)</f>
        <v>0</v>
      </c>
      <c r="BJ95" s="16" t="s">
        <v>73</v>
      </c>
      <c r="BK95" s="145">
        <f>ROUND(I95*H95,2)</f>
        <v>0</v>
      </c>
      <c r="BL95" s="16" t="s">
        <v>81</v>
      </c>
      <c r="BM95" s="144" t="s">
        <v>360</v>
      </c>
    </row>
    <row r="96" spans="1:47" s="2" customFormat="1" ht="180.75">
      <c r="A96" s="28"/>
      <c r="B96" s="29"/>
      <c r="C96" s="28"/>
      <c r="D96" s="146" t="s">
        <v>124</v>
      </c>
      <c r="E96" s="28"/>
      <c r="F96" s="147" t="s">
        <v>307</v>
      </c>
      <c r="G96" s="28"/>
      <c r="H96" s="28"/>
      <c r="I96" s="28"/>
      <c r="J96" s="28"/>
      <c r="K96" s="28"/>
      <c r="L96" s="29"/>
      <c r="M96" s="148"/>
      <c r="N96" s="149"/>
      <c r="O96" s="49"/>
      <c r="P96" s="49"/>
      <c r="Q96" s="49"/>
      <c r="R96" s="49"/>
      <c r="S96" s="49"/>
      <c r="T96" s="50"/>
      <c r="U96" s="28"/>
      <c r="V96" s="28"/>
      <c r="W96" s="28"/>
      <c r="X96" s="28"/>
      <c r="Y96" s="28"/>
      <c r="Z96" s="28"/>
      <c r="AA96" s="28"/>
      <c r="AB96" s="28"/>
      <c r="AC96" s="28"/>
      <c r="AD96" s="28"/>
      <c r="AE96" s="28"/>
      <c r="AT96" s="16" t="s">
        <v>124</v>
      </c>
      <c r="AU96" s="16" t="s">
        <v>77</v>
      </c>
    </row>
    <row r="97" spans="2:51" s="13" customFormat="1" ht="12">
      <c r="B97" s="150"/>
      <c r="D97" s="146" t="s">
        <v>141</v>
      </c>
      <c r="E97" s="151" t="s">
        <v>3</v>
      </c>
      <c r="F97" s="152" t="s">
        <v>361</v>
      </c>
      <c r="H97" s="153">
        <v>26</v>
      </c>
      <c r="L97" s="150"/>
      <c r="M97" s="154"/>
      <c r="N97" s="155"/>
      <c r="O97" s="155"/>
      <c r="P97" s="155"/>
      <c r="Q97" s="155"/>
      <c r="R97" s="155"/>
      <c r="S97" s="155"/>
      <c r="T97" s="156"/>
      <c r="AT97" s="151" t="s">
        <v>141</v>
      </c>
      <c r="AU97" s="151" t="s">
        <v>77</v>
      </c>
      <c r="AV97" s="13" t="s">
        <v>77</v>
      </c>
      <c r="AW97" s="13" t="s">
        <v>27</v>
      </c>
      <c r="AX97" s="13" t="s">
        <v>73</v>
      </c>
      <c r="AY97" s="151" t="s">
        <v>117</v>
      </c>
    </row>
    <row r="98" spans="2:63" s="12" customFormat="1" ht="22.95" customHeight="1">
      <c r="B98" s="121"/>
      <c r="D98" s="122" t="s">
        <v>67</v>
      </c>
      <c r="E98" s="131" t="s">
        <v>77</v>
      </c>
      <c r="F98" s="131" t="s">
        <v>118</v>
      </c>
      <c r="J98" s="132">
        <f>BK98</f>
        <v>0</v>
      </c>
      <c r="L98" s="121"/>
      <c r="M98" s="125"/>
      <c r="N98" s="126"/>
      <c r="O98" s="126"/>
      <c r="P98" s="127">
        <f>SUM(P99:P101)</f>
        <v>4.94</v>
      </c>
      <c r="Q98" s="126"/>
      <c r="R98" s="127">
        <f>SUM(R99:R101)</f>
        <v>0.0988</v>
      </c>
      <c r="S98" s="126"/>
      <c r="T98" s="128">
        <f>SUM(T99:T101)</f>
        <v>0</v>
      </c>
      <c r="AR98" s="122" t="s">
        <v>73</v>
      </c>
      <c r="AT98" s="129" t="s">
        <v>67</v>
      </c>
      <c r="AU98" s="129" t="s">
        <v>73</v>
      </c>
      <c r="AY98" s="122" t="s">
        <v>117</v>
      </c>
      <c r="BK98" s="130">
        <f>SUM(BK99:BK101)</f>
        <v>0</v>
      </c>
    </row>
    <row r="99" spans="1:65" s="2" customFormat="1" ht="24.3" customHeight="1">
      <c r="A99" s="28"/>
      <c r="B99" s="133"/>
      <c r="C99" s="134" t="s">
        <v>77</v>
      </c>
      <c r="D99" s="134" t="s">
        <v>119</v>
      </c>
      <c r="E99" s="135" t="s">
        <v>214</v>
      </c>
      <c r="F99" s="136" t="s">
        <v>215</v>
      </c>
      <c r="G99" s="137" t="s">
        <v>122</v>
      </c>
      <c r="H99" s="138">
        <v>26</v>
      </c>
      <c r="I99" s="218">
        <v>0</v>
      </c>
      <c r="J99" s="139">
        <f>ROUND(I99*H99,2)</f>
        <v>0</v>
      </c>
      <c r="K99" s="136" t="s">
        <v>163</v>
      </c>
      <c r="L99" s="29"/>
      <c r="M99" s="140" t="s">
        <v>3</v>
      </c>
      <c r="N99" s="141" t="s">
        <v>39</v>
      </c>
      <c r="O99" s="142">
        <v>0.19</v>
      </c>
      <c r="P99" s="142">
        <f>O99*H99</f>
        <v>4.94</v>
      </c>
      <c r="Q99" s="142">
        <v>0.0038</v>
      </c>
      <c r="R99" s="142">
        <f>Q99*H99</f>
        <v>0.0988</v>
      </c>
      <c r="S99" s="142">
        <v>0</v>
      </c>
      <c r="T99" s="143">
        <f>S99*H99</f>
        <v>0</v>
      </c>
      <c r="U99" s="28"/>
      <c r="V99" s="28"/>
      <c r="W99" s="28"/>
      <c r="X99" s="28"/>
      <c r="Y99" s="28"/>
      <c r="Z99" s="28"/>
      <c r="AA99" s="28"/>
      <c r="AB99" s="28"/>
      <c r="AC99" s="28"/>
      <c r="AD99" s="28"/>
      <c r="AE99" s="28"/>
      <c r="AR99" s="144" t="s">
        <v>81</v>
      </c>
      <c r="AT99" s="144" t="s">
        <v>119</v>
      </c>
      <c r="AU99" s="144" t="s">
        <v>77</v>
      </c>
      <c r="AY99" s="16" t="s">
        <v>117</v>
      </c>
      <c r="BE99" s="145">
        <f>IF(N99="základní",J99,0)</f>
        <v>0</v>
      </c>
      <c r="BF99" s="145">
        <f>IF(N99="snížená",J99,0)</f>
        <v>0</v>
      </c>
      <c r="BG99" s="145">
        <f>IF(N99="zákl. přenesená",J99,0)</f>
        <v>0</v>
      </c>
      <c r="BH99" s="145">
        <f>IF(N99="sníž. přenesená",J99,0)</f>
        <v>0</v>
      </c>
      <c r="BI99" s="145">
        <f>IF(N99="nulová",J99,0)</f>
        <v>0</v>
      </c>
      <c r="BJ99" s="16" t="s">
        <v>73</v>
      </c>
      <c r="BK99" s="145">
        <f>ROUND(I99*H99,2)</f>
        <v>0</v>
      </c>
      <c r="BL99" s="16" t="s">
        <v>81</v>
      </c>
      <c r="BM99" s="144" t="s">
        <v>362</v>
      </c>
    </row>
    <row r="100" spans="1:47" s="2" customFormat="1" ht="38.05">
      <c r="A100" s="28"/>
      <c r="B100" s="29"/>
      <c r="C100" s="28"/>
      <c r="D100" s="146" t="s">
        <v>124</v>
      </c>
      <c r="E100" s="28"/>
      <c r="F100" s="147" t="s">
        <v>125</v>
      </c>
      <c r="G100" s="28"/>
      <c r="H100" s="28"/>
      <c r="I100" s="28"/>
      <c r="J100" s="28"/>
      <c r="K100" s="28"/>
      <c r="L100" s="29"/>
      <c r="M100" s="148"/>
      <c r="N100" s="149"/>
      <c r="O100" s="49"/>
      <c r="P100" s="49"/>
      <c r="Q100" s="49"/>
      <c r="R100" s="49"/>
      <c r="S100" s="49"/>
      <c r="T100" s="50"/>
      <c r="U100" s="28"/>
      <c r="V100" s="28"/>
      <c r="W100" s="28"/>
      <c r="X100" s="28"/>
      <c r="Y100" s="28"/>
      <c r="Z100" s="28"/>
      <c r="AA100" s="28"/>
      <c r="AB100" s="28"/>
      <c r="AC100" s="28"/>
      <c r="AD100" s="28"/>
      <c r="AE100" s="28"/>
      <c r="AT100" s="16" t="s">
        <v>124</v>
      </c>
      <c r="AU100" s="16" t="s">
        <v>77</v>
      </c>
    </row>
    <row r="101" spans="2:51" s="13" customFormat="1" ht="12">
      <c r="B101" s="150"/>
      <c r="D101" s="146" t="s">
        <v>141</v>
      </c>
      <c r="E101" s="151" t="s">
        <v>3</v>
      </c>
      <c r="F101" s="152" t="s">
        <v>363</v>
      </c>
      <c r="H101" s="153">
        <v>26</v>
      </c>
      <c r="L101" s="150"/>
      <c r="M101" s="154"/>
      <c r="N101" s="155"/>
      <c r="O101" s="155"/>
      <c r="P101" s="155"/>
      <c r="Q101" s="155"/>
      <c r="R101" s="155"/>
      <c r="S101" s="155"/>
      <c r="T101" s="156"/>
      <c r="AT101" s="151" t="s">
        <v>141</v>
      </c>
      <c r="AU101" s="151" t="s">
        <v>77</v>
      </c>
      <c r="AV101" s="13" t="s">
        <v>77</v>
      </c>
      <c r="AW101" s="13" t="s">
        <v>27</v>
      </c>
      <c r="AX101" s="13" t="s">
        <v>73</v>
      </c>
      <c r="AY101" s="151" t="s">
        <v>117</v>
      </c>
    </row>
    <row r="102" spans="2:63" s="12" customFormat="1" ht="22.95" customHeight="1">
      <c r="B102" s="121"/>
      <c r="D102" s="122" t="s">
        <v>67</v>
      </c>
      <c r="E102" s="131" t="s">
        <v>79</v>
      </c>
      <c r="F102" s="131" t="s">
        <v>126</v>
      </c>
      <c r="J102" s="132">
        <f>BK102</f>
        <v>0</v>
      </c>
      <c r="L102" s="121"/>
      <c r="M102" s="125"/>
      <c r="N102" s="126"/>
      <c r="O102" s="126"/>
      <c r="P102" s="127">
        <f>SUM(P103:P105)</f>
        <v>20.514</v>
      </c>
      <c r="Q102" s="126"/>
      <c r="R102" s="127">
        <f>SUM(R103:R105)</f>
        <v>1.22252</v>
      </c>
      <c r="S102" s="126"/>
      <c r="T102" s="128">
        <f>SUM(T103:T105)</f>
        <v>0</v>
      </c>
      <c r="AR102" s="122" t="s">
        <v>73</v>
      </c>
      <c r="AT102" s="129" t="s">
        <v>67</v>
      </c>
      <c r="AU102" s="129" t="s">
        <v>73</v>
      </c>
      <c r="AY102" s="122" t="s">
        <v>117</v>
      </c>
      <c r="BK102" s="130">
        <f>SUM(BK103:BK105)</f>
        <v>0</v>
      </c>
    </row>
    <row r="103" spans="1:65" s="2" customFormat="1" ht="24.3" customHeight="1">
      <c r="A103" s="28"/>
      <c r="B103" s="133"/>
      <c r="C103" s="134" t="s">
        <v>79</v>
      </c>
      <c r="D103" s="134" t="s">
        <v>119</v>
      </c>
      <c r="E103" s="135" t="s">
        <v>127</v>
      </c>
      <c r="F103" s="136" t="s">
        <v>217</v>
      </c>
      <c r="G103" s="137" t="s">
        <v>122</v>
      </c>
      <c r="H103" s="138">
        <v>26</v>
      </c>
      <c r="I103" s="218">
        <v>0</v>
      </c>
      <c r="J103" s="139">
        <f>ROUND(I103*H103,2)</f>
        <v>0</v>
      </c>
      <c r="K103" s="136" t="s">
        <v>3</v>
      </c>
      <c r="L103" s="29"/>
      <c r="M103" s="140" t="s">
        <v>3</v>
      </c>
      <c r="N103" s="141" t="s">
        <v>39</v>
      </c>
      <c r="O103" s="142">
        <v>0.789</v>
      </c>
      <c r="P103" s="142">
        <f>O103*H103</f>
        <v>20.514</v>
      </c>
      <c r="Q103" s="142">
        <v>0.04702</v>
      </c>
      <c r="R103" s="142">
        <f>Q103*H103</f>
        <v>1.22252</v>
      </c>
      <c r="S103" s="142">
        <v>0</v>
      </c>
      <c r="T103" s="143">
        <f>S103*H103</f>
        <v>0</v>
      </c>
      <c r="U103" s="28"/>
      <c r="V103" s="28"/>
      <c r="W103" s="28"/>
      <c r="X103" s="28"/>
      <c r="Y103" s="28"/>
      <c r="Z103" s="28"/>
      <c r="AA103" s="28"/>
      <c r="AB103" s="28"/>
      <c r="AC103" s="28"/>
      <c r="AD103" s="28"/>
      <c r="AE103" s="28"/>
      <c r="AR103" s="144" t="s">
        <v>81</v>
      </c>
      <c r="AT103" s="144" t="s">
        <v>119</v>
      </c>
      <c r="AU103" s="144" t="s">
        <v>77</v>
      </c>
      <c r="AY103" s="16" t="s">
        <v>117</v>
      </c>
      <c r="BE103" s="145">
        <f>IF(N103="základní",J103,0)</f>
        <v>0</v>
      </c>
      <c r="BF103" s="145">
        <f>IF(N103="snížená",J103,0)</f>
        <v>0</v>
      </c>
      <c r="BG103" s="145">
        <f>IF(N103="zákl. přenesená",J103,0)</f>
        <v>0</v>
      </c>
      <c r="BH103" s="145">
        <f>IF(N103="sníž. přenesená",J103,0)</f>
        <v>0</v>
      </c>
      <c r="BI103" s="145">
        <f>IF(N103="nulová",J103,0)</f>
        <v>0</v>
      </c>
      <c r="BJ103" s="16" t="s">
        <v>73</v>
      </c>
      <c r="BK103" s="145">
        <f>ROUND(I103*H103,2)</f>
        <v>0</v>
      </c>
      <c r="BL103" s="16" t="s">
        <v>81</v>
      </c>
      <c r="BM103" s="144" t="s">
        <v>364</v>
      </c>
    </row>
    <row r="104" spans="1:47" s="2" customFormat="1" ht="76.1">
      <c r="A104" s="28"/>
      <c r="B104" s="29"/>
      <c r="C104" s="28"/>
      <c r="D104" s="146" t="s">
        <v>124</v>
      </c>
      <c r="E104" s="28"/>
      <c r="F104" s="147" t="s">
        <v>130</v>
      </c>
      <c r="G104" s="28"/>
      <c r="H104" s="28"/>
      <c r="I104" s="28"/>
      <c r="J104" s="28"/>
      <c r="K104" s="28"/>
      <c r="L104" s="29"/>
      <c r="M104" s="148"/>
      <c r="N104" s="149"/>
      <c r="O104" s="49"/>
      <c r="P104" s="49"/>
      <c r="Q104" s="49"/>
      <c r="R104" s="49"/>
      <c r="S104" s="49"/>
      <c r="T104" s="50"/>
      <c r="U104" s="28"/>
      <c r="V104" s="28"/>
      <c r="W104" s="28"/>
      <c r="X104" s="28"/>
      <c r="Y104" s="28"/>
      <c r="Z104" s="28"/>
      <c r="AA104" s="28"/>
      <c r="AB104" s="28"/>
      <c r="AC104" s="28"/>
      <c r="AD104" s="28"/>
      <c r="AE104" s="28"/>
      <c r="AT104" s="16" t="s">
        <v>124</v>
      </c>
      <c r="AU104" s="16" t="s">
        <v>77</v>
      </c>
    </row>
    <row r="105" spans="2:51" s="13" customFormat="1" ht="12">
      <c r="B105" s="150"/>
      <c r="D105" s="146" t="s">
        <v>141</v>
      </c>
      <c r="E105" s="151" t="s">
        <v>3</v>
      </c>
      <c r="F105" s="152" t="s">
        <v>363</v>
      </c>
      <c r="H105" s="153">
        <v>26</v>
      </c>
      <c r="L105" s="150"/>
      <c r="M105" s="154"/>
      <c r="N105" s="155"/>
      <c r="O105" s="155"/>
      <c r="P105" s="155"/>
      <c r="Q105" s="155"/>
      <c r="R105" s="155"/>
      <c r="S105" s="155"/>
      <c r="T105" s="156"/>
      <c r="AT105" s="151" t="s">
        <v>141</v>
      </c>
      <c r="AU105" s="151" t="s">
        <v>77</v>
      </c>
      <c r="AV105" s="13" t="s">
        <v>77</v>
      </c>
      <c r="AW105" s="13" t="s">
        <v>27</v>
      </c>
      <c r="AX105" s="13" t="s">
        <v>73</v>
      </c>
      <c r="AY105" s="151" t="s">
        <v>117</v>
      </c>
    </row>
    <row r="106" spans="2:63" s="12" customFormat="1" ht="22.95" customHeight="1">
      <c r="B106" s="121"/>
      <c r="D106" s="122" t="s">
        <v>67</v>
      </c>
      <c r="E106" s="131" t="s">
        <v>179</v>
      </c>
      <c r="F106" s="131" t="s">
        <v>365</v>
      </c>
      <c r="J106" s="132">
        <f>BK106</f>
        <v>0</v>
      </c>
      <c r="L106" s="121"/>
      <c r="M106" s="125"/>
      <c r="N106" s="126"/>
      <c r="O106" s="126"/>
      <c r="P106" s="127">
        <f>SUM(P107:P112)</f>
        <v>28.979999999999997</v>
      </c>
      <c r="Q106" s="126"/>
      <c r="R106" s="127">
        <f>SUM(R107:R112)</f>
        <v>0</v>
      </c>
      <c r="S106" s="126"/>
      <c r="T106" s="128">
        <f>SUM(T107:T112)</f>
        <v>2.304</v>
      </c>
      <c r="AR106" s="122" t="s">
        <v>73</v>
      </c>
      <c r="AT106" s="129" t="s">
        <v>67</v>
      </c>
      <c r="AU106" s="129" t="s">
        <v>73</v>
      </c>
      <c r="AY106" s="122" t="s">
        <v>117</v>
      </c>
      <c r="BK106" s="130">
        <f>SUM(BK107:BK112)</f>
        <v>0</v>
      </c>
    </row>
    <row r="107" spans="1:65" s="2" customFormat="1" ht="14.45" customHeight="1">
      <c r="A107" s="28"/>
      <c r="B107" s="133"/>
      <c r="C107" s="134" t="s">
        <v>356</v>
      </c>
      <c r="D107" s="134" t="s">
        <v>119</v>
      </c>
      <c r="E107" s="135" t="s">
        <v>366</v>
      </c>
      <c r="F107" s="136" t="s">
        <v>367</v>
      </c>
      <c r="G107" s="137" t="s">
        <v>122</v>
      </c>
      <c r="H107" s="138">
        <v>60</v>
      </c>
      <c r="I107" s="218">
        <v>0</v>
      </c>
      <c r="J107" s="139">
        <f>ROUND(I107*H107,2)</f>
        <v>0</v>
      </c>
      <c r="K107" s="136" t="s">
        <v>163</v>
      </c>
      <c r="L107" s="29"/>
      <c r="M107" s="140" t="s">
        <v>3</v>
      </c>
      <c r="N107" s="141" t="s">
        <v>39</v>
      </c>
      <c r="O107" s="142">
        <v>0.315</v>
      </c>
      <c r="P107" s="142">
        <f>O107*H107</f>
        <v>18.9</v>
      </c>
      <c r="Q107" s="142">
        <v>0</v>
      </c>
      <c r="R107" s="142">
        <f>Q107*H107</f>
        <v>0</v>
      </c>
      <c r="S107" s="142">
        <v>0.0384</v>
      </c>
      <c r="T107" s="143">
        <f>S107*H107</f>
        <v>2.304</v>
      </c>
      <c r="U107" s="28"/>
      <c r="V107" s="28"/>
      <c r="W107" s="28"/>
      <c r="X107" s="28"/>
      <c r="Y107" s="28"/>
      <c r="Z107" s="28"/>
      <c r="AA107" s="28"/>
      <c r="AB107" s="28"/>
      <c r="AC107" s="28"/>
      <c r="AD107" s="28"/>
      <c r="AE107" s="28"/>
      <c r="AR107" s="144" t="s">
        <v>81</v>
      </c>
      <c r="AT107" s="144" t="s">
        <v>119</v>
      </c>
      <c r="AU107" s="144" t="s">
        <v>77</v>
      </c>
      <c r="AY107" s="16" t="s">
        <v>117</v>
      </c>
      <c r="BE107" s="145">
        <f>IF(N107="základní",J107,0)</f>
        <v>0</v>
      </c>
      <c r="BF107" s="145">
        <f>IF(N107="snížená",J107,0)</f>
        <v>0</v>
      </c>
      <c r="BG107" s="145">
        <f>IF(N107="zákl. přenesená",J107,0)</f>
        <v>0</v>
      </c>
      <c r="BH107" s="145">
        <f>IF(N107="sníž. přenesená",J107,0)</f>
        <v>0</v>
      </c>
      <c r="BI107" s="145">
        <f>IF(N107="nulová",J107,0)</f>
        <v>0</v>
      </c>
      <c r="BJ107" s="16" t="s">
        <v>73</v>
      </c>
      <c r="BK107" s="145">
        <f>ROUND(I107*H107,2)</f>
        <v>0</v>
      </c>
      <c r="BL107" s="16" t="s">
        <v>81</v>
      </c>
      <c r="BM107" s="144" t="s">
        <v>368</v>
      </c>
    </row>
    <row r="108" spans="1:47" s="2" customFormat="1" ht="38.05">
      <c r="A108" s="28"/>
      <c r="B108" s="29"/>
      <c r="C108" s="28"/>
      <c r="D108" s="146" t="s">
        <v>124</v>
      </c>
      <c r="E108" s="28"/>
      <c r="F108" s="147" t="s">
        <v>369</v>
      </c>
      <c r="G108" s="28"/>
      <c r="H108" s="28"/>
      <c r="I108" s="28"/>
      <c r="J108" s="28"/>
      <c r="K108" s="28"/>
      <c r="L108" s="29"/>
      <c r="M108" s="148"/>
      <c r="N108" s="149"/>
      <c r="O108" s="49"/>
      <c r="P108" s="49"/>
      <c r="Q108" s="49"/>
      <c r="R108" s="49"/>
      <c r="S108" s="49"/>
      <c r="T108" s="50"/>
      <c r="U108" s="28"/>
      <c r="V108" s="28"/>
      <c r="W108" s="28"/>
      <c r="X108" s="28"/>
      <c r="Y108" s="28"/>
      <c r="Z108" s="28"/>
      <c r="AA108" s="28"/>
      <c r="AB108" s="28"/>
      <c r="AC108" s="28"/>
      <c r="AD108" s="28"/>
      <c r="AE108" s="28"/>
      <c r="AT108" s="16" t="s">
        <v>124</v>
      </c>
      <c r="AU108" s="16" t="s">
        <v>77</v>
      </c>
    </row>
    <row r="109" spans="2:51" s="13" customFormat="1" ht="12">
      <c r="B109" s="150"/>
      <c r="D109" s="146" t="s">
        <v>141</v>
      </c>
      <c r="E109" s="151" t="s">
        <v>3</v>
      </c>
      <c r="F109" s="152" t="s">
        <v>370</v>
      </c>
      <c r="H109" s="153">
        <v>60</v>
      </c>
      <c r="L109" s="150"/>
      <c r="M109" s="154"/>
      <c r="N109" s="155"/>
      <c r="O109" s="155"/>
      <c r="P109" s="155"/>
      <c r="Q109" s="155"/>
      <c r="R109" s="155"/>
      <c r="S109" s="155"/>
      <c r="T109" s="156"/>
      <c r="AT109" s="151" t="s">
        <v>141</v>
      </c>
      <c r="AU109" s="151" t="s">
        <v>77</v>
      </c>
      <c r="AV109" s="13" t="s">
        <v>77</v>
      </c>
      <c r="AW109" s="13" t="s">
        <v>27</v>
      </c>
      <c r="AX109" s="13" t="s">
        <v>73</v>
      </c>
      <c r="AY109" s="151" t="s">
        <v>117</v>
      </c>
    </row>
    <row r="110" spans="1:65" s="2" customFormat="1" ht="14.45" customHeight="1">
      <c r="A110" s="28"/>
      <c r="B110" s="133"/>
      <c r="C110" s="134" t="s">
        <v>371</v>
      </c>
      <c r="D110" s="134" t="s">
        <v>119</v>
      </c>
      <c r="E110" s="135" t="s">
        <v>372</v>
      </c>
      <c r="F110" s="136" t="s">
        <v>373</v>
      </c>
      <c r="G110" s="137" t="s">
        <v>157</v>
      </c>
      <c r="H110" s="138">
        <v>28.8</v>
      </c>
      <c r="I110" s="218">
        <v>0</v>
      </c>
      <c r="J110" s="139">
        <f>ROUND(I110*H110,2)</f>
        <v>0</v>
      </c>
      <c r="K110" s="136" t="s">
        <v>163</v>
      </c>
      <c r="L110" s="29"/>
      <c r="M110" s="140" t="s">
        <v>3</v>
      </c>
      <c r="N110" s="141" t="s">
        <v>39</v>
      </c>
      <c r="O110" s="142">
        <v>0.35</v>
      </c>
      <c r="P110" s="142">
        <f>O110*H110</f>
        <v>10.08</v>
      </c>
      <c r="Q110" s="142">
        <v>0</v>
      </c>
      <c r="R110" s="142">
        <f>Q110*H110</f>
        <v>0</v>
      </c>
      <c r="S110" s="142">
        <v>0</v>
      </c>
      <c r="T110" s="143">
        <f>S110*H110</f>
        <v>0</v>
      </c>
      <c r="U110" s="28"/>
      <c r="V110" s="28"/>
      <c r="W110" s="28"/>
      <c r="X110" s="28"/>
      <c r="Y110" s="28"/>
      <c r="Z110" s="28"/>
      <c r="AA110" s="28"/>
      <c r="AB110" s="28"/>
      <c r="AC110" s="28"/>
      <c r="AD110" s="28"/>
      <c r="AE110" s="28"/>
      <c r="AR110" s="144" t="s">
        <v>81</v>
      </c>
      <c r="AT110" s="144" t="s">
        <v>119</v>
      </c>
      <c r="AU110" s="144" t="s">
        <v>77</v>
      </c>
      <c r="AY110" s="16" t="s">
        <v>117</v>
      </c>
      <c r="BE110" s="145">
        <f>IF(N110="základní",J110,0)</f>
        <v>0</v>
      </c>
      <c r="BF110" s="145">
        <f>IF(N110="snížená",J110,0)</f>
        <v>0</v>
      </c>
      <c r="BG110" s="145">
        <f>IF(N110="zákl. přenesená",J110,0)</f>
        <v>0</v>
      </c>
      <c r="BH110" s="145">
        <f>IF(N110="sníž. přenesená",J110,0)</f>
        <v>0</v>
      </c>
      <c r="BI110" s="145">
        <f>IF(N110="nulová",J110,0)</f>
        <v>0</v>
      </c>
      <c r="BJ110" s="16" t="s">
        <v>73</v>
      </c>
      <c r="BK110" s="145">
        <f>ROUND(I110*H110,2)</f>
        <v>0</v>
      </c>
      <c r="BL110" s="16" t="s">
        <v>81</v>
      </c>
      <c r="BM110" s="144" t="s">
        <v>374</v>
      </c>
    </row>
    <row r="111" spans="1:47" s="2" customFormat="1" ht="76.1">
      <c r="A111" s="28"/>
      <c r="B111" s="29"/>
      <c r="C111" s="28"/>
      <c r="D111" s="146" t="s">
        <v>124</v>
      </c>
      <c r="E111" s="28"/>
      <c r="F111" s="147" t="s">
        <v>375</v>
      </c>
      <c r="G111" s="28"/>
      <c r="H111" s="28"/>
      <c r="I111" s="28"/>
      <c r="J111" s="28"/>
      <c r="K111" s="28"/>
      <c r="L111" s="29"/>
      <c r="M111" s="148"/>
      <c r="N111" s="149"/>
      <c r="O111" s="49"/>
      <c r="P111" s="49"/>
      <c r="Q111" s="49"/>
      <c r="R111" s="49"/>
      <c r="S111" s="49"/>
      <c r="T111" s="50"/>
      <c r="U111" s="28"/>
      <c r="V111" s="28"/>
      <c r="W111" s="28"/>
      <c r="X111" s="28"/>
      <c r="Y111" s="28"/>
      <c r="Z111" s="28"/>
      <c r="AA111" s="28"/>
      <c r="AB111" s="28"/>
      <c r="AC111" s="28"/>
      <c r="AD111" s="28"/>
      <c r="AE111" s="28"/>
      <c r="AT111" s="16" t="s">
        <v>124</v>
      </c>
      <c r="AU111" s="16" t="s">
        <v>77</v>
      </c>
    </row>
    <row r="112" spans="2:51" s="13" customFormat="1" ht="12">
      <c r="B112" s="150"/>
      <c r="D112" s="146" t="s">
        <v>141</v>
      </c>
      <c r="E112" s="151" t="s">
        <v>3</v>
      </c>
      <c r="F112" s="152" t="s">
        <v>376</v>
      </c>
      <c r="H112" s="153">
        <v>28.8</v>
      </c>
      <c r="L112" s="150"/>
      <c r="M112" s="154"/>
      <c r="N112" s="155"/>
      <c r="O112" s="155"/>
      <c r="P112" s="155"/>
      <c r="Q112" s="155"/>
      <c r="R112" s="155"/>
      <c r="S112" s="155"/>
      <c r="T112" s="156"/>
      <c r="AT112" s="151" t="s">
        <v>141</v>
      </c>
      <c r="AU112" s="151" t="s">
        <v>77</v>
      </c>
      <c r="AV112" s="13" t="s">
        <v>77</v>
      </c>
      <c r="AW112" s="13" t="s">
        <v>27</v>
      </c>
      <c r="AX112" s="13" t="s">
        <v>73</v>
      </c>
      <c r="AY112" s="151" t="s">
        <v>117</v>
      </c>
    </row>
    <row r="113" spans="2:63" s="12" customFormat="1" ht="22.95" customHeight="1">
      <c r="B113" s="121"/>
      <c r="D113" s="122" t="s">
        <v>67</v>
      </c>
      <c r="E113" s="131" t="s">
        <v>377</v>
      </c>
      <c r="F113" s="131" t="s">
        <v>378</v>
      </c>
      <c r="J113" s="132">
        <f>BK113</f>
        <v>0</v>
      </c>
      <c r="L113" s="121"/>
      <c r="M113" s="125"/>
      <c r="N113" s="126"/>
      <c r="O113" s="126"/>
      <c r="P113" s="127">
        <f>SUM(P114:P131)</f>
        <v>2.30445</v>
      </c>
      <c r="Q113" s="126"/>
      <c r="R113" s="127">
        <f>SUM(R114:R131)</f>
        <v>0</v>
      </c>
      <c r="S113" s="126"/>
      <c r="T113" s="128">
        <f>SUM(T114:T131)</f>
        <v>0</v>
      </c>
      <c r="AR113" s="122" t="s">
        <v>73</v>
      </c>
      <c r="AT113" s="129" t="s">
        <v>67</v>
      </c>
      <c r="AU113" s="129" t="s">
        <v>73</v>
      </c>
      <c r="AY113" s="122" t="s">
        <v>117</v>
      </c>
      <c r="BK113" s="130">
        <f>SUM(BK114:BK131)</f>
        <v>0</v>
      </c>
    </row>
    <row r="114" spans="1:65" s="2" customFormat="1" ht="37.9" customHeight="1">
      <c r="A114" s="28"/>
      <c r="B114" s="133"/>
      <c r="C114" s="134" t="s">
        <v>8</v>
      </c>
      <c r="D114" s="134" t="s">
        <v>119</v>
      </c>
      <c r="E114" s="135" t="s">
        <v>379</v>
      </c>
      <c r="F114" s="136" t="s">
        <v>380</v>
      </c>
      <c r="G114" s="137" t="s">
        <v>182</v>
      </c>
      <c r="H114" s="138">
        <v>2.3</v>
      </c>
      <c r="I114" s="218">
        <v>0</v>
      </c>
      <c r="J114" s="139">
        <f>ROUND(I114*H114,2)</f>
        <v>0</v>
      </c>
      <c r="K114" s="136" t="s">
        <v>163</v>
      </c>
      <c r="L114" s="29"/>
      <c r="M114" s="140" t="s">
        <v>3</v>
      </c>
      <c r="N114" s="141" t="s">
        <v>39</v>
      </c>
      <c r="O114" s="142">
        <v>0</v>
      </c>
      <c r="P114" s="142">
        <f>O114*H114</f>
        <v>0</v>
      </c>
      <c r="Q114" s="142">
        <v>0</v>
      </c>
      <c r="R114" s="142">
        <f>Q114*H114</f>
        <v>0</v>
      </c>
      <c r="S114" s="142">
        <v>0</v>
      </c>
      <c r="T114" s="143">
        <f>S114*H114</f>
        <v>0</v>
      </c>
      <c r="U114" s="28"/>
      <c r="V114" s="28"/>
      <c r="W114" s="28"/>
      <c r="X114" s="28"/>
      <c r="Y114" s="28"/>
      <c r="Z114" s="28"/>
      <c r="AA114" s="28"/>
      <c r="AB114" s="28"/>
      <c r="AC114" s="28"/>
      <c r="AD114" s="28"/>
      <c r="AE114" s="28"/>
      <c r="AR114" s="144" t="s">
        <v>81</v>
      </c>
      <c r="AT114" s="144" t="s">
        <v>119</v>
      </c>
      <c r="AU114" s="144" t="s">
        <v>77</v>
      </c>
      <c r="AY114" s="16" t="s">
        <v>117</v>
      </c>
      <c r="BE114" s="145">
        <f>IF(N114="základní",J114,0)</f>
        <v>0</v>
      </c>
      <c r="BF114" s="145">
        <f>IF(N114="snížená",J114,0)</f>
        <v>0</v>
      </c>
      <c r="BG114" s="145">
        <f>IF(N114="zákl. přenesená",J114,0)</f>
        <v>0</v>
      </c>
      <c r="BH114" s="145">
        <f>IF(N114="sníž. přenesená",J114,0)</f>
        <v>0</v>
      </c>
      <c r="BI114" s="145">
        <f>IF(N114="nulová",J114,0)</f>
        <v>0</v>
      </c>
      <c r="BJ114" s="16" t="s">
        <v>73</v>
      </c>
      <c r="BK114" s="145">
        <f>ROUND(I114*H114,2)</f>
        <v>0</v>
      </c>
      <c r="BL114" s="16" t="s">
        <v>81</v>
      </c>
      <c r="BM114" s="144" t="s">
        <v>381</v>
      </c>
    </row>
    <row r="115" spans="1:47" s="2" customFormat="1" ht="95.1">
      <c r="A115" s="28"/>
      <c r="B115" s="29"/>
      <c r="C115" s="28"/>
      <c r="D115" s="146" t="s">
        <v>124</v>
      </c>
      <c r="E115" s="28"/>
      <c r="F115" s="147" t="s">
        <v>382</v>
      </c>
      <c r="G115" s="28"/>
      <c r="H115" s="28"/>
      <c r="I115" s="28"/>
      <c r="J115" s="28"/>
      <c r="K115" s="28"/>
      <c r="L115" s="29"/>
      <c r="M115" s="148"/>
      <c r="N115" s="149"/>
      <c r="O115" s="49"/>
      <c r="P115" s="49"/>
      <c r="Q115" s="49"/>
      <c r="R115" s="49"/>
      <c r="S115" s="49"/>
      <c r="T115" s="50"/>
      <c r="U115" s="28"/>
      <c r="V115" s="28"/>
      <c r="W115" s="28"/>
      <c r="X115" s="28"/>
      <c r="Y115" s="28"/>
      <c r="Z115" s="28"/>
      <c r="AA115" s="28"/>
      <c r="AB115" s="28"/>
      <c r="AC115" s="28"/>
      <c r="AD115" s="28"/>
      <c r="AE115" s="28"/>
      <c r="AT115" s="16" t="s">
        <v>124</v>
      </c>
      <c r="AU115" s="16" t="s">
        <v>77</v>
      </c>
    </row>
    <row r="116" spans="2:51" s="13" customFormat="1" ht="12">
      <c r="B116" s="150"/>
      <c r="D116" s="146" t="s">
        <v>141</v>
      </c>
      <c r="E116" s="151" t="s">
        <v>3</v>
      </c>
      <c r="F116" s="152" t="s">
        <v>383</v>
      </c>
      <c r="H116" s="153">
        <v>2.3</v>
      </c>
      <c r="L116" s="150"/>
      <c r="M116" s="154"/>
      <c r="N116" s="155"/>
      <c r="O116" s="155"/>
      <c r="P116" s="155"/>
      <c r="Q116" s="155"/>
      <c r="R116" s="155"/>
      <c r="S116" s="155"/>
      <c r="T116" s="156"/>
      <c r="AT116" s="151" t="s">
        <v>141</v>
      </c>
      <c r="AU116" s="151" t="s">
        <v>77</v>
      </c>
      <c r="AV116" s="13" t="s">
        <v>77</v>
      </c>
      <c r="AW116" s="13" t="s">
        <v>27</v>
      </c>
      <c r="AX116" s="13" t="s">
        <v>73</v>
      </c>
      <c r="AY116" s="151" t="s">
        <v>117</v>
      </c>
    </row>
    <row r="117" spans="1:65" s="2" customFormat="1" ht="37.9" customHeight="1">
      <c r="A117" s="28"/>
      <c r="B117" s="133"/>
      <c r="C117" s="134" t="s">
        <v>384</v>
      </c>
      <c r="D117" s="134" t="s">
        <v>119</v>
      </c>
      <c r="E117" s="135" t="s">
        <v>385</v>
      </c>
      <c r="F117" s="136" t="s">
        <v>386</v>
      </c>
      <c r="G117" s="137" t="s">
        <v>182</v>
      </c>
      <c r="H117" s="138">
        <v>0.518</v>
      </c>
      <c r="I117" s="218">
        <v>0</v>
      </c>
      <c r="J117" s="139">
        <f>ROUND(I117*H117,2)</f>
        <v>0</v>
      </c>
      <c r="K117" s="136" t="s">
        <v>163</v>
      </c>
      <c r="L117" s="29"/>
      <c r="M117" s="140" t="s">
        <v>3</v>
      </c>
      <c r="N117" s="141" t="s">
        <v>39</v>
      </c>
      <c r="O117" s="142">
        <v>0</v>
      </c>
      <c r="P117" s="142">
        <f>O117*H117</f>
        <v>0</v>
      </c>
      <c r="Q117" s="142">
        <v>0</v>
      </c>
      <c r="R117" s="142">
        <f>Q117*H117</f>
        <v>0</v>
      </c>
      <c r="S117" s="142">
        <v>0</v>
      </c>
      <c r="T117" s="143">
        <f>S117*H117</f>
        <v>0</v>
      </c>
      <c r="U117" s="28"/>
      <c r="V117" s="28"/>
      <c r="W117" s="28"/>
      <c r="X117" s="28"/>
      <c r="Y117" s="28"/>
      <c r="Z117" s="28"/>
      <c r="AA117" s="28"/>
      <c r="AB117" s="28"/>
      <c r="AC117" s="28"/>
      <c r="AD117" s="28"/>
      <c r="AE117" s="28"/>
      <c r="AR117" s="144" t="s">
        <v>81</v>
      </c>
      <c r="AT117" s="144" t="s">
        <v>119</v>
      </c>
      <c r="AU117" s="144" t="s">
        <v>77</v>
      </c>
      <c r="AY117" s="16" t="s">
        <v>117</v>
      </c>
      <c r="BE117" s="145">
        <f>IF(N117="základní",J117,0)</f>
        <v>0</v>
      </c>
      <c r="BF117" s="145">
        <f>IF(N117="snížená",J117,0)</f>
        <v>0</v>
      </c>
      <c r="BG117" s="145">
        <f>IF(N117="zákl. přenesená",J117,0)</f>
        <v>0</v>
      </c>
      <c r="BH117" s="145">
        <f>IF(N117="sníž. přenesená",J117,0)</f>
        <v>0</v>
      </c>
      <c r="BI117" s="145">
        <f>IF(N117="nulová",J117,0)</f>
        <v>0</v>
      </c>
      <c r="BJ117" s="16" t="s">
        <v>73</v>
      </c>
      <c r="BK117" s="145">
        <f>ROUND(I117*H117,2)</f>
        <v>0</v>
      </c>
      <c r="BL117" s="16" t="s">
        <v>81</v>
      </c>
      <c r="BM117" s="144" t="s">
        <v>387</v>
      </c>
    </row>
    <row r="118" spans="1:47" s="2" customFormat="1" ht="95.1">
      <c r="A118" s="28"/>
      <c r="B118" s="29"/>
      <c r="C118" s="28"/>
      <c r="D118" s="146" t="s">
        <v>124</v>
      </c>
      <c r="E118" s="28"/>
      <c r="F118" s="147" t="s">
        <v>382</v>
      </c>
      <c r="G118" s="28"/>
      <c r="H118" s="28"/>
      <c r="I118" s="28"/>
      <c r="J118" s="28"/>
      <c r="K118" s="28"/>
      <c r="L118" s="29"/>
      <c r="M118" s="148"/>
      <c r="N118" s="149"/>
      <c r="O118" s="49"/>
      <c r="P118" s="49"/>
      <c r="Q118" s="49"/>
      <c r="R118" s="49"/>
      <c r="S118" s="49"/>
      <c r="T118" s="50"/>
      <c r="U118" s="28"/>
      <c r="V118" s="28"/>
      <c r="W118" s="28"/>
      <c r="X118" s="28"/>
      <c r="Y118" s="28"/>
      <c r="Z118" s="28"/>
      <c r="AA118" s="28"/>
      <c r="AB118" s="28"/>
      <c r="AC118" s="28"/>
      <c r="AD118" s="28"/>
      <c r="AE118" s="28"/>
      <c r="AT118" s="16" t="s">
        <v>124</v>
      </c>
      <c r="AU118" s="16" t="s">
        <v>77</v>
      </c>
    </row>
    <row r="119" spans="2:51" s="13" customFormat="1" ht="12">
      <c r="B119" s="150"/>
      <c r="D119" s="146" t="s">
        <v>141</v>
      </c>
      <c r="E119" s="151" t="s">
        <v>3</v>
      </c>
      <c r="F119" s="152" t="s">
        <v>388</v>
      </c>
      <c r="H119" s="153">
        <v>0.518</v>
      </c>
      <c r="L119" s="150"/>
      <c r="M119" s="154"/>
      <c r="N119" s="155"/>
      <c r="O119" s="155"/>
      <c r="P119" s="155"/>
      <c r="Q119" s="155"/>
      <c r="R119" s="155"/>
      <c r="S119" s="155"/>
      <c r="T119" s="156"/>
      <c r="AT119" s="151" t="s">
        <v>141</v>
      </c>
      <c r="AU119" s="151" t="s">
        <v>77</v>
      </c>
      <c r="AV119" s="13" t="s">
        <v>77</v>
      </c>
      <c r="AW119" s="13" t="s">
        <v>27</v>
      </c>
      <c r="AX119" s="13" t="s">
        <v>73</v>
      </c>
      <c r="AY119" s="151" t="s">
        <v>117</v>
      </c>
    </row>
    <row r="120" spans="1:65" s="2" customFormat="1" ht="37.9" customHeight="1">
      <c r="A120" s="28"/>
      <c r="B120" s="133"/>
      <c r="C120" s="134" t="s">
        <v>389</v>
      </c>
      <c r="D120" s="134" t="s">
        <v>119</v>
      </c>
      <c r="E120" s="135" t="s">
        <v>390</v>
      </c>
      <c r="F120" s="136" t="s">
        <v>391</v>
      </c>
      <c r="G120" s="137" t="s">
        <v>182</v>
      </c>
      <c r="H120" s="138">
        <v>0.03</v>
      </c>
      <c r="I120" s="218">
        <v>0</v>
      </c>
      <c r="J120" s="139">
        <f>ROUND(I120*H120,2)</f>
        <v>0</v>
      </c>
      <c r="K120" s="136" t="s">
        <v>163</v>
      </c>
      <c r="L120" s="29"/>
      <c r="M120" s="140" t="s">
        <v>3</v>
      </c>
      <c r="N120" s="141" t="s">
        <v>39</v>
      </c>
      <c r="O120" s="142">
        <v>0</v>
      </c>
      <c r="P120" s="142">
        <f>O120*H120</f>
        <v>0</v>
      </c>
      <c r="Q120" s="142">
        <v>0</v>
      </c>
      <c r="R120" s="142">
        <f>Q120*H120</f>
        <v>0</v>
      </c>
      <c r="S120" s="142">
        <v>0</v>
      </c>
      <c r="T120" s="143">
        <f>S120*H120</f>
        <v>0</v>
      </c>
      <c r="U120" s="28"/>
      <c r="V120" s="28"/>
      <c r="W120" s="28"/>
      <c r="X120" s="28"/>
      <c r="Y120" s="28"/>
      <c r="Z120" s="28"/>
      <c r="AA120" s="28"/>
      <c r="AB120" s="28"/>
      <c r="AC120" s="28"/>
      <c r="AD120" s="28"/>
      <c r="AE120" s="28"/>
      <c r="AR120" s="144" t="s">
        <v>81</v>
      </c>
      <c r="AT120" s="144" t="s">
        <v>119</v>
      </c>
      <c r="AU120" s="144" t="s">
        <v>77</v>
      </c>
      <c r="AY120" s="16" t="s">
        <v>117</v>
      </c>
      <c r="BE120" s="145">
        <f>IF(N120="základní",J120,0)</f>
        <v>0</v>
      </c>
      <c r="BF120" s="145">
        <f>IF(N120="snížená",J120,0)</f>
        <v>0</v>
      </c>
      <c r="BG120" s="145">
        <f>IF(N120="zákl. přenesená",J120,0)</f>
        <v>0</v>
      </c>
      <c r="BH120" s="145">
        <f>IF(N120="sníž. přenesená",J120,0)</f>
        <v>0</v>
      </c>
      <c r="BI120" s="145">
        <f>IF(N120="nulová",J120,0)</f>
        <v>0</v>
      </c>
      <c r="BJ120" s="16" t="s">
        <v>73</v>
      </c>
      <c r="BK120" s="145">
        <f>ROUND(I120*H120,2)</f>
        <v>0</v>
      </c>
      <c r="BL120" s="16" t="s">
        <v>81</v>
      </c>
      <c r="BM120" s="144" t="s">
        <v>392</v>
      </c>
    </row>
    <row r="121" spans="1:47" s="2" customFormat="1" ht="95.1">
      <c r="A121" s="28"/>
      <c r="B121" s="29"/>
      <c r="C121" s="28"/>
      <c r="D121" s="146" t="s">
        <v>124</v>
      </c>
      <c r="E121" s="28"/>
      <c r="F121" s="147" t="s">
        <v>382</v>
      </c>
      <c r="G121" s="28"/>
      <c r="H121" s="28"/>
      <c r="I121" s="28"/>
      <c r="J121" s="28"/>
      <c r="K121" s="28"/>
      <c r="L121" s="29"/>
      <c r="M121" s="148"/>
      <c r="N121" s="149"/>
      <c r="O121" s="49"/>
      <c r="P121" s="49"/>
      <c r="Q121" s="49"/>
      <c r="R121" s="49"/>
      <c r="S121" s="49"/>
      <c r="T121" s="50"/>
      <c r="U121" s="28"/>
      <c r="V121" s="28"/>
      <c r="W121" s="28"/>
      <c r="X121" s="28"/>
      <c r="Y121" s="28"/>
      <c r="Z121" s="28"/>
      <c r="AA121" s="28"/>
      <c r="AB121" s="28"/>
      <c r="AC121" s="28"/>
      <c r="AD121" s="28"/>
      <c r="AE121" s="28"/>
      <c r="AT121" s="16" t="s">
        <v>124</v>
      </c>
      <c r="AU121" s="16" t="s">
        <v>77</v>
      </c>
    </row>
    <row r="122" spans="2:51" s="13" customFormat="1" ht="12">
      <c r="B122" s="150"/>
      <c r="D122" s="146" t="s">
        <v>141</v>
      </c>
      <c r="E122" s="151" t="s">
        <v>3</v>
      </c>
      <c r="F122" s="152" t="s">
        <v>393</v>
      </c>
      <c r="H122" s="153">
        <v>0.03</v>
      </c>
      <c r="L122" s="150"/>
      <c r="M122" s="154"/>
      <c r="N122" s="155"/>
      <c r="O122" s="155"/>
      <c r="P122" s="155"/>
      <c r="Q122" s="155"/>
      <c r="R122" s="155"/>
      <c r="S122" s="155"/>
      <c r="T122" s="156"/>
      <c r="AT122" s="151" t="s">
        <v>141</v>
      </c>
      <c r="AU122" s="151" t="s">
        <v>77</v>
      </c>
      <c r="AV122" s="13" t="s">
        <v>77</v>
      </c>
      <c r="AW122" s="13" t="s">
        <v>27</v>
      </c>
      <c r="AX122" s="13" t="s">
        <v>73</v>
      </c>
      <c r="AY122" s="151" t="s">
        <v>117</v>
      </c>
    </row>
    <row r="123" spans="1:65" s="2" customFormat="1" ht="37.9" customHeight="1">
      <c r="A123" s="28"/>
      <c r="B123" s="133"/>
      <c r="C123" s="134" t="s">
        <v>394</v>
      </c>
      <c r="D123" s="134" t="s">
        <v>119</v>
      </c>
      <c r="E123" s="135" t="s">
        <v>395</v>
      </c>
      <c r="F123" s="136" t="s">
        <v>396</v>
      </c>
      <c r="G123" s="137" t="s">
        <v>182</v>
      </c>
      <c r="H123" s="138">
        <v>2.845</v>
      </c>
      <c r="I123" s="218">
        <v>0</v>
      </c>
      <c r="J123" s="139">
        <f>ROUND(I123*H123,2)</f>
        <v>0</v>
      </c>
      <c r="K123" s="136" t="s">
        <v>163</v>
      </c>
      <c r="L123" s="29"/>
      <c r="M123" s="140" t="s">
        <v>3</v>
      </c>
      <c r="N123" s="141" t="s">
        <v>39</v>
      </c>
      <c r="O123" s="142">
        <v>0.252</v>
      </c>
      <c r="P123" s="142">
        <f>O123*H123</f>
        <v>0.71694</v>
      </c>
      <c r="Q123" s="142">
        <v>0</v>
      </c>
      <c r="R123" s="142">
        <f>Q123*H123</f>
        <v>0</v>
      </c>
      <c r="S123" s="142">
        <v>0</v>
      </c>
      <c r="T123" s="143">
        <f>S123*H123</f>
        <v>0</v>
      </c>
      <c r="U123" s="28"/>
      <c r="V123" s="28"/>
      <c r="W123" s="28"/>
      <c r="X123" s="28"/>
      <c r="Y123" s="28"/>
      <c r="Z123" s="28"/>
      <c r="AA123" s="28"/>
      <c r="AB123" s="28"/>
      <c r="AC123" s="28"/>
      <c r="AD123" s="28"/>
      <c r="AE123" s="28"/>
      <c r="AR123" s="144" t="s">
        <v>81</v>
      </c>
      <c r="AT123" s="144" t="s">
        <v>119</v>
      </c>
      <c r="AU123" s="144" t="s">
        <v>77</v>
      </c>
      <c r="AY123" s="16" t="s">
        <v>117</v>
      </c>
      <c r="BE123" s="145">
        <f>IF(N123="základní",J123,0)</f>
        <v>0</v>
      </c>
      <c r="BF123" s="145">
        <f>IF(N123="snížená",J123,0)</f>
        <v>0</v>
      </c>
      <c r="BG123" s="145">
        <f>IF(N123="zákl. přenesená",J123,0)</f>
        <v>0</v>
      </c>
      <c r="BH123" s="145">
        <f>IF(N123="sníž. přenesená",J123,0)</f>
        <v>0</v>
      </c>
      <c r="BI123" s="145">
        <f>IF(N123="nulová",J123,0)</f>
        <v>0</v>
      </c>
      <c r="BJ123" s="16" t="s">
        <v>73</v>
      </c>
      <c r="BK123" s="145">
        <f>ROUND(I123*H123,2)</f>
        <v>0</v>
      </c>
      <c r="BL123" s="16" t="s">
        <v>81</v>
      </c>
      <c r="BM123" s="144" t="s">
        <v>397</v>
      </c>
    </row>
    <row r="124" spans="1:47" s="2" customFormat="1" ht="95.1">
      <c r="A124" s="28"/>
      <c r="B124" s="29"/>
      <c r="C124" s="28"/>
      <c r="D124" s="146" t="s">
        <v>124</v>
      </c>
      <c r="E124" s="28"/>
      <c r="F124" s="147" t="s">
        <v>398</v>
      </c>
      <c r="G124" s="28"/>
      <c r="H124" s="28"/>
      <c r="I124" s="28"/>
      <c r="J124" s="28"/>
      <c r="K124" s="28"/>
      <c r="L124" s="29"/>
      <c r="M124" s="148"/>
      <c r="N124" s="149"/>
      <c r="O124" s="49"/>
      <c r="P124" s="49"/>
      <c r="Q124" s="49"/>
      <c r="R124" s="49"/>
      <c r="S124" s="49"/>
      <c r="T124" s="50"/>
      <c r="U124" s="28"/>
      <c r="V124" s="28"/>
      <c r="W124" s="28"/>
      <c r="X124" s="28"/>
      <c r="Y124" s="28"/>
      <c r="Z124" s="28"/>
      <c r="AA124" s="28"/>
      <c r="AB124" s="28"/>
      <c r="AC124" s="28"/>
      <c r="AD124" s="28"/>
      <c r="AE124" s="28"/>
      <c r="AT124" s="16" t="s">
        <v>124</v>
      </c>
      <c r="AU124" s="16" t="s">
        <v>77</v>
      </c>
    </row>
    <row r="125" spans="2:51" s="13" customFormat="1" ht="12">
      <c r="B125" s="150"/>
      <c r="D125" s="146" t="s">
        <v>141</v>
      </c>
      <c r="E125" s="151" t="s">
        <v>3</v>
      </c>
      <c r="F125" s="152" t="s">
        <v>399</v>
      </c>
      <c r="H125" s="153">
        <v>2.845</v>
      </c>
      <c r="L125" s="150"/>
      <c r="M125" s="154"/>
      <c r="N125" s="155"/>
      <c r="O125" s="155"/>
      <c r="P125" s="155"/>
      <c r="Q125" s="155"/>
      <c r="R125" s="155"/>
      <c r="S125" s="155"/>
      <c r="T125" s="156"/>
      <c r="AT125" s="151" t="s">
        <v>141</v>
      </c>
      <c r="AU125" s="151" t="s">
        <v>77</v>
      </c>
      <c r="AV125" s="13" t="s">
        <v>77</v>
      </c>
      <c r="AW125" s="13" t="s">
        <v>27</v>
      </c>
      <c r="AX125" s="13" t="s">
        <v>73</v>
      </c>
      <c r="AY125" s="151" t="s">
        <v>117</v>
      </c>
    </row>
    <row r="126" spans="1:65" s="2" customFormat="1" ht="49.1" customHeight="1">
      <c r="A126" s="28"/>
      <c r="B126" s="133"/>
      <c r="C126" s="134" t="s">
        <v>363</v>
      </c>
      <c r="D126" s="134" t="s">
        <v>119</v>
      </c>
      <c r="E126" s="135" t="s">
        <v>400</v>
      </c>
      <c r="F126" s="136" t="s">
        <v>401</v>
      </c>
      <c r="G126" s="137" t="s">
        <v>182</v>
      </c>
      <c r="H126" s="138">
        <v>42.675</v>
      </c>
      <c r="I126" s="218">
        <v>0</v>
      </c>
      <c r="J126" s="139">
        <f>ROUND(I126*H126,2)</f>
        <v>0</v>
      </c>
      <c r="K126" s="136" t="s">
        <v>163</v>
      </c>
      <c r="L126" s="29"/>
      <c r="M126" s="140" t="s">
        <v>3</v>
      </c>
      <c r="N126" s="141" t="s">
        <v>39</v>
      </c>
      <c r="O126" s="142">
        <v>0.025</v>
      </c>
      <c r="P126" s="142">
        <f>O126*H126</f>
        <v>1.066875</v>
      </c>
      <c r="Q126" s="142">
        <v>0</v>
      </c>
      <c r="R126" s="142">
        <f>Q126*H126</f>
        <v>0</v>
      </c>
      <c r="S126" s="142">
        <v>0</v>
      </c>
      <c r="T126" s="143">
        <f>S126*H126</f>
        <v>0</v>
      </c>
      <c r="U126" s="28"/>
      <c r="V126" s="28"/>
      <c r="W126" s="28"/>
      <c r="X126" s="28"/>
      <c r="Y126" s="28"/>
      <c r="Z126" s="28"/>
      <c r="AA126" s="28"/>
      <c r="AB126" s="28"/>
      <c r="AC126" s="28"/>
      <c r="AD126" s="28"/>
      <c r="AE126" s="28"/>
      <c r="AR126" s="144" t="s">
        <v>81</v>
      </c>
      <c r="AT126" s="144" t="s">
        <v>119</v>
      </c>
      <c r="AU126" s="144" t="s">
        <v>77</v>
      </c>
      <c r="AY126" s="16" t="s">
        <v>117</v>
      </c>
      <c r="BE126" s="145">
        <f>IF(N126="základní",J126,0)</f>
        <v>0</v>
      </c>
      <c r="BF126" s="145">
        <f>IF(N126="snížená",J126,0)</f>
        <v>0</v>
      </c>
      <c r="BG126" s="145">
        <f>IF(N126="zákl. přenesená",J126,0)</f>
        <v>0</v>
      </c>
      <c r="BH126" s="145">
        <f>IF(N126="sníž. přenesená",J126,0)</f>
        <v>0</v>
      </c>
      <c r="BI126" s="145">
        <f>IF(N126="nulová",J126,0)</f>
        <v>0</v>
      </c>
      <c r="BJ126" s="16" t="s">
        <v>73</v>
      </c>
      <c r="BK126" s="145">
        <f>ROUND(I126*H126,2)</f>
        <v>0</v>
      </c>
      <c r="BL126" s="16" t="s">
        <v>81</v>
      </c>
      <c r="BM126" s="144" t="s">
        <v>402</v>
      </c>
    </row>
    <row r="127" spans="1:47" s="2" customFormat="1" ht="95.1">
      <c r="A127" s="28"/>
      <c r="B127" s="29"/>
      <c r="C127" s="28"/>
      <c r="D127" s="146" t="s">
        <v>124</v>
      </c>
      <c r="E127" s="28"/>
      <c r="F127" s="147" t="s">
        <v>398</v>
      </c>
      <c r="G127" s="28"/>
      <c r="H127" s="28"/>
      <c r="I127" s="28"/>
      <c r="J127" s="28"/>
      <c r="K127" s="28"/>
      <c r="L127" s="29"/>
      <c r="M127" s="148"/>
      <c r="N127" s="149"/>
      <c r="O127" s="49"/>
      <c r="P127" s="49"/>
      <c r="Q127" s="49"/>
      <c r="R127" s="49"/>
      <c r="S127" s="49"/>
      <c r="T127" s="50"/>
      <c r="U127" s="28"/>
      <c r="V127" s="28"/>
      <c r="W127" s="28"/>
      <c r="X127" s="28"/>
      <c r="Y127" s="28"/>
      <c r="Z127" s="28"/>
      <c r="AA127" s="28"/>
      <c r="AB127" s="28"/>
      <c r="AC127" s="28"/>
      <c r="AD127" s="28"/>
      <c r="AE127" s="28"/>
      <c r="AT127" s="16" t="s">
        <v>124</v>
      </c>
      <c r="AU127" s="16" t="s">
        <v>77</v>
      </c>
    </row>
    <row r="128" spans="2:51" s="13" customFormat="1" ht="12">
      <c r="B128" s="150"/>
      <c r="D128" s="146" t="s">
        <v>141</v>
      </c>
      <c r="E128" s="151" t="s">
        <v>3</v>
      </c>
      <c r="F128" s="152" t="s">
        <v>403</v>
      </c>
      <c r="H128" s="153">
        <v>42.675</v>
      </c>
      <c r="L128" s="150"/>
      <c r="M128" s="154"/>
      <c r="N128" s="155"/>
      <c r="O128" s="155"/>
      <c r="P128" s="155"/>
      <c r="Q128" s="155"/>
      <c r="R128" s="155"/>
      <c r="S128" s="155"/>
      <c r="T128" s="156"/>
      <c r="AT128" s="151" t="s">
        <v>141</v>
      </c>
      <c r="AU128" s="151" t="s">
        <v>77</v>
      </c>
      <c r="AV128" s="13" t="s">
        <v>77</v>
      </c>
      <c r="AW128" s="13" t="s">
        <v>27</v>
      </c>
      <c r="AX128" s="13" t="s">
        <v>73</v>
      </c>
      <c r="AY128" s="151" t="s">
        <v>117</v>
      </c>
    </row>
    <row r="129" spans="1:65" s="2" customFormat="1" ht="24.3" customHeight="1">
      <c r="A129" s="28"/>
      <c r="B129" s="133"/>
      <c r="C129" s="134" t="s">
        <v>404</v>
      </c>
      <c r="D129" s="134" t="s">
        <v>119</v>
      </c>
      <c r="E129" s="135" t="s">
        <v>405</v>
      </c>
      <c r="F129" s="136" t="s">
        <v>406</v>
      </c>
      <c r="G129" s="137" t="s">
        <v>182</v>
      </c>
      <c r="H129" s="138">
        <v>2.845</v>
      </c>
      <c r="I129" s="218">
        <v>0</v>
      </c>
      <c r="J129" s="139">
        <f>ROUND(I129*H129,2)</f>
        <v>0</v>
      </c>
      <c r="K129" s="136" t="s">
        <v>163</v>
      </c>
      <c r="L129" s="29"/>
      <c r="M129" s="140" t="s">
        <v>3</v>
      </c>
      <c r="N129" s="141" t="s">
        <v>39</v>
      </c>
      <c r="O129" s="142">
        <v>0.183</v>
      </c>
      <c r="P129" s="142">
        <f>O129*H129</f>
        <v>0.5206350000000001</v>
      </c>
      <c r="Q129" s="142">
        <v>0</v>
      </c>
      <c r="R129" s="142">
        <f>Q129*H129</f>
        <v>0</v>
      </c>
      <c r="S129" s="142">
        <v>0</v>
      </c>
      <c r="T129" s="143">
        <f>S129*H129</f>
        <v>0</v>
      </c>
      <c r="U129" s="28"/>
      <c r="V129" s="28"/>
      <c r="W129" s="28"/>
      <c r="X129" s="28"/>
      <c r="Y129" s="28"/>
      <c r="Z129" s="28"/>
      <c r="AA129" s="28"/>
      <c r="AB129" s="28"/>
      <c r="AC129" s="28"/>
      <c r="AD129" s="28"/>
      <c r="AE129" s="28"/>
      <c r="AR129" s="144" t="s">
        <v>81</v>
      </c>
      <c r="AT129" s="144" t="s">
        <v>119</v>
      </c>
      <c r="AU129" s="144" t="s">
        <v>77</v>
      </c>
      <c r="AY129" s="16" t="s">
        <v>117</v>
      </c>
      <c r="BE129" s="145">
        <f>IF(N129="základní",J129,0)</f>
        <v>0</v>
      </c>
      <c r="BF129" s="145">
        <f>IF(N129="snížená",J129,0)</f>
        <v>0</v>
      </c>
      <c r="BG129" s="145">
        <f>IF(N129="zákl. přenesená",J129,0)</f>
        <v>0</v>
      </c>
      <c r="BH129" s="145">
        <f>IF(N129="sníž. přenesená",J129,0)</f>
        <v>0</v>
      </c>
      <c r="BI129" s="145">
        <f>IF(N129="nulová",J129,0)</f>
        <v>0</v>
      </c>
      <c r="BJ129" s="16" t="s">
        <v>73</v>
      </c>
      <c r="BK129" s="145">
        <f>ROUND(I129*H129,2)</f>
        <v>0</v>
      </c>
      <c r="BL129" s="16" t="s">
        <v>81</v>
      </c>
      <c r="BM129" s="144" t="s">
        <v>407</v>
      </c>
    </row>
    <row r="130" spans="1:47" s="2" customFormat="1" ht="95.1">
      <c r="A130" s="28"/>
      <c r="B130" s="29"/>
      <c r="C130" s="28"/>
      <c r="D130" s="146" t="s">
        <v>124</v>
      </c>
      <c r="E130" s="28"/>
      <c r="F130" s="147" t="s">
        <v>398</v>
      </c>
      <c r="G130" s="28"/>
      <c r="H130" s="28"/>
      <c r="I130" s="28"/>
      <c r="J130" s="28"/>
      <c r="K130" s="28"/>
      <c r="L130" s="29"/>
      <c r="M130" s="148"/>
      <c r="N130" s="149"/>
      <c r="O130" s="49"/>
      <c r="P130" s="49"/>
      <c r="Q130" s="49"/>
      <c r="R130" s="49"/>
      <c r="S130" s="49"/>
      <c r="T130" s="50"/>
      <c r="U130" s="28"/>
      <c r="V130" s="28"/>
      <c r="W130" s="28"/>
      <c r="X130" s="28"/>
      <c r="Y130" s="28"/>
      <c r="Z130" s="28"/>
      <c r="AA130" s="28"/>
      <c r="AB130" s="28"/>
      <c r="AC130" s="28"/>
      <c r="AD130" s="28"/>
      <c r="AE130" s="28"/>
      <c r="AT130" s="16" t="s">
        <v>124</v>
      </c>
      <c r="AU130" s="16" t="s">
        <v>77</v>
      </c>
    </row>
    <row r="131" spans="2:51" s="13" customFormat="1" ht="12">
      <c r="B131" s="150"/>
      <c r="D131" s="146" t="s">
        <v>141</v>
      </c>
      <c r="E131" s="151" t="s">
        <v>3</v>
      </c>
      <c r="F131" s="152" t="s">
        <v>399</v>
      </c>
      <c r="H131" s="153">
        <v>2.845</v>
      </c>
      <c r="L131" s="150"/>
      <c r="M131" s="154"/>
      <c r="N131" s="155"/>
      <c r="O131" s="155"/>
      <c r="P131" s="155"/>
      <c r="Q131" s="155"/>
      <c r="R131" s="155"/>
      <c r="S131" s="155"/>
      <c r="T131" s="156"/>
      <c r="AT131" s="151" t="s">
        <v>141</v>
      </c>
      <c r="AU131" s="151" t="s">
        <v>77</v>
      </c>
      <c r="AV131" s="13" t="s">
        <v>77</v>
      </c>
      <c r="AW131" s="13" t="s">
        <v>27</v>
      </c>
      <c r="AX131" s="13" t="s">
        <v>73</v>
      </c>
      <c r="AY131" s="151" t="s">
        <v>117</v>
      </c>
    </row>
    <row r="132" spans="2:63" s="12" customFormat="1" ht="26" customHeight="1">
      <c r="B132" s="121"/>
      <c r="D132" s="122" t="s">
        <v>67</v>
      </c>
      <c r="E132" s="123" t="s">
        <v>131</v>
      </c>
      <c r="F132" s="123" t="s">
        <v>132</v>
      </c>
      <c r="J132" s="124">
        <f>BK132</f>
        <v>0</v>
      </c>
      <c r="L132" s="121"/>
      <c r="M132" s="125"/>
      <c r="N132" s="126"/>
      <c r="O132" s="126"/>
      <c r="P132" s="127">
        <f>P133+P138+P159</f>
        <v>57.447258999999995</v>
      </c>
      <c r="Q132" s="126"/>
      <c r="R132" s="127">
        <f>R133+R138+R159</f>
        <v>0.65123177</v>
      </c>
      <c r="S132" s="126"/>
      <c r="T132" s="128">
        <f>T133+T138+T159</f>
        <v>0</v>
      </c>
      <c r="AR132" s="122" t="s">
        <v>77</v>
      </c>
      <c r="AT132" s="129" t="s">
        <v>67</v>
      </c>
      <c r="AU132" s="129" t="s">
        <v>68</v>
      </c>
      <c r="AY132" s="122" t="s">
        <v>117</v>
      </c>
      <c r="BK132" s="130">
        <f>BK133+BK138+BK159</f>
        <v>0</v>
      </c>
    </row>
    <row r="133" spans="2:63" s="12" customFormat="1" ht="22.95" customHeight="1">
      <c r="B133" s="121"/>
      <c r="D133" s="122" t="s">
        <v>67</v>
      </c>
      <c r="E133" s="131" t="s">
        <v>313</v>
      </c>
      <c r="F133" s="131" t="s">
        <v>314</v>
      </c>
      <c r="J133" s="132">
        <f>BK133</f>
        <v>0</v>
      </c>
      <c r="L133" s="121"/>
      <c r="M133" s="125"/>
      <c r="N133" s="126"/>
      <c r="O133" s="126"/>
      <c r="P133" s="127">
        <f>SUM(P134:P137)</f>
        <v>0</v>
      </c>
      <c r="Q133" s="126"/>
      <c r="R133" s="127">
        <f>SUM(R134:R137)</f>
        <v>0</v>
      </c>
      <c r="S133" s="126"/>
      <c r="T133" s="128">
        <f>SUM(T134:T137)</f>
        <v>0</v>
      </c>
      <c r="AR133" s="122" t="s">
        <v>77</v>
      </c>
      <c r="AT133" s="129" t="s">
        <v>67</v>
      </c>
      <c r="AU133" s="129" t="s">
        <v>73</v>
      </c>
      <c r="AY133" s="122" t="s">
        <v>117</v>
      </c>
      <c r="BK133" s="130">
        <f>SUM(BK134:BK137)</f>
        <v>0</v>
      </c>
    </row>
    <row r="134" spans="1:65" s="2" customFormat="1" ht="62.7" customHeight="1">
      <c r="A134" s="28"/>
      <c r="B134" s="133"/>
      <c r="C134" s="134" t="s">
        <v>81</v>
      </c>
      <c r="D134" s="134" t="s">
        <v>119</v>
      </c>
      <c r="E134" s="135" t="s">
        <v>315</v>
      </c>
      <c r="F134" s="136" t="s">
        <v>444</v>
      </c>
      <c r="G134" s="137" t="s">
        <v>207</v>
      </c>
      <c r="H134" s="138">
        <v>13</v>
      </c>
      <c r="I134" s="218">
        <v>0</v>
      </c>
      <c r="J134" s="139">
        <f>ROUND(I134*H134,2)</f>
        <v>0</v>
      </c>
      <c r="K134" s="136" t="s">
        <v>446</v>
      </c>
      <c r="L134" s="29"/>
      <c r="M134" s="140" t="s">
        <v>3</v>
      </c>
      <c r="N134" s="141" t="s">
        <v>39</v>
      </c>
      <c r="O134" s="142">
        <v>0</v>
      </c>
      <c r="P134" s="142">
        <f>O134*H134</f>
        <v>0</v>
      </c>
      <c r="Q134" s="142">
        <v>0</v>
      </c>
      <c r="R134" s="142">
        <f>Q134*H134</f>
        <v>0</v>
      </c>
      <c r="S134" s="142">
        <v>0</v>
      </c>
      <c r="T134" s="143">
        <f>S134*H134</f>
        <v>0</v>
      </c>
      <c r="U134" s="28"/>
      <c r="V134" s="28"/>
      <c r="W134" s="28"/>
      <c r="X134" s="28"/>
      <c r="Y134" s="28"/>
      <c r="Z134" s="28"/>
      <c r="AA134" s="28"/>
      <c r="AB134" s="28"/>
      <c r="AC134" s="28"/>
      <c r="AD134" s="28"/>
      <c r="AE134" s="28"/>
      <c r="AR134" s="144" t="s">
        <v>138</v>
      </c>
      <c r="AT134" s="144" t="s">
        <v>119</v>
      </c>
      <c r="AU134" s="144" t="s">
        <v>77</v>
      </c>
      <c r="AY134" s="16" t="s">
        <v>117</v>
      </c>
      <c r="BE134" s="145">
        <f>IF(N134="základní",J134,0)</f>
        <v>0</v>
      </c>
      <c r="BF134" s="145">
        <f>IF(N134="snížená",J134,0)</f>
        <v>0</v>
      </c>
      <c r="BG134" s="145">
        <f>IF(N134="zákl. přenesená",J134,0)</f>
        <v>0</v>
      </c>
      <c r="BH134" s="145">
        <f>IF(N134="sníž. přenesená",J134,0)</f>
        <v>0</v>
      </c>
      <c r="BI134" s="145">
        <f>IF(N134="nulová",J134,0)</f>
        <v>0</v>
      </c>
      <c r="BJ134" s="16" t="s">
        <v>73</v>
      </c>
      <c r="BK134" s="145">
        <f>ROUND(I134*H134,2)</f>
        <v>0</v>
      </c>
      <c r="BL134" s="16" t="s">
        <v>138</v>
      </c>
      <c r="BM134" s="144" t="s">
        <v>408</v>
      </c>
    </row>
    <row r="135" spans="2:51" s="13" customFormat="1" ht="12">
      <c r="B135" s="150"/>
      <c r="D135" s="146" t="s">
        <v>141</v>
      </c>
      <c r="E135" s="151" t="s">
        <v>3</v>
      </c>
      <c r="F135" s="152" t="s">
        <v>167</v>
      </c>
      <c r="H135" s="153">
        <v>13</v>
      </c>
      <c r="L135" s="150"/>
      <c r="M135" s="154"/>
      <c r="N135" s="155"/>
      <c r="O135" s="155"/>
      <c r="P135" s="155"/>
      <c r="Q135" s="155"/>
      <c r="R135" s="155"/>
      <c r="S135" s="155"/>
      <c r="T135" s="156"/>
      <c r="AT135" s="151" t="s">
        <v>141</v>
      </c>
      <c r="AU135" s="151" t="s">
        <v>77</v>
      </c>
      <c r="AV135" s="13" t="s">
        <v>77</v>
      </c>
      <c r="AW135" s="13" t="s">
        <v>27</v>
      </c>
      <c r="AX135" s="13" t="s">
        <v>73</v>
      </c>
      <c r="AY135" s="151" t="s">
        <v>117</v>
      </c>
    </row>
    <row r="136" spans="1:65" s="2" customFormat="1" ht="90" customHeight="1">
      <c r="A136" s="28"/>
      <c r="B136" s="133"/>
      <c r="C136" s="134" t="s">
        <v>83</v>
      </c>
      <c r="D136" s="134" t="s">
        <v>119</v>
      </c>
      <c r="E136" s="135" t="s">
        <v>321</v>
      </c>
      <c r="F136" s="136" t="s">
        <v>443</v>
      </c>
      <c r="G136" s="137" t="s">
        <v>207</v>
      </c>
      <c r="H136" s="138">
        <v>13</v>
      </c>
      <c r="I136" s="218">
        <v>0</v>
      </c>
      <c r="J136" s="139">
        <f>ROUND(I136*H136,2)</f>
        <v>0</v>
      </c>
      <c r="K136" s="136" t="s">
        <v>446</v>
      </c>
      <c r="L136" s="29"/>
      <c r="M136" s="140" t="s">
        <v>3</v>
      </c>
      <c r="N136" s="141" t="s">
        <v>39</v>
      </c>
      <c r="O136" s="142">
        <v>0</v>
      </c>
      <c r="P136" s="142">
        <f>O136*H136</f>
        <v>0</v>
      </c>
      <c r="Q136" s="142">
        <v>0</v>
      </c>
      <c r="R136" s="142">
        <f>Q136*H136</f>
        <v>0</v>
      </c>
      <c r="S136" s="142">
        <v>0</v>
      </c>
      <c r="T136" s="143">
        <f>S136*H136</f>
        <v>0</v>
      </c>
      <c r="U136" s="28"/>
      <c r="V136" s="28"/>
      <c r="W136" s="28"/>
      <c r="X136" s="28"/>
      <c r="Y136" s="28"/>
      <c r="Z136" s="28"/>
      <c r="AA136" s="28"/>
      <c r="AB136" s="28"/>
      <c r="AC136" s="28"/>
      <c r="AD136" s="28"/>
      <c r="AE136" s="28"/>
      <c r="AR136" s="144" t="s">
        <v>138</v>
      </c>
      <c r="AT136" s="144" t="s">
        <v>119</v>
      </c>
      <c r="AU136" s="144" t="s">
        <v>77</v>
      </c>
      <c r="AY136" s="16" t="s">
        <v>117</v>
      </c>
      <c r="BE136" s="145">
        <f>IF(N136="základní",J136,0)</f>
        <v>0</v>
      </c>
      <c r="BF136" s="145">
        <f>IF(N136="snížená",J136,0)</f>
        <v>0</v>
      </c>
      <c r="BG136" s="145">
        <f>IF(N136="zákl. přenesená",J136,0)</f>
        <v>0</v>
      </c>
      <c r="BH136" s="145">
        <f>IF(N136="sníž. přenesená",J136,0)</f>
        <v>0</v>
      </c>
      <c r="BI136" s="145">
        <f>IF(N136="nulová",J136,0)</f>
        <v>0</v>
      </c>
      <c r="BJ136" s="16" t="s">
        <v>73</v>
      </c>
      <c r="BK136" s="145">
        <f>ROUND(I136*H136,2)</f>
        <v>0</v>
      </c>
      <c r="BL136" s="16" t="s">
        <v>138</v>
      </c>
      <c r="BM136" s="144" t="s">
        <v>409</v>
      </c>
    </row>
    <row r="137" spans="2:51" s="13" customFormat="1" ht="12">
      <c r="B137" s="150"/>
      <c r="D137" s="146" t="s">
        <v>141</v>
      </c>
      <c r="E137" s="151" t="s">
        <v>3</v>
      </c>
      <c r="F137" s="152" t="s">
        <v>167</v>
      </c>
      <c r="H137" s="153">
        <v>13</v>
      </c>
      <c r="L137" s="150"/>
      <c r="M137" s="154"/>
      <c r="N137" s="155"/>
      <c r="O137" s="155"/>
      <c r="P137" s="155"/>
      <c r="Q137" s="155"/>
      <c r="R137" s="155"/>
      <c r="S137" s="155"/>
      <c r="T137" s="156"/>
      <c r="AT137" s="151" t="s">
        <v>141</v>
      </c>
      <c r="AU137" s="151" t="s">
        <v>77</v>
      </c>
      <c r="AV137" s="13" t="s">
        <v>77</v>
      </c>
      <c r="AW137" s="13" t="s">
        <v>27</v>
      </c>
      <c r="AX137" s="13" t="s">
        <v>73</v>
      </c>
      <c r="AY137" s="151" t="s">
        <v>117</v>
      </c>
    </row>
    <row r="138" spans="2:63" s="12" customFormat="1" ht="22.95" customHeight="1">
      <c r="B138" s="121"/>
      <c r="D138" s="122" t="s">
        <v>67</v>
      </c>
      <c r="E138" s="131" t="s">
        <v>133</v>
      </c>
      <c r="F138" s="131" t="s">
        <v>134</v>
      </c>
      <c r="J138" s="132">
        <f>BK138</f>
        <v>0</v>
      </c>
      <c r="L138" s="121"/>
      <c r="M138" s="125"/>
      <c r="N138" s="126"/>
      <c r="O138" s="126"/>
      <c r="P138" s="127">
        <f>SUM(P139:P158)</f>
        <v>52.877919999999996</v>
      </c>
      <c r="Q138" s="126"/>
      <c r="R138" s="127">
        <f>SUM(R139:R158)</f>
        <v>0.65123177</v>
      </c>
      <c r="S138" s="126"/>
      <c r="T138" s="128">
        <f>SUM(T139:T158)</f>
        <v>0</v>
      </c>
      <c r="AR138" s="122" t="s">
        <v>77</v>
      </c>
      <c r="AT138" s="129" t="s">
        <v>67</v>
      </c>
      <c r="AU138" s="129" t="s">
        <v>73</v>
      </c>
      <c r="AY138" s="122" t="s">
        <v>117</v>
      </c>
      <c r="BK138" s="130">
        <f>SUM(BK139:BK158)</f>
        <v>0</v>
      </c>
    </row>
    <row r="139" spans="1:65" s="2" customFormat="1" ht="24.3" customHeight="1">
      <c r="A139" s="28"/>
      <c r="B139" s="133"/>
      <c r="C139" s="134" t="s">
        <v>85</v>
      </c>
      <c r="D139" s="134" t="s">
        <v>119</v>
      </c>
      <c r="E139" s="135" t="s">
        <v>323</v>
      </c>
      <c r="F139" s="136" t="s">
        <v>136</v>
      </c>
      <c r="G139" s="137" t="s">
        <v>137</v>
      </c>
      <c r="H139" s="138">
        <v>98.8</v>
      </c>
      <c r="I139" s="218">
        <v>0</v>
      </c>
      <c r="J139" s="139">
        <f>ROUND(I139*H139,2)</f>
        <v>0</v>
      </c>
      <c r="K139" s="136" t="s">
        <v>163</v>
      </c>
      <c r="L139" s="29"/>
      <c r="M139" s="140" t="s">
        <v>3</v>
      </c>
      <c r="N139" s="141" t="s">
        <v>39</v>
      </c>
      <c r="O139" s="142">
        <v>0.394</v>
      </c>
      <c r="P139" s="142">
        <f>O139*H139</f>
        <v>38.9272</v>
      </c>
      <c r="Q139" s="142">
        <v>0</v>
      </c>
      <c r="R139" s="142">
        <f>Q139*H139</f>
        <v>0</v>
      </c>
      <c r="S139" s="142">
        <v>0</v>
      </c>
      <c r="T139" s="143">
        <f>S139*H139</f>
        <v>0</v>
      </c>
      <c r="U139" s="28"/>
      <c r="V139" s="28"/>
      <c r="W139" s="28"/>
      <c r="X139" s="28"/>
      <c r="Y139" s="28"/>
      <c r="Z139" s="28"/>
      <c r="AA139" s="28"/>
      <c r="AB139" s="28"/>
      <c r="AC139" s="28"/>
      <c r="AD139" s="28"/>
      <c r="AE139" s="28"/>
      <c r="AR139" s="144" t="s">
        <v>138</v>
      </c>
      <c r="AT139" s="144" t="s">
        <v>119</v>
      </c>
      <c r="AU139" s="144" t="s">
        <v>77</v>
      </c>
      <c r="AY139" s="16" t="s">
        <v>117</v>
      </c>
      <c r="BE139" s="145">
        <f>IF(N139="základní",J139,0)</f>
        <v>0</v>
      </c>
      <c r="BF139" s="145">
        <f>IF(N139="snížená",J139,0)</f>
        <v>0</v>
      </c>
      <c r="BG139" s="145">
        <f>IF(N139="zákl. přenesená",J139,0)</f>
        <v>0</v>
      </c>
      <c r="BH139" s="145">
        <f>IF(N139="sníž. přenesená",J139,0)</f>
        <v>0</v>
      </c>
      <c r="BI139" s="145">
        <f>IF(N139="nulová",J139,0)</f>
        <v>0</v>
      </c>
      <c r="BJ139" s="16" t="s">
        <v>73</v>
      </c>
      <c r="BK139" s="145">
        <f>ROUND(I139*H139,2)</f>
        <v>0</v>
      </c>
      <c r="BL139" s="16" t="s">
        <v>138</v>
      </c>
      <c r="BM139" s="144" t="s">
        <v>410</v>
      </c>
    </row>
    <row r="140" spans="1:47" s="2" customFormat="1" ht="66.6">
      <c r="A140" s="28"/>
      <c r="B140" s="29"/>
      <c r="C140" s="28"/>
      <c r="D140" s="146" t="s">
        <v>124</v>
      </c>
      <c r="E140" s="28"/>
      <c r="F140" s="147" t="s">
        <v>140</v>
      </c>
      <c r="G140" s="28"/>
      <c r="H140" s="28"/>
      <c r="I140" s="28"/>
      <c r="J140" s="28"/>
      <c r="K140" s="28"/>
      <c r="L140" s="29"/>
      <c r="M140" s="148"/>
      <c r="N140" s="149"/>
      <c r="O140" s="49"/>
      <c r="P140" s="49"/>
      <c r="Q140" s="49"/>
      <c r="R140" s="49"/>
      <c r="S140" s="49"/>
      <c r="T140" s="50"/>
      <c r="U140" s="28"/>
      <c r="V140" s="28"/>
      <c r="W140" s="28"/>
      <c r="X140" s="28"/>
      <c r="Y140" s="28"/>
      <c r="Z140" s="28"/>
      <c r="AA140" s="28"/>
      <c r="AB140" s="28"/>
      <c r="AC140" s="28"/>
      <c r="AD140" s="28"/>
      <c r="AE140" s="28"/>
      <c r="AT140" s="16" t="s">
        <v>124</v>
      </c>
      <c r="AU140" s="16" t="s">
        <v>77</v>
      </c>
    </row>
    <row r="141" spans="2:51" s="13" customFormat="1" ht="12">
      <c r="B141" s="150"/>
      <c r="D141" s="146" t="s">
        <v>141</v>
      </c>
      <c r="E141" s="151" t="s">
        <v>3</v>
      </c>
      <c r="F141" s="152" t="s">
        <v>411</v>
      </c>
      <c r="H141" s="153">
        <v>98.8</v>
      </c>
      <c r="L141" s="150"/>
      <c r="M141" s="154"/>
      <c r="N141" s="155"/>
      <c r="O141" s="155"/>
      <c r="P141" s="155"/>
      <c r="Q141" s="155"/>
      <c r="R141" s="155"/>
      <c r="S141" s="155"/>
      <c r="T141" s="156"/>
      <c r="AT141" s="151" t="s">
        <v>141</v>
      </c>
      <c r="AU141" s="151" t="s">
        <v>77</v>
      </c>
      <c r="AV141" s="13" t="s">
        <v>77</v>
      </c>
      <c r="AW141" s="13" t="s">
        <v>27</v>
      </c>
      <c r="AX141" s="13" t="s">
        <v>73</v>
      </c>
      <c r="AY141" s="151" t="s">
        <v>117</v>
      </c>
    </row>
    <row r="142" spans="1:65" s="2" customFormat="1" ht="24.3" customHeight="1">
      <c r="A142" s="28"/>
      <c r="B142" s="133"/>
      <c r="C142" s="157" t="s">
        <v>154</v>
      </c>
      <c r="D142" s="157" t="s">
        <v>143</v>
      </c>
      <c r="E142" s="158" t="s">
        <v>326</v>
      </c>
      <c r="F142" s="159" t="s">
        <v>145</v>
      </c>
      <c r="G142" s="160" t="s">
        <v>146</v>
      </c>
      <c r="H142" s="161">
        <v>0.268</v>
      </c>
      <c r="I142" s="219">
        <v>0</v>
      </c>
      <c r="J142" s="162">
        <f>ROUND(I142*H142,2)</f>
        <v>0</v>
      </c>
      <c r="K142" s="159" t="s">
        <v>163</v>
      </c>
      <c r="L142" s="163"/>
      <c r="M142" s="164" t="s">
        <v>3</v>
      </c>
      <c r="N142" s="165" t="s">
        <v>39</v>
      </c>
      <c r="O142" s="142">
        <v>0</v>
      </c>
      <c r="P142" s="142">
        <f>O142*H142</f>
        <v>0</v>
      </c>
      <c r="Q142" s="142">
        <v>0.44</v>
      </c>
      <c r="R142" s="142">
        <f>Q142*H142</f>
        <v>0.11792000000000001</v>
      </c>
      <c r="S142" s="142">
        <v>0</v>
      </c>
      <c r="T142" s="143">
        <f>S142*H142</f>
        <v>0</v>
      </c>
      <c r="U142" s="28"/>
      <c r="V142" s="28"/>
      <c r="W142" s="28"/>
      <c r="X142" s="28"/>
      <c r="Y142" s="28"/>
      <c r="Z142" s="28"/>
      <c r="AA142" s="28"/>
      <c r="AB142" s="28"/>
      <c r="AC142" s="28"/>
      <c r="AD142" s="28"/>
      <c r="AE142" s="28"/>
      <c r="AR142" s="144" t="s">
        <v>147</v>
      </c>
      <c r="AT142" s="144" t="s">
        <v>143</v>
      </c>
      <c r="AU142" s="144" t="s">
        <v>77</v>
      </c>
      <c r="AY142" s="16" t="s">
        <v>117</v>
      </c>
      <c r="BE142" s="145">
        <f>IF(N142="základní",J142,0)</f>
        <v>0</v>
      </c>
      <c r="BF142" s="145">
        <f>IF(N142="snížená",J142,0)</f>
        <v>0</v>
      </c>
      <c r="BG142" s="145">
        <f>IF(N142="zákl. přenesená",J142,0)</f>
        <v>0</v>
      </c>
      <c r="BH142" s="145">
        <f>IF(N142="sníž. přenesená",J142,0)</f>
        <v>0</v>
      </c>
      <c r="BI142" s="145">
        <f>IF(N142="nulová",J142,0)</f>
        <v>0</v>
      </c>
      <c r="BJ142" s="16" t="s">
        <v>73</v>
      </c>
      <c r="BK142" s="145">
        <f>ROUND(I142*H142,2)</f>
        <v>0</v>
      </c>
      <c r="BL142" s="16" t="s">
        <v>138</v>
      </c>
      <c r="BM142" s="144" t="s">
        <v>412</v>
      </c>
    </row>
    <row r="143" spans="2:51" s="13" customFormat="1" ht="12">
      <c r="B143" s="150"/>
      <c r="D143" s="146" t="s">
        <v>141</v>
      </c>
      <c r="E143" s="151" t="s">
        <v>3</v>
      </c>
      <c r="F143" s="152" t="s">
        <v>413</v>
      </c>
      <c r="H143" s="153">
        <v>0.268</v>
      </c>
      <c r="L143" s="150"/>
      <c r="M143" s="154"/>
      <c r="N143" s="155"/>
      <c r="O143" s="155"/>
      <c r="P143" s="155"/>
      <c r="Q143" s="155"/>
      <c r="R143" s="155"/>
      <c r="S143" s="155"/>
      <c r="T143" s="156"/>
      <c r="AT143" s="151" t="s">
        <v>141</v>
      </c>
      <c r="AU143" s="151" t="s">
        <v>77</v>
      </c>
      <c r="AV143" s="13" t="s">
        <v>77</v>
      </c>
      <c r="AW143" s="13" t="s">
        <v>27</v>
      </c>
      <c r="AX143" s="13" t="s">
        <v>73</v>
      </c>
      <c r="AY143" s="151" t="s">
        <v>117</v>
      </c>
    </row>
    <row r="144" spans="1:65" s="2" customFormat="1" ht="24.3" customHeight="1">
      <c r="A144" s="28"/>
      <c r="B144" s="133"/>
      <c r="C144" s="157" t="s">
        <v>161</v>
      </c>
      <c r="D144" s="157" t="s">
        <v>143</v>
      </c>
      <c r="E144" s="158" t="s">
        <v>329</v>
      </c>
      <c r="F144" s="159" t="s">
        <v>330</v>
      </c>
      <c r="G144" s="160" t="s">
        <v>146</v>
      </c>
      <c r="H144" s="161">
        <v>0.251</v>
      </c>
      <c r="I144" s="219">
        <v>0</v>
      </c>
      <c r="J144" s="162">
        <f>ROUND(I144*H144,2)</f>
        <v>0</v>
      </c>
      <c r="K144" s="159" t="s">
        <v>163</v>
      </c>
      <c r="L144" s="163"/>
      <c r="M144" s="164" t="s">
        <v>3</v>
      </c>
      <c r="N144" s="165" t="s">
        <v>39</v>
      </c>
      <c r="O144" s="142">
        <v>0</v>
      </c>
      <c r="P144" s="142">
        <f>O144*H144</f>
        <v>0</v>
      </c>
      <c r="Q144" s="142">
        <v>0.44</v>
      </c>
      <c r="R144" s="142">
        <f>Q144*H144</f>
        <v>0.11044</v>
      </c>
      <c r="S144" s="142">
        <v>0</v>
      </c>
      <c r="T144" s="143">
        <f>S144*H144</f>
        <v>0</v>
      </c>
      <c r="U144" s="28"/>
      <c r="V144" s="28"/>
      <c r="W144" s="28"/>
      <c r="X144" s="28"/>
      <c r="Y144" s="28"/>
      <c r="Z144" s="28"/>
      <c r="AA144" s="28"/>
      <c r="AB144" s="28"/>
      <c r="AC144" s="28"/>
      <c r="AD144" s="28"/>
      <c r="AE144" s="28"/>
      <c r="AR144" s="144" t="s">
        <v>147</v>
      </c>
      <c r="AT144" s="144" t="s">
        <v>143</v>
      </c>
      <c r="AU144" s="144" t="s">
        <v>77</v>
      </c>
      <c r="AY144" s="16" t="s">
        <v>117</v>
      </c>
      <c r="BE144" s="145">
        <f>IF(N144="základní",J144,0)</f>
        <v>0</v>
      </c>
      <c r="BF144" s="145">
        <f>IF(N144="snížená",J144,0)</f>
        <v>0</v>
      </c>
      <c r="BG144" s="145">
        <f>IF(N144="zákl. přenesená",J144,0)</f>
        <v>0</v>
      </c>
      <c r="BH144" s="145">
        <f>IF(N144="sníž. přenesená",J144,0)</f>
        <v>0</v>
      </c>
      <c r="BI144" s="145">
        <f>IF(N144="nulová",J144,0)</f>
        <v>0</v>
      </c>
      <c r="BJ144" s="16" t="s">
        <v>73</v>
      </c>
      <c r="BK144" s="145">
        <f>ROUND(I144*H144,2)</f>
        <v>0</v>
      </c>
      <c r="BL144" s="16" t="s">
        <v>138</v>
      </c>
      <c r="BM144" s="144" t="s">
        <v>414</v>
      </c>
    </row>
    <row r="145" spans="2:51" s="13" customFormat="1" ht="12">
      <c r="B145" s="150"/>
      <c r="D145" s="146" t="s">
        <v>141</v>
      </c>
      <c r="E145" s="151" t="s">
        <v>3</v>
      </c>
      <c r="F145" s="152" t="s">
        <v>415</v>
      </c>
      <c r="H145" s="153">
        <v>0.193</v>
      </c>
      <c r="L145" s="150"/>
      <c r="M145" s="154"/>
      <c r="N145" s="155"/>
      <c r="O145" s="155"/>
      <c r="P145" s="155"/>
      <c r="Q145" s="155"/>
      <c r="R145" s="155"/>
      <c r="S145" s="155"/>
      <c r="T145" s="156"/>
      <c r="AT145" s="151" t="s">
        <v>141</v>
      </c>
      <c r="AU145" s="151" t="s">
        <v>77</v>
      </c>
      <c r="AV145" s="13" t="s">
        <v>77</v>
      </c>
      <c r="AW145" s="13" t="s">
        <v>27</v>
      </c>
      <c r="AX145" s="13" t="s">
        <v>68</v>
      </c>
      <c r="AY145" s="151" t="s">
        <v>117</v>
      </c>
    </row>
    <row r="146" spans="2:51" s="13" customFormat="1" ht="12">
      <c r="B146" s="150"/>
      <c r="D146" s="146" t="s">
        <v>141</v>
      </c>
      <c r="E146" s="151" t="s">
        <v>3</v>
      </c>
      <c r="F146" s="152" t="s">
        <v>416</v>
      </c>
      <c r="H146" s="153">
        <v>0.058</v>
      </c>
      <c r="L146" s="150"/>
      <c r="M146" s="154"/>
      <c r="N146" s="155"/>
      <c r="O146" s="155"/>
      <c r="P146" s="155"/>
      <c r="Q146" s="155"/>
      <c r="R146" s="155"/>
      <c r="S146" s="155"/>
      <c r="T146" s="156"/>
      <c r="AT146" s="151" t="s">
        <v>141</v>
      </c>
      <c r="AU146" s="151" t="s">
        <v>77</v>
      </c>
      <c r="AV146" s="13" t="s">
        <v>77</v>
      </c>
      <c r="AW146" s="13" t="s">
        <v>27</v>
      </c>
      <c r="AX146" s="13" t="s">
        <v>68</v>
      </c>
      <c r="AY146" s="151" t="s">
        <v>117</v>
      </c>
    </row>
    <row r="147" spans="2:51" s="14" customFormat="1" ht="12">
      <c r="B147" s="170"/>
      <c r="D147" s="146" t="s">
        <v>141</v>
      </c>
      <c r="E147" s="171" t="s">
        <v>3</v>
      </c>
      <c r="F147" s="172" t="s">
        <v>320</v>
      </c>
      <c r="H147" s="173">
        <v>0.251</v>
      </c>
      <c r="L147" s="170"/>
      <c r="M147" s="174"/>
      <c r="N147" s="175"/>
      <c r="O147" s="175"/>
      <c r="P147" s="175"/>
      <c r="Q147" s="175"/>
      <c r="R147" s="175"/>
      <c r="S147" s="175"/>
      <c r="T147" s="176"/>
      <c r="AT147" s="171" t="s">
        <v>141</v>
      </c>
      <c r="AU147" s="171" t="s">
        <v>77</v>
      </c>
      <c r="AV147" s="14" t="s">
        <v>81</v>
      </c>
      <c r="AW147" s="14" t="s">
        <v>27</v>
      </c>
      <c r="AX147" s="14" t="s">
        <v>73</v>
      </c>
      <c r="AY147" s="171" t="s">
        <v>117</v>
      </c>
    </row>
    <row r="148" spans="1:65" s="2" customFormat="1" ht="14.45" customHeight="1">
      <c r="A148" s="28"/>
      <c r="B148" s="133"/>
      <c r="C148" s="157" t="s">
        <v>179</v>
      </c>
      <c r="D148" s="157" t="s">
        <v>143</v>
      </c>
      <c r="E148" s="158" t="s">
        <v>334</v>
      </c>
      <c r="F148" s="159" t="s">
        <v>335</v>
      </c>
      <c r="G148" s="160" t="s">
        <v>146</v>
      </c>
      <c r="H148" s="161">
        <v>0.784</v>
      </c>
      <c r="I148" s="219">
        <v>0</v>
      </c>
      <c r="J148" s="162">
        <f>ROUND(I148*H148,2)</f>
        <v>0</v>
      </c>
      <c r="K148" s="159" t="s">
        <v>163</v>
      </c>
      <c r="L148" s="163"/>
      <c r="M148" s="164" t="s">
        <v>3</v>
      </c>
      <c r="N148" s="165" t="s">
        <v>39</v>
      </c>
      <c r="O148" s="142">
        <v>0</v>
      </c>
      <c r="P148" s="142">
        <f>O148*H148</f>
        <v>0</v>
      </c>
      <c r="Q148" s="142">
        <v>0.5</v>
      </c>
      <c r="R148" s="142">
        <f>Q148*H148</f>
        <v>0.392</v>
      </c>
      <c r="S148" s="142">
        <v>0</v>
      </c>
      <c r="T148" s="143">
        <f>S148*H148</f>
        <v>0</v>
      </c>
      <c r="U148" s="28"/>
      <c r="V148" s="28"/>
      <c r="W148" s="28"/>
      <c r="X148" s="28"/>
      <c r="Y148" s="28"/>
      <c r="Z148" s="28"/>
      <c r="AA148" s="28"/>
      <c r="AB148" s="28"/>
      <c r="AC148" s="28"/>
      <c r="AD148" s="28"/>
      <c r="AE148" s="28"/>
      <c r="AR148" s="144" t="s">
        <v>147</v>
      </c>
      <c r="AT148" s="144" t="s">
        <v>143</v>
      </c>
      <c r="AU148" s="144" t="s">
        <v>77</v>
      </c>
      <c r="AY148" s="16" t="s">
        <v>117</v>
      </c>
      <c r="BE148" s="145">
        <f>IF(N148="základní",J148,0)</f>
        <v>0</v>
      </c>
      <c r="BF148" s="145">
        <f>IF(N148="snížená",J148,0)</f>
        <v>0</v>
      </c>
      <c r="BG148" s="145">
        <f>IF(N148="zákl. přenesená",J148,0)</f>
        <v>0</v>
      </c>
      <c r="BH148" s="145">
        <f>IF(N148="sníž. přenesená",J148,0)</f>
        <v>0</v>
      </c>
      <c r="BI148" s="145">
        <f>IF(N148="nulová",J148,0)</f>
        <v>0</v>
      </c>
      <c r="BJ148" s="16" t="s">
        <v>73</v>
      </c>
      <c r="BK148" s="145">
        <f>ROUND(I148*H148,2)</f>
        <v>0</v>
      </c>
      <c r="BL148" s="16" t="s">
        <v>138</v>
      </c>
      <c r="BM148" s="144" t="s">
        <v>417</v>
      </c>
    </row>
    <row r="149" spans="2:51" s="13" customFormat="1" ht="12">
      <c r="B149" s="150"/>
      <c r="D149" s="146" t="s">
        <v>141</v>
      </c>
      <c r="E149" s="151" t="s">
        <v>3</v>
      </c>
      <c r="F149" s="152" t="s">
        <v>418</v>
      </c>
      <c r="H149" s="153">
        <v>0.482</v>
      </c>
      <c r="L149" s="150"/>
      <c r="M149" s="154"/>
      <c r="N149" s="155"/>
      <c r="O149" s="155"/>
      <c r="P149" s="155"/>
      <c r="Q149" s="155"/>
      <c r="R149" s="155"/>
      <c r="S149" s="155"/>
      <c r="T149" s="156"/>
      <c r="AT149" s="151" t="s">
        <v>141</v>
      </c>
      <c r="AU149" s="151" t="s">
        <v>77</v>
      </c>
      <c r="AV149" s="13" t="s">
        <v>77</v>
      </c>
      <c r="AW149" s="13" t="s">
        <v>27</v>
      </c>
      <c r="AX149" s="13" t="s">
        <v>68</v>
      </c>
      <c r="AY149" s="151" t="s">
        <v>117</v>
      </c>
    </row>
    <row r="150" spans="2:51" s="13" customFormat="1" ht="12">
      <c r="B150" s="150"/>
      <c r="D150" s="146" t="s">
        <v>141</v>
      </c>
      <c r="E150" s="151" t="s">
        <v>3</v>
      </c>
      <c r="F150" s="152" t="s">
        <v>419</v>
      </c>
      <c r="H150" s="153">
        <v>0.013</v>
      </c>
      <c r="L150" s="150"/>
      <c r="M150" s="154"/>
      <c r="N150" s="155"/>
      <c r="O150" s="155"/>
      <c r="P150" s="155"/>
      <c r="Q150" s="155"/>
      <c r="R150" s="155"/>
      <c r="S150" s="155"/>
      <c r="T150" s="156"/>
      <c r="AT150" s="151" t="s">
        <v>141</v>
      </c>
      <c r="AU150" s="151" t="s">
        <v>77</v>
      </c>
      <c r="AV150" s="13" t="s">
        <v>77</v>
      </c>
      <c r="AW150" s="13" t="s">
        <v>27</v>
      </c>
      <c r="AX150" s="13" t="s">
        <v>68</v>
      </c>
      <c r="AY150" s="151" t="s">
        <v>117</v>
      </c>
    </row>
    <row r="151" spans="2:51" s="13" customFormat="1" ht="12">
      <c r="B151" s="150"/>
      <c r="D151" s="146" t="s">
        <v>141</v>
      </c>
      <c r="E151" s="151" t="s">
        <v>3</v>
      </c>
      <c r="F151" s="152" t="s">
        <v>420</v>
      </c>
      <c r="H151" s="153">
        <v>0.289</v>
      </c>
      <c r="L151" s="150"/>
      <c r="M151" s="154"/>
      <c r="N151" s="155"/>
      <c r="O151" s="155"/>
      <c r="P151" s="155"/>
      <c r="Q151" s="155"/>
      <c r="R151" s="155"/>
      <c r="S151" s="155"/>
      <c r="T151" s="156"/>
      <c r="AT151" s="151" t="s">
        <v>141</v>
      </c>
      <c r="AU151" s="151" t="s">
        <v>77</v>
      </c>
      <c r="AV151" s="13" t="s">
        <v>77</v>
      </c>
      <c r="AW151" s="13" t="s">
        <v>27</v>
      </c>
      <c r="AX151" s="13" t="s">
        <v>68</v>
      </c>
      <c r="AY151" s="151" t="s">
        <v>117</v>
      </c>
    </row>
    <row r="152" spans="2:51" s="14" customFormat="1" ht="12">
      <c r="B152" s="170"/>
      <c r="D152" s="146" t="s">
        <v>141</v>
      </c>
      <c r="E152" s="171" t="s">
        <v>3</v>
      </c>
      <c r="F152" s="172" t="s">
        <v>320</v>
      </c>
      <c r="H152" s="173">
        <v>0.784</v>
      </c>
      <c r="L152" s="170"/>
      <c r="M152" s="174"/>
      <c r="N152" s="175"/>
      <c r="O152" s="175"/>
      <c r="P152" s="175"/>
      <c r="Q152" s="175"/>
      <c r="R152" s="175"/>
      <c r="S152" s="175"/>
      <c r="T152" s="176"/>
      <c r="AT152" s="171" t="s">
        <v>141</v>
      </c>
      <c r="AU152" s="171" t="s">
        <v>77</v>
      </c>
      <c r="AV152" s="14" t="s">
        <v>81</v>
      </c>
      <c r="AW152" s="14" t="s">
        <v>27</v>
      </c>
      <c r="AX152" s="14" t="s">
        <v>73</v>
      </c>
      <c r="AY152" s="171" t="s">
        <v>117</v>
      </c>
    </row>
    <row r="153" spans="1:65" s="2" customFormat="1" ht="37.55" customHeight="1">
      <c r="A153" s="28"/>
      <c r="B153" s="133"/>
      <c r="C153" s="134" t="s">
        <v>186</v>
      </c>
      <c r="D153" s="134" t="s">
        <v>119</v>
      </c>
      <c r="E153" s="135" t="s">
        <v>340</v>
      </c>
      <c r="F153" s="136" t="s">
        <v>445</v>
      </c>
      <c r="G153" s="137" t="s">
        <v>157</v>
      </c>
      <c r="H153" s="138">
        <v>40.32</v>
      </c>
      <c r="I153" s="218">
        <v>0</v>
      </c>
      <c r="J153" s="139">
        <f>ROUND(I153*H153,2)</f>
        <v>0</v>
      </c>
      <c r="K153" s="136" t="s">
        <v>447</v>
      </c>
      <c r="L153" s="29"/>
      <c r="M153" s="140" t="s">
        <v>3</v>
      </c>
      <c r="N153" s="141" t="s">
        <v>39</v>
      </c>
      <c r="O153" s="142">
        <v>0.346</v>
      </c>
      <c r="P153" s="142">
        <f>O153*H153</f>
        <v>13.950719999999999</v>
      </c>
      <c r="Q153" s="142">
        <v>0</v>
      </c>
      <c r="R153" s="142">
        <f>Q153*H153</f>
        <v>0</v>
      </c>
      <c r="S153" s="142">
        <v>0</v>
      </c>
      <c r="T153" s="143">
        <f>S153*H153</f>
        <v>0</v>
      </c>
      <c r="U153" s="28"/>
      <c r="V153" s="28"/>
      <c r="W153" s="28"/>
      <c r="X153" s="28"/>
      <c r="Y153" s="28"/>
      <c r="Z153" s="28"/>
      <c r="AA153" s="28"/>
      <c r="AB153" s="28"/>
      <c r="AC153" s="28"/>
      <c r="AD153" s="28"/>
      <c r="AE153" s="28"/>
      <c r="AR153" s="144" t="s">
        <v>138</v>
      </c>
      <c r="AT153" s="144" t="s">
        <v>119</v>
      </c>
      <c r="AU153" s="144" t="s">
        <v>77</v>
      </c>
      <c r="AY153" s="16" t="s">
        <v>117</v>
      </c>
      <c r="BE153" s="145">
        <f>IF(N153="základní",J153,0)</f>
        <v>0</v>
      </c>
      <c r="BF153" s="145">
        <f>IF(N153="snížená",J153,0)</f>
        <v>0</v>
      </c>
      <c r="BG153" s="145">
        <f>IF(N153="zákl. přenesená",J153,0)</f>
        <v>0</v>
      </c>
      <c r="BH153" s="145">
        <f>IF(N153="sníž. přenesená",J153,0)</f>
        <v>0</v>
      </c>
      <c r="BI153" s="145">
        <f>IF(N153="nulová",J153,0)</f>
        <v>0</v>
      </c>
      <c r="BJ153" s="16" t="s">
        <v>73</v>
      </c>
      <c r="BK153" s="145">
        <f>ROUND(I153*H153,2)</f>
        <v>0</v>
      </c>
      <c r="BL153" s="16" t="s">
        <v>138</v>
      </c>
      <c r="BM153" s="144" t="s">
        <v>421</v>
      </c>
    </row>
    <row r="154" spans="1:47" s="2" customFormat="1" ht="57.1">
      <c r="A154" s="28"/>
      <c r="B154" s="29"/>
      <c r="C154" s="28"/>
      <c r="D154" s="146" t="s">
        <v>124</v>
      </c>
      <c r="E154" s="28"/>
      <c r="F154" s="147" t="s">
        <v>159</v>
      </c>
      <c r="G154" s="28"/>
      <c r="H154" s="28"/>
      <c r="I154" s="28"/>
      <c r="J154" s="28"/>
      <c r="K154" s="28"/>
      <c r="L154" s="29"/>
      <c r="M154" s="148"/>
      <c r="N154" s="149"/>
      <c r="O154" s="49"/>
      <c r="P154" s="49"/>
      <c r="Q154" s="49"/>
      <c r="R154" s="49"/>
      <c r="S154" s="49"/>
      <c r="T154" s="50"/>
      <c r="U154" s="28"/>
      <c r="V154" s="28"/>
      <c r="W154" s="28"/>
      <c r="X154" s="28"/>
      <c r="Y154" s="28"/>
      <c r="Z154" s="28"/>
      <c r="AA154" s="28"/>
      <c r="AB154" s="28"/>
      <c r="AC154" s="28"/>
      <c r="AD154" s="28"/>
      <c r="AE154" s="28"/>
      <c r="AT154" s="16" t="s">
        <v>124</v>
      </c>
      <c r="AU154" s="16" t="s">
        <v>77</v>
      </c>
    </row>
    <row r="155" spans="2:51" s="13" customFormat="1" ht="12">
      <c r="B155" s="150"/>
      <c r="D155" s="146" t="s">
        <v>141</v>
      </c>
      <c r="E155" s="151" t="s">
        <v>3</v>
      </c>
      <c r="F155" s="152" t="s">
        <v>343</v>
      </c>
      <c r="H155" s="153">
        <v>40.32</v>
      </c>
      <c r="L155" s="150"/>
      <c r="M155" s="154"/>
      <c r="N155" s="155"/>
      <c r="O155" s="155"/>
      <c r="P155" s="155"/>
      <c r="Q155" s="155"/>
      <c r="R155" s="155"/>
      <c r="S155" s="155"/>
      <c r="T155" s="156"/>
      <c r="AT155" s="151" t="s">
        <v>141</v>
      </c>
      <c r="AU155" s="151" t="s">
        <v>77</v>
      </c>
      <c r="AV155" s="13" t="s">
        <v>77</v>
      </c>
      <c r="AW155" s="13" t="s">
        <v>27</v>
      </c>
      <c r="AX155" s="13" t="s">
        <v>73</v>
      </c>
      <c r="AY155" s="151" t="s">
        <v>117</v>
      </c>
    </row>
    <row r="156" spans="1:65" s="2" customFormat="1" ht="36.75" customHeight="1">
      <c r="A156" s="28"/>
      <c r="B156" s="133"/>
      <c r="C156" s="134" t="s">
        <v>204</v>
      </c>
      <c r="D156" s="134" t="s">
        <v>119</v>
      </c>
      <c r="E156" s="135" t="s">
        <v>162</v>
      </c>
      <c r="F156" s="136" t="s">
        <v>422</v>
      </c>
      <c r="G156" s="137" t="s">
        <v>146</v>
      </c>
      <c r="H156" s="138">
        <v>1.321</v>
      </c>
      <c r="I156" s="218">
        <v>0</v>
      </c>
      <c r="J156" s="139">
        <f>ROUND(I156*H156,2)</f>
        <v>0</v>
      </c>
      <c r="K156" s="136" t="s">
        <v>447</v>
      </c>
      <c r="L156" s="29"/>
      <c r="M156" s="140" t="s">
        <v>3</v>
      </c>
      <c r="N156" s="141" t="s">
        <v>39</v>
      </c>
      <c r="O156" s="142">
        <v>0</v>
      </c>
      <c r="P156" s="142">
        <f>O156*H156</f>
        <v>0</v>
      </c>
      <c r="Q156" s="142">
        <v>0.02337</v>
      </c>
      <c r="R156" s="142">
        <f>Q156*H156</f>
        <v>0.030871769999999996</v>
      </c>
      <c r="S156" s="142">
        <v>0</v>
      </c>
      <c r="T156" s="143">
        <f>S156*H156</f>
        <v>0</v>
      </c>
      <c r="U156" s="28"/>
      <c r="V156" s="28"/>
      <c r="W156" s="28"/>
      <c r="X156" s="28"/>
      <c r="Y156" s="28"/>
      <c r="Z156" s="28"/>
      <c r="AA156" s="28"/>
      <c r="AB156" s="28"/>
      <c r="AC156" s="28"/>
      <c r="AD156" s="28"/>
      <c r="AE156" s="28"/>
      <c r="AR156" s="144" t="s">
        <v>138</v>
      </c>
      <c r="AT156" s="144" t="s">
        <v>119</v>
      </c>
      <c r="AU156" s="144" t="s">
        <v>77</v>
      </c>
      <c r="AY156" s="16" t="s">
        <v>117</v>
      </c>
      <c r="BE156" s="145">
        <f>IF(N156="základní",J156,0)</f>
        <v>0</v>
      </c>
      <c r="BF156" s="145">
        <f>IF(N156="snížená",J156,0)</f>
        <v>0</v>
      </c>
      <c r="BG156" s="145">
        <f>IF(N156="zákl. přenesená",J156,0)</f>
        <v>0</v>
      </c>
      <c r="BH156" s="145">
        <f>IF(N156="sníž. přenesená",J156,0)</f>
        <v>0</v>
      </c>
      <c r="BI156" s="145">
        <f>IF(N156="nulová",J156,0)</f>
        <v>0</v>
      </c>
      <c r="BJ156" s="16" t="s">
        <v>73</v>
      </c>
      <c r="BK156" s="145">
        <f>ROUND(I156*H156,2)</f>
        <v>0</v>
      </c>
      <c r="BL156" s="16" t="s">
        <v>138</v>
      </c>
      <c r="BM156" s="144" t="s">
        <v>423</v>
      </c>
    </row>
    <row r="157" spans="1:47" s="2" customFormat="1" ht="95.1">
      <c r="A157" s="28"/>
      <c r="B157" s="29"/>
      <c r="C157" s="28"/>
      <c r="D157" s="146" t="s">
        <v>124</v>
      </c>
      <c r="E157" s="28"/>
      <c r="F157" s="147" t="s">
        <v>165</v>
      </c>
      <c r="G157" s="28"/>
      <c r="H157" s="28"/>
      <c r="I157" s="28"/>
      <c r="J157" s="28"/>
      <c r="K157" s="28"/>
      <c r="L157" s="29"/>
      <c r="M157" s="148"/>
      <c r="N157" s="149"/>
      <c r="O157" s="49"/>
      <c r="P157" s="49"/>
      <c r="Q157" s="49"/>
      <c r="R157" s="49"/>
      <c r="S157" s="49"/>
      <c r="T157" s="50"/>
      <c r="U157" s="28"/>
      <c r="V157" s="28"/>
      <c r="W157" s="28"/>
      <c r="X157" s="28"/>
      <c r="Y157" s="28"/>
      <c r="Z157" s="28"/>
      <c r="AA157" s="28"/>
      <c r="AB157" s="28"/>
      <c r="AC157" s="28"/>
      <c r="AD157" s="28"/>
      <c r="AE157" s="28"/>
      <c r="AT157" s="16" t="s">
        <v>124</v>
      </c>
      <c r="AU157" s="16" t="s">
        <v>77</v>
      </c>
    </row>
    <row r="158" spans="2:51" s="13" customFormat="1" ht="12">
      <c r="B158" s="150"/>
      <c r="D158" s="146" t="s">
        <v>141</v>
      </c>
      <c r="E158" s="151" t="s">
        <v>3</v>
      </c>
      <c r="F158" s="152" t="s">
        <v>424</v>
      </c>
      <c r="H158" s="153">
        <v>1.321</v>
      </c>
      <c r="L158" s="150"/>
      <c r="M158" s="154"/>
      <c r="N158" s="155"/>
      <c r="O158" s="155"/>
      <c r="P158" s="155"/>
      <c r="Q158" s="155"/>
      <c r="R158" s="155"/>
      <c r="S158" s="155"/>
      <c r="T158" s="156"/>
      <c r="AT158" s="151" t="s">
        <v>141</v>
      </c>
      <c r="AU158" s="151" t="s">
        <v>77</v>
      </c>
      <c r="AV158" s="13" t="s">
        <v>77</v>
      </c>
      <c r="AW158" s="13" t="s">
        <v>27</v>
      </c>
      <c r="AX158" s="13" t="s">
        <v>73</v>
      </c>
      <c r="AY158" s="151" t="s">
        <v>117</v>
      </c>
    </row>
    <row r="159" spans="2:63" s="12" customFormat="1" ht="22.95" customHeight="1">
      <c r="B159" s="121"/>
      <c r="D159" s="122" t="s">
        <v>67</v>
      </c>
      <c r="E159" s="131" t="s">
        <v>177</v>
      </c>
      <c r="F159" s="131" t="s">
        <v>178</v>
      </c>
      <c r="J159" s="132">
        <f>BK159</f>
        <v>0</v>
      </c>
      <c r="L159" s="121"/>
      <c r="M159" s="125"/>
      <c r="N159" s="126"/>
      <c r="O159" s="126"/>
      <c r="P159" s="127">
        <f>SUM(P160:P165)</f>
        <v>4.569338999999999</v>
      </c>
      <c r="Q159" s="126"/>
      <c r="R159" s="127">
        <f>SUM(R160:R165)</f>
        <v>0</v>
      </c>
      <c r="S159" s="126"/>
      <c r="T159" s="128">
        <f>SUM(T160:T165)</f>
        <v>0</v>
      </c>
      <c r="AR159" s="122" t="s">
        <v>77</v>
      </c>
      <c r="AT159" s="129" t="s">
        <v>67</v>
      </c>
      <c r="AU159" s="129" t="s">
        <v>73</v>
      </c>
      <c r="AY159" s="122" t="s">
        <v>117</v>
      </c>
      <c r="BK159" s="130">
        <f>SUM(BK160:BK165)</f>
        <v>0</v>
      </c>
    </row>
    <row r="160" spans="1:65" s="2" customFormat="1" ht="37.9" customHeight="1">
      <c r="A160" s="28"/>
      <c r="B160" s="133"/>
      <c r="C160" s="134" t="s">
        <v>209</v>
      </c>
      <c r="D160" s="134" t="s">
        <v>119</v>
      </c>
      <c r="E160" s="135" t="s">
        <v>180</v>
      </c>
      <c r="F160" s="136" t="s">
        <v>181</v>
      </c>
      <c r="G160" s="137" t="s">
        <v>182</v>
      </c>
      <c r="H160" s="138">
        <v>1.321</v>
      </c>
      <c r="I160" s="218">
        <v>0</v>
      </c>
      <c r="J160" s="139">
        <f>ROUND(I160*H160,2)</f>
        <v>0</v>
      </c>
      <c r="K160" s="136" t="s">
        <v>163</v>
      </c>
      <c r="L160" s="29"/>
      <c r="M160" s="140" t="s">
        <v>3</v>
      </c>
      <c r="N160" s="141" t="s">
        <v>39</v>
      </c>
      <c r="O160" s="142">
        <v>2.255</v>
      </c>
      <c r="P160" s="142">
        <f>O160*H160</f>
        <v>2.978855</v>
      </c>
      <c r="Q160" s="142">
        <v>0</v>
      </c>
      <c r="R160" s="142">
        <f>Q160*H160</f>
        <v>0</v>
      </c>
      <c r="S160" s="142">
        <v>0</v>
      </c>
      <c r="T160" s="143">
        <f>S160*H160</f>
        <v>0</v>
      </c>
      <c r="U160" s="28"/>
      <c r="V160" s="28"/>
      <c r="W160" s="28"/>
      <c r="X160" s="28"/>
      <c r="Y160" s="28"/>
      <c r="Z160" s="28"/>
      <c r="AA160" s="28"/>
      <c r="AB160" s="28"/>
      <c r="AC160" s="28"/>
      <c r="AD160" s="28"/>
      <c r="AE160" s="28"/>
      <c r="AR160" s="144" t="s">
        <v>138</v>
      </c>
      <c r="AT160" s="144" t="s">
        <v>119</v>
      </c>
      <c r="AU160" s="144" t="s">
        <v>77</v>
      </c>
      <c r="AY160" s="16" t="s">
        <v>117</v>
      </c>
      <c r="BE160" s="145">
        <f>IF(N160="základní",J160,0)</f>
        <v>0</v>
      </c>
      <c r="BF160" s="145">
        <f>IF(N160="snížená",J160,0)</f>
        <v>0</v>
      </c>
      <c r="BG160" s="145">
        <f>IF(N160="zákl. přenesená",J160,0)</f>
        <v>0</v>
      </c>
      <c r="BH160" s="145">
        <f>IF(N160="sníž. přenesená",J160,0)</f>
        <v>0</v>
      </c>
      <c r="BI160" s="145">
        <f>IF(N160="nulová",J160,0)</f>
        <v>0</v>
      </c>
      <c r="BJ160" s="16" t="s">
        <v>73</v>
      </c>
      <c r="BK160" s="145">
        <f>ROUND(I160*H160,2)</f>
        <v>0</v>
      </c>
      <c r="BL160" s="16" t="s">
        <v>138</v>
      </c>
      <c r="BM160" s="144" t="s">
        <v>425</v>
      </c>
    </row>
    <row r="161" spans="1:47" s="2" customFormat="1" ht="123.65">
      <c r="A161" s="28"/>
      <c r="B161" s="29"/>
      <c r="C161" s="28"/>
      <c r="D161" s="146" t="s">
        <v>124</v>
      </c>
      <c r="E161" s="28"/>
      <c r="F161" s="147" t="s">
        <v>184</v>
      </c>
      <c r="G161" s="28"/>
      <c r="H161" s="28"/>
      <c r="I161" s="28"/>
      <c r="J161" s="28"/>
      <c r="K161" s="28"/>
      <c r="L161" s="29"/>
      <c r="M161" s="148"/>
      <c r="N161" s="149"/>
      <c r="O161" s="49"/>
      <c r="P161" s="49"/>
      <c r="Q161" s="49"/>
      <c r="R161" s="49"/>
      <c r="S161" s="49"/>
      <c r="T161" s="50"/>
      <c r="U161" s="28"/>
      <c r="V161" s="28"/>
      <c r="W161" s="28"/>
      <c r="X161" s="28"/>
      <c r="Y161" s="28"/>
      <c r="Z161" s="28"/>
      <c r="AA161" s="28"/>
      <c r="AB161" s="28"/>
      <c r="AC161" s="28"/>
      <c r="AD161" s="28"/>
      <c r="AE161" s="28"/>
      <c r="AT161" s="16" t="s">
        <v>124</v>
      </c>
      <c r="AU161" s="16" t="s">
        <v>77</v>
      </c>
    </row>
    <row r="162" spans="2:51" s="13" customFormat="1" ht="12">
      <c r="B162" s="150"/>
      <c r="D162" s="146" t="s">
        <v>141</v>
      </c>
      <c r="E162" s="151" t="s">
        <v>3</v>
      </c>
      <c r="F162" s="152" t="s">
        <v>426</v>
      </c>
      <c r="H162" s="153">
        <v>1.321</v>
      </c>
      <c r="L162" s="150"/>
      <c r="M162" s="154"/>
      <c r="N162" s="155"/>
      <c r="O162" s="155"/>
      <c r="P162" s="155"/>
      <c r="Q162" s="155"/>
      <c r="R162" s="155"/>
      <c r="S162" s="155"/>
      <c r="T162" s="156"/>
      <c r="AT162" s="151" t="s">
        <v>141</v>
      </c>
      <c r="AU162" s="151" t="s">
        <v>77</v>
      </c>
      <c r="AV162" s="13" t="s">
        <v>77</v>
      </c>
      <c r="AW162" s="13" t="s">
        <v>27</v>
      </c>
      <c r="AX162" s="13" t="s">
        <v>73</v>
      </c>
      <c r="AY162" s="151" t="s">
        <v>117</v>
      </c>
    </row>
    <row r="163" spans="1:65" s="2" customFormat="1" ht="49.1" customHeight="1">
      <c r="A163" s="28"/>
      <c r="B163" s="133"/>
      <c r="C163" s="134" t="s">
        <v>167</v>
      </c>
      <c r="D163" s="134" t="s">
        <v>119</v>
      </c>
      <c r="E163" s="135" t="s">
        <v>187</v>
      </c>
      <c r="F163" s="136" t="s">
        <v>188</v>
      </c>
      <c r="G163" s="137" t="s">
        <v>182</v>
      </c>
      <c r="H163" s="138">
        <v>1.321</v>
      </c>
      <c r="I163" s="218">
        <v>0</v>
      </c>
      <c r="J163" s="139">
        <f>ROUND(I163*H163,2)</f>
        <v>0</v>
      </c>
      <c r="K163" s="136" t="s">
        <v>163</v>
      </c>
      <c r="L163" s="29"/>
      <c r="M163" s="140" t="s">
        <v>3</v>
      </c>
      <c r="N163" s="141" t="s">
        <v>39</v>
      </c>
      <c r="O163" s="142">
        <v>1.204</v>
      </c>
      <c r="P163" s="142">
        <f>O163*H163</f>
        <v>1.5904839999999998</v>
      </c>
      <c r="Q163" s="142">
        <v>0</v>
      </c>
      <c r="R163" s="142">
        <f>Q163*H163</f>
        <v>0</v>
      </c>
      <c r="S163" s="142">
        <v>0</v>
      </c>
      <c r="T163" s="143">
        <f>S163*H163</f>
        <v>0</v>
      </c>
      <c r="U163" s="28"/>
      <c r="V163" s="28"/>
      <c r="W163" s="28"/>
      <c r="X163" s="28"/>
      <c r="Y163" s="28"/>
      <c r="Z163" s="28"/>
      <c r="AA163" s="28"/>
      <c r="AB163" s="28"/>
      <c r="AC163" s="28"/>
      <c r="AD163" s="28"/>
      <c r="AE163" s="28"/>
      <c r="AR163" s="144" t="s">
        <v>138</v>
      </c>
      <c r="AT163" s="144" t="s">
        <v>119</v>
      </c>
      <c r="AU163" s="144" t="s">
        <v>77</v>
      </c>
      <c r="AY163" s="16" t="s">
        <v>117</v>
      </c>
      <c r="BE163" s="145">
        <f>IF(N163="základní",J163,0)</f>
        <v>0</v>
      </c>
      <c r="BF163" s="145">
        <f>IF(N163="snížená",J163,0)</f>
        <v>0</v>
      </c>
      <c r="BG163" s="145">
        <f>IF(N163="zákl. přenesená",J163,0)</f>
        <v>0</v>
      </c>
      <c r="BH163" s="145">
        <f>IF(N163="sníž. přenesená",J163,0)</f>
        <v>0</v>
      </c>
      <c r="BI163" s="145">
        <f>IF(N163="nulová",J163,0)</f>
        <v>0</v>
      </c>
      <c r="BJ163" s="16" t="s">
        <v>73</v>
      </c>
      <c r="BK163" s="145">
        <f>ROUND(I163*H163,2)</f>
        <v>0</v>
      </c>
      <c r="BL163" s="16" t="s">
        <v>138</v>
      </c>
      <c r="BM163" s="144" t="s">
        <v>427</v>
      </c>
    </row>
    <row r="164" spans="1:47" s="2" customFormat="1" ht="123.65">
      <c r="A164" s="28"/>
      <c r="B164" s="29"/>
      <c r="C164" s="28"/>
      <c r="D164" s="146" t="s">
        <v>124</v>
      </c>
      <c r="E164" s="28"/>
      <c r="F164" s="147" t="s">
        <v>184</v>
      </c>
      <c r="G164" s="28"/>
      <c r="H164" s="28"/>
      <c r="I164" s="28"/>
      <c r="J164" s="28"/>
      <c r="K164" s="28"/>
      <c r="L164" s="29"/>
      <c r="M164" s="148"/>
      <c r="N164" s="149"/>
      <c r="O164" s="49"/>
      <c r="P164" s="49"/>
      <c r="Q164" s="49"/>
      <c r="R164" s="49"/>
      <c r="S164" s="49"/>
      <c r="T164" s="50"/>
      <c r="U164" s="28"/>
      <c r="V164" s="28"/>
      <c r="W164" s="28"/>
      <c r="X164" s="28"/>
      <c r="Y164" s="28"/>
      <c r="Z164" s="28"/>
      <c r="AA164" s="28"/>
      <c r="AB164" s="28"/>
      <c r="AC164" s="28"/>
      <c r="AD164" s="28"/>
      <c r="AE164" s="28"/>
      <c r="AT164" s="16" t="s">
        <v>124</v>
      </c>
      <c r="AU164" s="16" t="s">
        <v>77</v>
      </c>
    </row>
    <row r="165" spans="2:51" s="13" customFormat="1" ht="12">
      <c r="B165" s="150"/>
      <c r="D165" s="146" t="s">
        <v>141</v>
      </c>
      <c r="E165" s="151" t="s">
        <v>3</v>
      </c>
      <c r="F165" s="152" t="s">
        <v>426</v>
      </c>
      <c r="H165" s="153">
        <v>1.321</v>
      </c>
      <c r="L165" s="150"/>
      <c r="M165" s="154"/>
      <c r="N165" s="155"/>
      <c r="O165" s="155"/>
      <c r="P165" s="155"/>
      <c r="Q165" s="155"/>
      <c r="R165" s="155"/>
      <c r="S165" s="155"/>
      <c r="T165" s="156"/>
      <c r="AT165" s="151" t="s">
        <v>141</v>
      </c>
      <c r="AU165" s="151" t="s">
        <v>77</v>
      </c>
      <c r="AV165" s="13" t="s">
        <v>77</v>
      </c>
      <c r="AW165" s="13" t="s">
        <v>27</v>
      </c>
      <c r="AX165" s="13" t="s">
        <v>73</v>
      </c>
      <c r="AY165" s="151" t="s">
        <v>117</v>
      </c>
    </row>
    <row r="166" spans="2:63" s="12" customFormat="1" ht="26" customHeight="1">
      <c r="B166" s="121"/>
      <c r="D166" s="122" t="s">
        <v>67</v>
      </c>
      <c r="E166" s="123" t="s">
        <v>190</v>
      </c>
      <c r="F166" s="123" t="s">
        <v>191</v>
      </c>
      <c r="J166" s="124">
        <f>BK166</f>
        <v>0</v>
      </c>
      <c r="L166" s="121"/>
      <c r="M166" s="125"/>
      <c r="N166" s="126"/>
      <c r="O166" s="126"/>
      <c r="P166" s="127">
        <f>P167+P174</f>
        <v>0</v>
      </c>
      <c r="Q166" s="126"/>
      <c r="R166" s="127">
        <f>R167+R174</f>
        <v>0</v>
      </c>
      <c r="S166" s="126"/>
      <c r="T166" s="128">
        <f>T167+T174</f>
        <v>0</v>
      </c>
      <c r="AR166" s="122" t="s">
        <v>83</v>
      </c>
      <c r="AT166" s="129" t="s">
        <v>67</v>
      </c>
      <c r="AU166" s="129" t="s">
        <v>68</v>
      </c>
      <c r="AY166" s="122" t="s">
        <v>117</v>
      </c>
      <c r="BK166" s="130">
        <f>BK167+BK174</f>
        <v>0</v>
      </c>
    </row>
    <row r="167" spans="2:63" s="12" customFormat="1" ht="22.95" customHeight="1">
      <c r="B167" s="121"/>
      <c r="D167" s="122" t="s">
        <v>67</v>
      </c>
      <c r="E167" s="131" t="s">
        <v>192</v>
      </c>
      <c r="F167" s="131" t="s">
        <v>193</v>
      </c>
      <c r="J167" s="132">
        <f>BK167</f>
        <v>0</v>
      </c>
      <c r="L167" s="121"/>
      <c r="M167" s="125"/>
      <c r="N167" s="126"/>
      <c r="O167" s="126"/>
      <c r="P167" s="127">
        <f>SUM(P168:P173)</f>
        <v>0</v>
      </c>
      <c r="Q167" s="126"/>
      <c r="R167" s="127">
        <f>SUM(R168:R173)</f>
        <v>0</v>
      </c>
      <c r="S167" s="126"/>
      <c r="T167" s="128">
        <f>SUM(T168:T173)</f>
        <v>0</v>
      </c>
      <c r="AR167" s="122" t="s">
        <v>83</v>
      </c>
      <c r="AT167" s="129" t="s">
        <v>67</v>
      </c>
      <c r="AU167" s="129" t="s">
        <v>73</v>
      </c>
      <c r="AY167" s="122" t="s">
        <v>117</v>
      </c>
      <c r="BK167" s="130">
        <f>SUM(BK168:BK173)</f>
        <v>0</v>
      </c>
    </row>
    <row r="168" spans="1:65" s="2" customFormat="1" ht="14.45" customHeight="1">
      <c r="A168" s="28"/>
      <c r="B168" s="133"/>
      <c r="C168" s="134" t="s">
        <v>173</v>
      </c>
      <c r="D168" s="134" t="s">
        <v>119</v>
      </c>
      <c r="E168" s="135" t="s">
        <v>349</v>
      </c>
      <c r="F168" s="136" t="s">
        <v>350</v>
      </c>
      <c r="G168" s="137" t="s">
        <v>196</v>
      </c>
      <c r="H168" s="138">
        <v>13</v>
      </c>
      <c r="I168" s="218">
        <v>0</v>
      </c>
      <c r="J168" s="139">
        <f>ROUND(I168*H168,2)</f>
        <v>0</v>
      </c>
      <c r="K168" s="136" t="s">
        <v>163</v>
      </c>
      <c r="L168" s="29"/>
      <c r="M168" s="140" t="s">
        <v>3</v>
      </c>
      <c r="N168" s="141" t="s">
        <v>39</v>
      </c>
      <c r="O168" s="142">
        <v>0</v>
      </c>
      <c r="P168" s="142">
        <f>O168*H168</f>
        <v>0</v>
      </c>
      <c r="Q168" s="142">
        <v>0</v>
      </c>
      <c r="R168" s="142">
        <f>Q168*H168</f>
        <v>0</v>
      </c>
      <c r="S168" s="142">
        <v>0</v>
      </c>
      <c r="T168" s="143">
        <f>S168*H168</f>
        <v>0</v>
      </c>
      <c r="U168" s="28"/>
      <c r="V168" s="28"/>
      <c r="W168" s="28"/>
      <c r="X168" s="28"/>
      <c r="Y168" s="28"/>
      <c r="Z168" s="28"/>
      <c r="AA168" s="28"/>
      <c r="AB168" s="28"/>
      <c r="AC168" s="28"/>
      <c r="AD168" s="28"/>
      <c r="AE168" s="28"/>
      <c r="AR168" s="144" t="s">
        <v>197</v>
      </c>
      <c r="AT168" s="144" t="s">
        <v>119</v>
      </c>
      <c r="AU168" s="144" t="s">
        <v>77</v>
      </c>
      <c r="AY168" s="16" t="s">
        <v>117</v>
      </c>
      <c r="BE168" s="145">
        <f>IF(N168="základní",J168,0)</f>
        <v>0</v>
      </c>
      <c r="BF168" s="145">
        <f>IF(N168="snížená",J168,0)</f>
        <v>0</v>
      </c>
      <c r="BG168" s="145">
        <f>IF(N168="zákl. přenesená",J168,0)</f>
        <v>0</v>
      </c>
      <c r="BH168" s="145">
        <f>IF(N168="sníž. přenesená",J168,0)</f>
        <v>0</v>
      </c>
      <c r="BI168" s="145">
        <f>IF(N168="nulová",J168,0)</f>
        <v>0</v>
      </c>
      <c r="BJ168" s="16" t="s">
        <v>73</v>
      </c>
      <c r="BK168" s="145">
        <f>ROUND(I168*H168,2)</f>
        <v>0</v>
      </c>
      <c r="BL168" s="16" t="s">
        <v>197</v>
      </c>
      <c r="BM168" s="144" t="s">
        <v>428</v>
      </c>
    </row>
    <row r="169" spans="2:51" s="13" customFormat="1" ht="12">
      <c r="B169" s="150"/>
      <c r="D169" s="146" t="s">
        <v>141</v>
      </c>
      <c r="E169" s="151" t="s">
        <v>3</v>
      </c>
      <c r="F169" s="152" t="s">
        <v>167</v>
      </c>
      <c r="H169" s="153">
        <v>13</v>
      </c>
      <c r="L169" s="150"/>
      <c r="M169" s="154"/>
      <c r="N169" s="155"/>
      <c r="O169" s="155"/>
      <c r="P169" s="155"/>
      <c r="Q169" s="155"/>
      <c r="R169" s="155"/>
      <c r="S169" s="155"/>
      <c r="T169" s="156"/>
      <c r="AT169" s="151" t="s">
        <v>141</v>
      </c>
      <c r="AU169" s="151" t="s">
        <v>77</v>
      </c>
      <c r="AV169" s="13" t="s">
        <v>77</v>
      </c>
      <c r="AW169" s="13" t="s">
        <v>27</v>
      </c>
      <c r="AX169" s="13" t="s">
        <v>73</v>
      </c>
      <c r="AY169" s="151" t="s">
        <v>117</v>
      </c>
    </row>
    <row r="170" spans="1:65" s="2" customFormat="1" ht="14.45" customHeight="1">
      <c r="A170" s="28"/>
      <c r="B170" s="133"/>
      <c r="C170" s="134" t="s">
        <v>9</v>
      </c>
      <c r="D170" s="134" t="s">
        <v>119</v>
      </c>
      <c r="E170" s="135" t="s">
        <v>194</v>
      </c>
      <c r="F170" s="136" t="s">
        <v>195</v>
      </c>
      <c r="G170" s="137" t="s">
        <v>196</v>
      </c>
      <c r="H170" s="138">
        <v>13</v>
      </c>
      <c r="I170" s="218">
        <v>0</v>
      </c>
      <c r="J170" s="139">
        <f>ROUND(I170*H170,2)</f>
        <v>0</v>
      </c>
      <c r="K170" s="136" t="s">
        <v>163</v>
      </c>
      <c r="L170" s="29"/>
      <c r="M170" s="140" t="s">
        <v>3</v>
      </c>
      <c r="N170" s="141" t="s">
        <v>39</v>
      </c>
      <c r="O170" s="142">
        <v>0</v>
      </c>
      <c r="P170" s="142">
        <f>O170*H170</f>
        <v>0</v>
      </c>
      <c r="Q170" s="142">
        <v>0</v>
      </c>
      <c r="R170" s="142">
        <f>Q170*H170</f>
        <v>0</v>
      </c>
      <c r="S170" s="142">
        <v>0</v>
      </c>
      <c r="T170" s="143">
        <f>S170*H170</f>
        <v>0</v>
      </c>
      <c r="U170" s="28"/>
      <c r="V170" s="28"/>
      <c r="W170" s="28"/>
      <c r="X170" s="28"/>
      <c r="Y170" s="28"/>
      <c r="Z170" s="28"/>
      <c r="AA170" s="28"/>
      <c r="AB170" s="28"/>
      <c r="AC170" s="28"/>
      <c r="AD170" s="28"/>
      <c r="AE170" s="28"/>
      <c r="AR170" s="144" t="s">
        <v>197</v>
      </c>
      <c r="AT170" s="144" t="s">
        <v>119</v>
      </c>
      <c r="AU170" s="144" t="s">
        <v>77</v>
      </c>
      <c r="AY170" s="16" t="s">
        <v>117</v>
      </c>
      <c r="BE170" s="145">
        <f>IF(N170="základní",J170,0)</f>
        <v>0</v>
      </c>
      <c r="BF170" s="145">
        <f>IF(N170="snížená",J170,0)</f>
        <v>0</v>
      </c>
      <c r="BG170" s="145">
        <f>IF(N170="zákl. přenesená",J170,0)</f>
        <v>0</v>
      </c>
      <c r="BH170" s="145">
        <f>IF(N170="sníž. přenesená",J170,0)</f>
        <v>0</v>
      </c>
      <c r="BI170" s="145">
        <f>IF(N170="nulová",J170,0)</f>
        <v>0</v>
      </c>
      <c r="BJ170" s="16" t="s">
        <v>73</v>
      </c>
      <c r="BK170" s="145">
        <f>ROUND(I170*H170,2)</f>
        <v>0</v>
      </c>
      <c r="BL170" s="16" t="s">
        <v>197</v>
      </c>
      <c r="BM170" s="144" t="s">
        <v>429</v>
      </c>
    </row>
    <row r="171" spans="2:51" s="13" customFormat="1" ht="12">
      <c r="B171" s="150"/>
      <c r="D171" s="146" t="s">
        <v>141</v>
      </c>
      <c r="E171" s="151" t="s">
        <v>3</v>
      </c>
      <c r="F171" s="152" t="s">
        <v>167</v>
      </c>
      <c r="H171" s="153">
        <v>13</v>
      </c>
      <c r="L171" s="150"/>
      <c r="M171" s="154"/>
      <c r="N171" s="155"/>
      <c r="O171" s="155"/>
      <c r="P171" s="155"/>
      <c r="Q171" s="155"/>
      <c r="R171" s="155"/>
      <c r="S171" s="155"/>
      <c r="T171" s="156"/>
      <c r="AT171" s="151" t="s">
        <v>141</v>
      </c>
      <c r="AU171" s="151" t="s">
        <v>77</v>
      </c>
      <c r="AV171" s="13" t="s">
        <v>77</v>
      </c>
      <c r="AW171" s="13" t="s">
        <v>27</v>
      </c>
      <c r="AX171" s="13" t="s">
        <v>73</v>
      </c>
      <c r="AY171" s="151" t="s">
        <v>117</v>
      </c>
    </row>
    <row r="172" spans="1:65" s="2" customFormat="1" ht="14.45" customHeight="1">
      <c r="A172" s="28"/>
      <c r="B172" s="133"/>
      <c r="C172" s="134" t="s">
        <v>138</v>
      </c>
      <c r="D172" s="134" t="s">
        <v>119</v>
      </c>
      <c r="E172" s="135" t="s">
        <v>199</v>
      </c>
      <c r="F172" s="136" t="s">
        <v>200</v>
      </c>
      <c r="G172" s="137" t="s">
        <v>196</v>
      </c>
      <c r="H172" s="138">
        <v>1</v>
      </c>
      <c r="I172" s="218">
        <v>0</v>
      </c>
      <c r="J172" s="139">
        <f>ROUND(I172*H172,2)</f>
        <v>0</v>
      </c>
      <c r="K172" s="136" t="s">
        <v>163</v>
      </c>
      <c r="L172" s="29"/>
      <c r="M172" s="140" t="s">
        <v>3</v>
      </c>
      <c r="N172" s="141" t="s">
        <v>39</v>
      </c>
      <c r="O172" s="142">
        <v>0</v>
      </c>
      <c r="P172" s="142">
        <f>O172*H172</f>
        <v>0</v>
      </c>
      <c r="Q172" s="142">
        <v>0</v>
      </c>
      <c r="R172" s="142">
        <f>Q172*H172</f>
        <v>0</v>
      </c>
      <c r="S172" s="142">
        <v>0</v>
      </c>
      <c r="T172" s="143">
        <f>S172*H172</f>
        <v>0</v>
      </c>
      <c r="U172" s="28"/>
      <c r="V172" s="28"/>
      <c r="W172" s="28"/>
      <c r="X172" s="28"/>
      <c r="Y172" s="28"/>
      <c r="Z172" s="28"/>
      <c r="AA172" s="28"/>
      <c r="AB172" s="28"/>
      <c r="AC172" s="28"/>
      <c r="AD172" s="28"/>
      <c r="AE172" s="28"/>
      <c r="AR172" s="144" t="s">
        <v>197</v>
      </c>
      <c r="AT172" s="144" t="s">
        <v>119</v>
      </c>
      <c r="AU172" s="144" t="s">
        <v>77</v>
      </c>
      <c r="AY172" s="16" t="s">
        <v>117</v>
      </c>
      <c r="BE172" s="145">
        <f>IF(N172="základní",J172,0)</f>
        <v>0</v>
      </c>
      <c r="BF172" s="145">
        <f>IF(N172="snížená",J172,0)</f>
        <v>0</v>
      </c>
      <c r="BG172" s="145">
        <f>IF(N172="zákl. přenesená",J172,0)</f>
        <v>0</v>
      </c>
      <c r="BH172" s="145">
        <f>IF(N172="sníž. přenesená",J172,0)</f>
        <v>0</v>
      </c>
      <c r="BI172" s="145">
        <f>IF(N172="nulová",J172,0)</f>
        <v>0</v>
      </c>
      <c r="BJ172" s="16" t="s">
        <v>73</v>
      </c>
      <c r="BK172" s="145">
        <f>ROUND(I172*H172,2)</f>
        <v>0</v>
      </c>
      <c r="BL172" s="16" t="s">
        <v>197</v>
      </c>
      <c r="BM172" s="144" t="s">
        <v>430</v>
      </c>
    </row>
    <row r="173" spans="2:51" s="13" customFormat="1" ht="12">
      <c r="B173" s="150"/>
      <c r="D173" s="146" t="s">
        <v>141</v>
      </c>
      <c r="E173" s="151" t="s">
        <v>3</v>
      </c>
      <c r="F173" s="152" t="s">
        <v>73</v>
      </c>
      <c r="H173" s="153">
        <v>1</v>
      </c>
      <c r="L173" s="150"/>
      <c r="M173" s="154"/>
      <c r="N173" s="155"/>
      <c r="O173" s="155"/>
      <c r="P173" s="155"/>
      <c r="Q173" s="155"/>
      <c r="R173" s="155"/>
      <c r="S173" s="155"/>
      <c r="T173" s="156"/>
      <c r="AT173" s="151" t="s">
        <v>141</v>
      </c>
      <c r="AU173" s="151" t="s">
        <v>77</v>
      </c>
      <c r="AV173" s="13" t="s">
        <v>77</v>
      </c>
      <c r="AW173" s="13" t="s">
        <v>27</v>
      </c>
      <c r="AX173" s="13" t="s">
        <v>73</v>
      </c>
      <c r="AY173" s="151" t="s">
        <v>117</v>
      </c>
    </row>
    <row r="174" spans="2:63" s="12" customFormat="1" ht="22.95" customHeight="1">
      <c r="B174" s="121"/>
      <c r="D174" s="122" t="s">
        <v>67</v>
      </c>
      <c r="E174" s="131" t="s">
        <v>202</v>
      </c>
      <c r="F174" s="131" t="s">
        <v>203</v>
      </c>
      <c r="J174" s="132">
        <f>BK174</f>
        <v>0</v>
      </c>
      <c r="L174" s="121"/>
      <c r="M174" s="125"/>
      <c r="N174" s="126"/>
      <c r="O174" s="126"/>
      <c r="P174" s="127">
        <f>SUM(P175:P178)</f>
        <v>0</v>
      </c>
      <c r="Q174" s="126"/>
      <c r="R174" s="127">
        <f>SUM(R175:R178)</f>
        <v>0</v>
      </c>
      <c r="S174" s="126"/>
      <c r="T174" s="128">
        <f>SUM(T175:T178)</f>
        <v>0</v>
      </c>
      <c r="AR174" s="122" t="s">
        <v>83</v>
      </c>
      <c r="AT174" s="129" t="s">
        <v>67</v>
      </c>
      <c r="AU174" s="129" t="s">
        <v>73</v>
      </c>
      <c r="AY174" s="122" t="s">
        <v>117</v>
      </c>
      <c r="BK174" s="130">
        <f>SUM(BK175:BK178)</f>
        <v>0</v>
      </c>
    </row>
    <row r="175" spans="1:65" s="2" customFormat="1" ht="14.45" customHeight="1">
      <c r="A175" s="28"/>
      <c r="B175" s="133"/>
      <c r="C175" s="134" t="s">
        <v>245</v>
      </c>
      <c r="D175" s="134" t="s">
        <v>119</v>
      </c>
      <c r="E175" s="135" t="s">
        <v>205</v>
      </c>
      <c r="F175" s="136" t="s">
        <v>206</v>
      </c>
      <c r="G175" s="137" t="s">
        <v>207</v>
      </c>
      <c r="H175" s="138">
        <v>1</v>
      </c>
      <c r="I175" s="218">
        <v>0</v>
      </c>
      <c r="J175" s="139">
        <f>ROUND(I175*H175,2)</f>
        <v>0</v>
      </c>
      <c r="K175" s="136" t="s">
        <v>163</v>
      </c>
      <c r="L175" s="29"/>
      <c r="M175" s="140" t="s">
        <v>3</v>
      </c>
      <c r="N175" s="141" t="s">
        <v>39</v>
      </c>
      <c r="O175" s="142">
        <v>0</v>
      </c>
      <c r="P175" s="142">
        <f>O175*H175</f>
        <v>0</v>
      </c>
      <c r="Q175" s="142">
        <v>0</v>
      </c>
      <c r="R175" s="142">
        <f>Q175*H175</f>
        <v>0</v>
      </c>
      <c r="S175" s="142">
        <v>0</v>
      </c>
      <c r="T175" s="143">
        <f>S175*H175</f>
        <v>0</v>
      </c>
      <c r="U175" s="28"/>
      <c r="V175" s="28"/>
      <c r="W175" s="28"/>
      <c r="X175" s="28"/>
      <c r="Y175" s="28"/>
      <c r="Z175" s="28"/>
      <c r="AA175" s="28"/>
      <c r="AB175" s="28"/>
      <c r="AC175" s="28"/>
      <c r="AD175" s="28"/>
      <c r="AE175" s="28"/>
      <c r="AR175" s="144" t="s">
        <v>197</v>
      </c>
      <c r="AT175" s="144" t="s">
        <v>119</v>
      </c>
      <c r="AU175" s="144" t="s">
        <v>77</v>
      </c>
      <c r="AY175" s="16" t="s">
        <v>117</v>
      </c>
      <c r="BE175" s="145">
        <f>IF(N175="základní",J175,0)</f>
        <v>0</v>
      </c>
      <c r="BF175" s="145">
        <f>IF(N175="snížená",J175,0)</f>
        <v>0</v>
      </c>
      <c r="BG175" s="145">
        <f>IF(N175="zákl. přenesená",J175,0)</f>
        <v>0</v>
      </c>
      <c r="BH175" s="145">
        <f>IF(N175="sníž. přenesená",J175,0)</f>
        <v>0</v>
      </c>
      <c r="BI175" s="145">
        <f>IF(N175="nulová",J175,0)</f>
        <v>0</v>
      </c>
      <c r="BJ175" s="16" t="s">
        <v>73</v>
      </c>
      <c r="BK175" s="145">
        <f>ROUND(I175*H175,2)</f>
        <v>0</v>
      </c>
      <c r="BL175" s="16" t="s">
        <v>197</v>
      </c>
      <c r="BM175" s="144" t="s">
        <v>431</v>
      </c>
    </row>
    <row r="176" spans="2:51" s="13" customFormat="1" ht="12">
      <c r="B176" s="150"/>
      <c r="D176" s="146" t="s">
        <v>141</v>
      </c>
      <c r="E176" s="151" t="s">
        <v>3</v>
      </c>
      <c r="F176" s="152" t="s">
        <v>73</v>
      </c>
      <c r="H176" s="153">
        <v>1</v>
      </c>
      <c r="L176" s="150"/>
      <c r="M176" s="154"/>
      <c r="N176" s="155"/>
      <c r="O176" s="155"/>
      <c r="P176" s="155"/>
      <c r="Q176" s="155"/>
      <c r="R176" s="155"/>
      <c r="S176" s="155"/>
      <c r="T176" s="156"/>
      <c r="AT176" s="151" t="s">
        <v>141</v>
      </c>
      <c r="AU176" s="151" t="s">
        <v>77</v>
      </c>
      <c r="AV176" s="13" t="s">
        <v>77</v>
      </c>
      <c r="AW176" s="13" t="s">
        <v>27</v>
      </c>
      <c r="AX176" s="13" t="s">
        <v>73</v>
      </c>
      <c r="AY176" s="151" t="s">
        <v>117</v>
      </c>
    </row>
    <row r="177" spans="1:65" s="2" customFormat="1" ht="14.45" customHeight="1">
      <c r="A177" s="28"/>
      <c r="B177" s="133"/>
      <c r="C177" s="134" t="s">
        <v>354</v>
      </c>
      <c r="D177" s="134" t="s">
        <v>119</v>
      </c>
      <c r="E177" s="135" t="s">
        <v>210</v>
      </c>
      <c r="F177" s="136" t="s">
        <v>211</v>
      </c>
      <c r="G177" s="137" t="s">
        <v>207</v>
      </c>
      <c r="H177" s="138">
        <v>1</v>
      </c>
      <c r="I177" s="218">
        <v>0</v>
      </c>
      <c r="J177" s="139">
        <f>ROUND(I177*H177,2)</f>
        <v>0</v>
      </c>
      <c r="K177" s="136" t="s">
        <v>163</v>
      </c>
      <c r="L177" s="29"/>
      <c r="M177" s="140" t="s">
        <v>3</v>
      </c>
      <c r="N177" s="141" t="s">
        <v>39</v>
      </c>
      <c r="O177" s="142">
        <v>0</v>
      </c>
      <c r="P177" s="142">
        <f>O177*H177</f>
        <v>0</v>
      </c>
      <c r="Q177" s="142">
        <v>0</v>
      </c>
      <c r="R177" s="142">
        <f>Q177*H177</f>
        <v>0</v>
      </c>
      <c r="S177" s="142">
        <v>0</v>
      </c>
      <c r="T177" s="143">
        <f>S177*H177</f>
        <v>0</v>
      </c>
      <c r="U177" s="28"/>
      <c r="V177" s="28"/>
      <c r="W177" s="28"/>
      <c r="X177" s="28"/>
      <c r="Y177" s="28"/>
      <c r="Z177" s="28"/>
      <c r="AA177" s="28"/>
      <c r="AB177" s="28"/>
      <c r="AC177" s="28"/>
      <c r="AD177" s="28"/>
      <c r="AE177" s="28"/>
      <c r="AR177" s="144" t="s">
        <v>197</v>
      </c>
      <c r="AT177" s="144" t="s">
        <v>119</v>
      </c>
      <c r="AU177" s="144" t="s">
        <v>77</v>
      </c>
      <c r="AY177" s="16" t="s">
        <v>117</v>
      </c>
      <c r="BE177" s="145">
        <f>IF(N177="základní",J177,0)</f>
        <v>0</v>
      </c>
      <c r="BF177" s="145">
        <f>IF(N177="snížená",J177,0)</f>
        <v>0</v>
      </c>
      <c r="BG177" s="145">
        <f>IF(N177="zákl. přenesená",J177,0)</f>
        <v>0</v>
      </c>
      <c r="BH177" s="145">
        <f>IF(N177="sníž. přenesená",J177,0)</f>
        <v>0</v>
      </c>
      <c r="BI177" s="145">
        <f>IF(N177="nulová",J177,0)</f>
        <v>0</v>
      </c>
      <c r="BJ177" s="16" t="s">
        <v>73</v>
      </c>
      <c r="BK177" s="145">
        <f>ROUND(I177*H177,2)</f>
        <v>0</v>
      </c>
      <c r="BL177" s="16" t="s">
        <v>197</v>
      </c>
      <c r="BM177" s="144" t="s">
        <v>432</v>
      </c>
    </row>
    <row r="178" spans="2:51" s="13" customFormat="1" ht="12">
      <c r="B178" s="150"/>
      <c r="D178" s="146" t="s">
        <v>141</v>
      </c>
      <c r="E178" s="151" t="s">
        <v>3</v>
      </c>
      <c r="F178" s="152" t="s">
        <v>73</v>
      </c>
      <c r="H178" s="153">
        <v>1</v>
      </c>
      <c r="L178" s="150"/>
      <c r="M178" s="177"/>
      <c r="N178" s="178"/>
      <c r="O178" s="178"/>
      <c r="P178" s="178"/>
      <c r="Q178" s="178"/>
      <c r="R178" s="178"/>
      <c r="S178" s="178"/>
      <c r="T178" s="179"/>
      <c r="AT178" s="151" t="s">
        <v>141</v>
      </c>
      <c r="AU178" s="151" t="s">
        <v>77</v>
      </c>
      <c r="AV178" s="13" t="s">
        <v>77</v>
      </c>
      <c r="AW178" s="13" t="s">
        <v>27</v>
      </c>
      <c r="AX178" s="13" t="s">
        <v>73</v>
      </c>
      <c r="AY178" s="151" t="s">
        <v>117</v>
      </c>
    </row>
    <row r="179" spans="1:31" s="2" customFormat="1" ht="7" customHeight="1">
      <c r="A179" s="28"/>
      <c r="B179" s="38"/>
      <c r="C179" s="39"/>
      <c r="D179" s="39"/>
      <c r="E179" s="39"/>
      <c r="F179" s="39"/>
      <c r="G179" s="39"/>
      <c r="H179" s="39"/>
      <c r="I179" s="39"/>
      <c r="J179" s="39"/>
      <c r="K179" s="39"/>
      <c r="L179" s="29"/>
      <c r="M179" s="28"/>
      <c r="O179" s="28"/>
      <c r="P179" s="28"/>
      <c r="Q179" s="28"/>
      <c r="R179" s="28"/>
      <c r="S179" s="28"/>
      <c r="T179" s="28"/>
      <c r="U179" s="28"/>
      <c r="V179" s="28"/>
      <c r="W179" s="28"/>
      <c r="X179" s="28"/>
      <c r="Y179" s="28"/>
      <c r="Z179" s="28"/>
      <c r="AA179" s="28"/>
      <c r="AB179" s="28"/>
      <c r="AC179" s="28"/>
      <c r="AD179" s="28"/>
      <c r="AE179" s="28"/>
    </row>
  </sheetData>
  <autoFilter ref="C91:K178"/>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KROS-PC\Kros</dc:creator>
  <cp:keywords/>
  <dc:description/>
  <cp:lastModifiedBy>Švengrová Denisa Ing.</cp:lastModifiedBy>
  <cp:lastPrinted>2020-10-23T10:37:22Z</cp:lastPrinted>
  <dcterms:created xsi:type="dcterms:W3CDTF">2020-10-22T10:04:58Z</dcterms:created>
  <dcterms:modified xsi:type="dcterms:W3CDTF">2021-03-01T14:54:23Z</dcterms:modified>
  <cp:category/>
  <cp:version/>
  <cp:contentType/>
  <cp:contentStatus/>
</cp:coreProperties>
</file>