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A05_001" sheetId="1" r:id="rId1"/>
    <sheet name="SO 000" sheetId="2" r:id="rId2"/>
    <sheet name="SO 101_001" sheetId="3" r:id="rId3"/>
    <sheet name="SO 101_002" sheetId="4" r:id="rId4"/>
    <sheet name="SO 101_003" sheetId="5" r:id="rId5"/>
    <sheet name="SO 101_004" sheetId="6" r:id="rId6"/>
    <sheet name="SO 101_005" sheetId="7" r:id="rId7"/>
    <sheet name="SO 101_006" sheetId="8" r:id="rId8"/>
    <sheet name="SO 101_007" sheetId="9" r:id="rId9"/>
    <sheet name="SO 120_001" sheetId="10" r:id="rId10"/>
    <sheet name="SO 201_001" sheetId="11" r:id="rId11"/>
    <sheet name="SO 201_002" sheetId="12" r:id="rId12"/>
  </sheets>
  <definedNames/>
  <calcPr fullCalcOnLoad="1"/>
</workbook>
</file>

<file path=xl/sharedStrings.xml><?xml version="1.0" encoding="utf-8"?>
<sst xmlns="http://schemas.openxmlformats.org/spreadsheetml/2006/main" count="3912" uniqueCount="1016">
  <si>
    <t>ASPE10</t>
  </si>
  <si>
    <t>S</t>
  </si>
  <si>
    <t>Firma: Dopravoprojekt Ostrava</t>
  </si>
  <si>
    <t>Příloha k formuláři pro ocenění nabídky</t>
  </si>
  <si>
    <t xml:space="preserve">Stavba: </t>
  </si>
  <si>
    <t>180005</t>
  </si>
  <si>
    <t>II/152 Hrotovice - Dukovany, PD - I. etapa (km 0,000 - 5,950)</t>
  </si>
  <si>
    <t>O</t>
  </si>
  <si>
    <t>Objekt:</t>
  </si>
  <si>
    <t>A05</t>
  </si>
  <si>
    <t>Zásady organizace výstavby</t>
  </si>
  <si>
    <t>O1</t>
  </si>
  <si>
    <t>Rozpočet:</t>
  </si>
  <si>
    <t>0,00</t>
  </si>
  <si>
    <t>15,00</t>
  </si>
  <si>
    <t>21,00</t>
  </si>
  <si>
    <t>3</t>
  </si>
  <si>
    <t>2</t>
  </si>
  <si>
    <t>001</t>
  </si>
  <si>
    <t>Typ</t>
  </si>
  <si>
    <t>0</t>
  </si>
  <si>
    <t>Poř. číslo</t>
  </si>
  <si>
    <t>1</t>
  </si>
  <si>
    <t>Kód položky</t>
  </si>
  <si>
    <t>Varianta</t>
  </si>
  <si>
    <t>Název položky</t>
  </si>
  <si>
    <t>4</t>
  </si>
  <si>
    <t>MJ</t>
  </si>
  <si>
    <t>5</t>
  </si>
  <si>
    <t>Množství</t>
  </si>
  <si>
    <t>6</t>
  </si>
  <si>
    <t>Cena</t>
  </si>
  <si>
    <t>Jednotková</t>
  </si>
  <si>
    <t>9</t>
  </si>
  <si>
    <t>Celkem</t>
  </si>
  <si>
    <t>10</t>
  </si>
  <si>
    <t>SD</t>
  </si>
  <si>
    <t>Komunikace</t>
  </si>
  <si>
    <t>P</t>
  </si>
  <si>
    <t>57790A</t>
  </si>
  <si>
    <t/>
  </si>
  <si>
    <t>VÝSPRAVA VÝTLUKŮ SMĚSÍ ACO (KUBATURA)</t>
  </si>
  <si>
    <t>M3</t>
  </si>
  <si>
    <t>PP</t>
  </si>
  <si>
    <t>Na základě odsouhlasení investorem a TDI 
Délka*šířka*tloušťka*odhad plochy</t>
  </si>
  <si>
    <t>VV</t>
  </si>
  <si>
    <t>Opravy objízdné trasy Jaroměřice nad Rokytnou - Petrůvky - křiž. II/399xII/152 
32000*6,5*0,05*0,03=312,000 [A] 
Opravy objízdné trasy Jamomlice - Dolní Dubňany 
20000*6,5*0,05*0,03=195,000 [B] 
Celkem: A+B=507,000 [C]</t>
  </si>
  <si>
    <t>TS</t>
  </si>
  <si>
    <t>- odfrézování nebo jiné odstranění poškozených vozovkových vrstev 
- zaříznutí hran 
- vyčištění 
- nátěr 
- dodání a výplň předepsanou zhutněnou balenou asfaltovou směsí 
- asfaltová zálivka</t>
  </si>
  <si>
    <t>Ostatní konstrukce a práce</t>
  </si>
  <si>
    <t>914499R</t>
  </si>
  <si>
    <t>PROVIZORNÍ DOPRAVNÍ ZNAČENÍ</t>
  </si>
  <si>
    <t>KPL</t>
  </si>
  <si>
    <t>veškeré PDZ vč. pronájmu, montáže, přemístění,demontáže</t>
  </si>
  <si>
    <t>1=1,000 [A]</t>
  </si>
  <si>
    <t>Zhotovitel stavby před započetím stavby vytvoří definitivní podobu provizorního dopravního značení a obrátí se s žádostí o stanovení místní a přechodné úpravy provozu na dotčené pozemní komunikace na místně a věcně příslušný správní orgán, který stanovuje místní a přechodnou úpravu provozu na dotčené pozemní komunikaci.</t>
  </si>
  <si>
    <t>SO 000</t>
  </si>
  <si>
    <t>VŠEOBECNÉ A PŘEDBĚŽNÉ PŘELOŽKY</t>
  </si>
  <si>
    <t>Všeobecné konstrukce a práce</t>
  </si>
  <si>
    <t>02720</t>
  </si>
  <si>
    <t>POMOC PRÁCE ZŘÍZ NEBO ZAJIŠŤ REGULACI A OCHRANU DOPRAVY</t>
  </si>
  <si>
    <t>Náklady spojené se zajištěním uzavírek a stanovení místní úpravy na PK včetně související inženýrské činnosti dle PD a požadavků objednatele během výstavby 
1=1,000 [A]</t>
  </si>
  <si>
    <t>zahrnuje veškeré náklady spojené s objednatelem požadovanými zařízeními</t>
  </si>
  <si>
    <t>02730</t>
  </si>
  <si>
    <t>POMOC PRÁCE ZŘÍZ NEBO ZAJIŠŤ OCHRANU INŽENÝRSKÝCH SÍTÍ</t>
  </si>
  <si>
    <t>zajíištění stáv. inž. sítí 
kompletní činnost včetně vytýčení a pasportizace (vytýčení, případné sondy, zajištění před stavbeními pracemi po dobu výstavby)</t>
  </si>
  <si>
    <t>02811</t>
  </si>
  <si>
    <t>PRŮZKUMNÉ PRÁCE GEOTECHNICKÉ NA POVRCHU</t>
  </si>
  <si>
    <t>Geologický a geotechnický průzkum v průběhu stavby. Prohlídka a posouzení podloží vozovky včetně případného návrhu opatření.</t>
  </si>
  <si>
    <t>zahrnuje veškeré náklady spojené s objednatelem požadovanými pracemi</t>
  </si>
  <si>
    <t>02851</t>
  </si>
  <si>
    <t>PRŮZKUMNÉ PRÁCE DIAGNOSTIKY KONSTRUKCÍ NA POVRCHU</t>
  </si>
  <si>
    <t>diagnostika čel nosníků mostu SO201  po dobourání stávajících závěrných zídek</t>
  </si>
  <si>
    <t>02910</t>
  </si>
  <si>
    <t>OSTATNÍ POŽADAVKY - ZEMĚMĚŘIČSKÁ MĚŘENÍ</t>
  </si>
  <si>
    <t>Veškeré geodetické práce před a v průběhu stavby, včetně vytyčení inženýrských sítí</t>
  </si>
  <si>
    <t>02911</t>
  </si>
  <si>
    <t>OSTATNÍ POŽADAVKY - GEODETICKÉ ZAMĚŘENÍ</t>
  </si>
  <si>
    <t>vytyčení stavby, zaměření pro potřeby RDS</t>
  </si>
  <si>
    <t>geodetické zaměření skutečného provedení</t>
  </si>
  <si>
    <t>7</t>
  </si>
  <si>
    <t>02920</t>
  </si>
  <si>
    <t>OSTATNÍ POŽADAVKY - OCHRANA ŽIVOTNÍHO PROSTŘEDÍ</t>
  </si>
  <si>
    <t>náklady na ochranu životního prostředí během výstavby</t>
  </si>
  <si>
    <t>8</t>
  </si>
  <si>
    <t>02940</t>
  </si>
  <si>
    <t>OSTATNÍ POŽADAVKY - VYPRACOVÁNÍ DOKUMENTACE</t>
  </si>
  <si>
    <t>Přepočet zatižitelnosti mostu jako podklad pro mostní list 
objekt SO 201</t>
  </si>
  <si>
    <t>029412</t>
  </si>
  <si>
    <t>a</t>
  </si>
  <si>
    <t>OSTATNÍ POŽADAVKY - VYPRACOVÁNÍ MOSTNÍHO LISTU</t>
  </si>
  <si>
    <t>KUS</t>
  </si>
  <si>
    <t>hlavní prohlídka propustků a evidenční listy propustků</t>
  </si>
  <si>
    <t>6=6,000 [A]</t>
  </si>
  <si>
    <t>b</t>
  </si>
  <si>
    <t>mostní list most ev.č. 152-023</t>
  </si>
  <si>
    <t>11</t>
  </si>
  <si>
    <t>02943</t>
  </si>
  <si>
    <t>OSTATNÍ POŽADAVKY - VYPRACOVÁNÍ RDS</t>
  </si>
  <si>
    <t>vypracování RDS objekt SO 201 
+ dle potřeb zhotovitele stavby</t>
  </si>
  <si>
    <t>12</t>
  </si>
  <si>
    <t>02944</t>
  </si>
  <si>
    <t>OSTAT POŽADAVKY - DOKUMENTACE SKUTEČ PROVEDENÍ V DIGIT FORMĚ</t>
  </si>
  <si>
    <t>Vypracování DSPS v tištěné a digitální podobě (4x tištěné paré +1xCD) 
vč. kompletní závěrečné zprávy zhotovitele, specifikace dle SOD</t>
  </si>
  <si>
    <t>13</t>
  </si>
  <si>
    <t>02945</t>
  </si>
  <si>
    <t>OSTAT POŽADAVKY - GEOMETRICKÝ PLÁN</t>
  </si>
  <si>
    <t>Vypracování případných geometrických plánů, dle SOD</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</si>
  <si>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</si>
  <si>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14</t>
  </si>
  <si>
    <t>029459</t>
  </si>
  <si>
    <t>R</t>
  </si>
  <si>
    <t>OSTAT POŽADAVKY - HAVARIJNÍ A POVODŇOVÝ PLÁN</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</si>
  <si>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</si>
  <si>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15</t>
  </si>
  <si>
    <t>02946</t>
  </si>
  <si>
    <t>OSTAT POŽADAVKY - FOTODOKUMENTACE</t>
  </si>
  <si>
    <t>průběžná fotodokumentace realizace stavby, na konci stavby 2x na CD</t>
  </si>
  <si>
    <t>položka zahrnuje:  
- fotodokumentaci zadavatelem požadovaného děje a konstrukcí v požadovaných časových intervalech  
- zadavatelem specifikované výstupy (fotografie v papírovém a digitálním formátu) v požadovaném počtu</t>
  </si>
  <si>
    <t>16</t>
  </si>
  <si>
    <t>029509</t>
  </si>
  <si>
    <t>NÁKLADY BOZP</t>
  </si>
  <si>
    <t>17</t>
  </si>
  <si>
    <t>029511</t>
  </si>
  <si>
    <t>OSTATNÍ POŽADAVKY - POSUDKY A KONTROLY</t>
  </si>
  <si>
    <t>Provedení pasportizace okolních objektů a objízdných tras před a po stavbě</t>
  </si>
  <si>
    <t>18</t>
  </si>
  <si>
    <t>02953</t>
  </si>
  <si>
    <t>OSTATNÍ POŽADAVKY - HLAVNÍ MOSTNÍ PROHLÍDKA</t>
  </si>
  <si>
    <t>objekt SO 201 
položka zahrnuje : 
- úkony dle ČSN 73 6221 
- provedení hlavní mostní prohlídky oprávněnou fyzickou nebo právnickou osobou 
- vyhotovení záznamu (protokolu), který jednoznačně definuje stav mostu</t>
  </si>
  <si>
    <t>položka zahrnuje : 
- úkony dle ČSN 73 6221 
- provedení hlavní mostní prohlídky oprávněnou fyzickou nebo právnickou osobou 
- vyhotovení záznamu (protokolu), který jednoznačně definuje stav mostu</t>
  </si>
  <si>
    <t>19</t>
  </si>
  <si>
    <t>02991</t>
  </si>
  <si>
    <t>aa</t>
  </si>
  <si>
    <t>OSTATNÍ POŽADAVKY - INFORMAČNÍ TABULE dočasná</t>
  </si>
  <si>
    <t>billboard IROP (místo realizace bude po dobu realizace stavby osazeno 1 ks velkoplošného billboardu o rozměru 5,1 x 2,4 m dle pravidel publicity IROP po schválení objednatelem, formou pronájmu od dodavatele, vč. projednání umístění, montáže a demontáže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</si>
  <si>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</si>
  <si>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20</t>
  </si>
  <si>
    <t>ab</t>
  </si>
  <si>
    <t>2ks billboard Kraj Vysočina (místo realizace bude po dobu realizace stavby osazeno 2 ks velkoplošného billboardu o rozměru 5,1x2,4 m dle pravidel objednatele Kraj Vysočina, formou pronájmu od dodavatele, vč. projednání umístění), montáže a demontáže</t>
  </si>
  <si>
    <t>21</t>
  </si>
  <si>
    <t>OSTATNÍ POŽADAVKY - PAMĚTNÍ DESKA</t>
  </si>
  <si>
    <t>Pamětní deska (publicita). 
místo realizace projektu bude nejpozději k datu převzetí dokončené stavby objednatelem osazeno 1 ks pamětní desky o rozměru 0,3 x 0,4 m dle pravidel IROP, v provedení z materiálu zajišťující životnost desky a písma min. 5 let 
Zahrnuje dodávku, osazení, montáž včetně sloupků a kotvení</t>
  </si>
  <si>
    <t>22</t>
  </si>
  <si>
    <t>03100</t>
  </si>
  <si>
    <t>ZAŘÍZENÍ STAVENIŠTĚ - ZŘÍZENÍ, PROVOZ, DEMONTÁŽ</t>
  </si>
  <si>
    <t>zahrnuje zejména náklady na veškerý materiál a práce nutné ke zřízení, provozu,oddstranění  a vyklizení staveniště 
včetně zajištění ploch pro případné deponování stavebního materiálu</t>
  </si>
  <si>
    <t>zahrnuje objednatelem povolené náklady na pořízení (event. pronájem), provozování, udržování a likvidaci zhotovitelova zařízení</t>
  </si>
  <si>
    <t>23</t>
  </si>
  <si>
    <t>03730</t>
  </si>
  <si>
    <t>POMOC PRÁCE ZAJIŠŤ NEBO ZŘÍZ OCHRANU INŽENÝRSKÝCH SÍTÍ</t>
  </si>
  <si>
    <t>objekt SO 201 
Sloup VO a vedení VO - zajištění a ochrana po dobu výstavby, včetně přeložení kabelu do římsy mostu 
Plynovod - zajištění a ochrana po dobu výstavby 
Televizní kabel - zajištění a ochrana po dobu výstavby, včetně přeložení kabelu do římsy mostu 
Cetin - zajištění a ochrana po dobu výstavby, včetně přeložení kabelu do římsy mostu</t>
  </si>
  <si>
    <t>zahrnuje objednatelem povolené náklady na požadovaná zařízení zhotovitele</t>
  </si>
  <si>
    <t>SO 101</t>
  </si>
  <si>
    <t>Silnice II/152</t>
  </si>
  <si>
    <t>SO 101.1 SILNICE II/152 (km 0,000 - 0,450)</t>
  </si>
  <si>
    <t>014101</t>
  </si>
  <si>
    <t>POPLATKY ZA SKLÁDKU</t>
  </si>
  <si>
    <t>poplatky za uložení vytěžené zeminy 
pol. 17120</t>
  </si>
  <si>
    <t>69,96=69,960 [A]</t>
  </si>
  <si>
    <t>zahrnuje veškeré poplatky provozovateli skládky související s uložením odpadu na skládce.</t>
  </si>
  <si>
    <t>014111</t>
  </si>
  <si>
    <t>POPLATKY ZA SKLÁDKU TYP S-IO (INERTNÍ ODPAD)</t>
  </si>
  <si>
    <t>vybourané bet. objekty 
pol. 11352 
dlažební kostky 
pol. 11355   30%....15m*0.2*0.1 
bet. dlažba pol. 113479.R</t>
  </si>
  <si>
    <t>25*0,035+15*0.2*0.1+3,5=4,675 [A]</t>
  </si>
  <si>
    <t>Zemní práce</t>
  </si>
  <si>
    <t>113479</t>
  </si>
  <si>
    <t>PODKLAD ZÁMKOVÁ DLAŽBA - ODSTRANĚNÍ</t>
  </si>
  <si>
    <t>odstranění bet. zámkové dlažby v  podkladní vrstvě silnice II/152 
viz. diagnostika vozovky 
v km 78,540 byla pod AC vrstvami na niveletě - 190mm zastižena betonová zámková dlažba tl. 70mm 
předpoklad plochy 50m2 
skutečné množství bude upřesněno při realizaci stvaby a odsouhlaseno investorem stavby a TDS</t>
  </si>
  <si>
    <t>50*0,07=3,500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</si>
  <si>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</si>
  <si>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11352</t>
  </si>
  <si>
    <t>ODSTRANĚNÍ CHODNÍKOVÝCH A SILNIČNÍCH OBRUBNÍKŮ BETONOVÝCH</t>
  </si>
  <si>
    <t>M</t>
  </si>
  <si>
    <t>km 0,420 - 0,445 vlevo....odvoz na skládku 
25=25,000 [A]</t>
  </si>
  <si>
    <t>11355</t>
  </si>
  <si>
    <t>ODSTRANĚNÍ OBRUB Z DLAŽEBNÍCH KOSTEK JEDNODUCHÝCH</t>
  </si>
  <si>
    <t>Odstranění dvojřádku ze žul. kostek drobných podél silničních obrub. 
Uložení na meziskládku v místě stavby. 
Předpoklad znovupoužití 70% viz pol. 91772......35m 
Planimetrováno ze situace. 
km 0,420 - 0,445 
30% odvoz na skládku vč. uložení 
poplatek viz. pol.</t>
  </si>
  <si>
    <t>25*2=50,000 [A]</t>
  </si>
  <si>
    <t>11360</t>
  </si>
  <si>
    <t>ROZRYTÍ VOZOVKY</t>
  </si>
  <si>
    <t>M2</t>
  </si>
  <si>
    <t>rozrytí a reprofilace vozovky před recyklací</t>
  </si>
  <si>
    <t>3296=3 296,000 [A]</t>
  </si>
  <si>
    <t>zahrnuje potřebné mechanizmy a odklizení přebytečného materiálu</t>
  </si>
  <si>
    <t>11372</t>
  </si>
  <si>
    <t>FRÉZOVÁNÍ ZPEVNĚNÝCH PLOCH ASFALTOVÝCH</t>
  </si>
  <si>
    <t>frézování intravilán Hrotovice KM 0,000 - 0,450...............3149m2 *0,155 
napojení MK 147 m2*0,1 
přebytek bude odvezen na skládku KSÚSV Hrotovice</t>
  </si>
  <si>
    <t>3149*0,155+147*0,1=502,795 [A] 
planimetrováno ze situace př. 02</t>
  </si>
  <si>
    <t>13273</t>
  </si>
  <si>
    <t>HLOUBENÍ RÝH ŠÍŘ DO 2M PAŽ I NEPAŽ TŘ. I</t>
  </si>
  <si>
    <t>hloubení pro UV a přípojky DN 150 
v. UV 
 fakturace proběhne na základě skutečného objemu zeminy při realizaci stavby po dosouhlasení investorem a TDS</t>
  </si>
  <si>
    <t>5,5*1*1.59*8=69,960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</si>
  <si>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</si>
  <si>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</si>
  <si>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</si>
  <si>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zemina nevhodná do násypů, uložení na skládku 
pol. 13273</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</si>
  <si>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</si>
  <si>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</si>
  <si>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</si>
  <si>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zásyp přípojek UV 
fakturace proběhne na základě skutečného objemu použitého materiálu při realizaci stavby po dosouhlasení investorem a TDS</t>
  </si>
  <si>
    <t>1,04*1*5,5*8=45,760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</si>
  <si>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</si>
  <si>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</si>
  <si>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</si>
  <si>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obsyp přípojek a UV 
písek fr. 0-16 
fakturace proběhne na základě skutečného objemu použitého materiálu při realizaci stavby po dosouhlasení investorem a TDS</t>
  </si>
  <si>
    <t>(0,45*1-3,14*0,15*0,15)*5,5*8=16,691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</si>
  <si>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</si>
  <si>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18110</t>
  </si>
  <si>
    <t>ÚPRAVA PLÁNĚ SE ZHUTNĚNÍM V HORNINĚ TŘ. I</t>
  </si>
  <si>
    <t>3296*1.03=3 394,880 [A]</t>
  </si>
  <si>
    <t>položka zahrnuje úpravu pláně včetně vyrovnání výškových rozdílů. Míru zhutnění určuje projekt.</t>
  </si>
  <si>
    <t>Vodorovné konstrukce</t>
  </si>
  <si>
    <t>45157</t>
  </si>
  <si>
    <t>PODKLADNÍ A VÝPLŇOVÉ VRSTVY Z KAMENIVA TĚŽENÉHO</t>
  </si>
  <si>
    <t>lože pod potrubí přípojek UV a pod UV 
písek fr. 0-16</t>
  </si>
  <si>
    <t>přípojky UV 
0,1*1*5,5*8=4,400 [A]</t>
  </si>
  <si>
    <t>položka zahrnuje dodávku předepsaného kameniva, mimostaveništní a vnitrostaveništní dopravu a jeho uložení 
není-li v zadávací dokumentaci uvedeno jinak, jedná se o nakupovaný materiál</t>
  </si>
  <si>
    <t>567554</t>
  </si>
  <si>
    <t>VRST PRO OBNOVU A OPR RECYK ZA STUD CEM A ASF EM TL DO 250MM</t>
  </si>
  <si>
    <t>recyklace za studena na místě s použitím cementu a asf. pojiva 
RS CA tp 208 
tl. 250mm</t>
  </si>
  <si>
    <t>3153*1,03=3 247,590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</si>
  <si>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</si>
  <si>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572113</t>
  </si>
  <si>
    <t>INFILTRAČNÍ POSTŘIK Z EMULZE DO 0,5KG/M2</t>
  </si>
  <si>
    <t>0,6 kg/m2 
PI C 
ČSN 736129, ČSN EN 13808 
posyp kamnenivem drceným viz. pol. 57621</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</si>
  <si>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</si>
  <si>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</si>
  <si>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t>
  </si>
  <si>
    <t>0,40 kg/m2 a 0,50 kg/m2 dle vzorových př. řezů př. č. 04 
PS CP 
ČSN 73 6129, ČSN EN 13808</t>
  </si>
  <si>
    <t>(3153+147)*2=6 600,000 [A]</t>
  </si>
  <si>
    <t>- dodání všech předepsaných materiálů pro postřiky v předepsaném množství 
- provedení dle předepsaného technologického předpisu 
- zřízení vrstvy bez rozlišení šířky, pokládání vrstvy po etapách 
- úpravu napojení, ukončení</t>
  </si>
  <si>
    <t>574A34</t>
  </si>
  <si>
    <t>ASFALTOVÝ BETON PRO OBRUSNÉ VRSTVY ACO 11+, 11S TL. 40MM</t>
  </si>
  <si>
    <t>ACO 11+ PmB 45/80-65 
ČSN 73 6121, ČSN EN 13108-1 
+ napojení MK 147 m2</t>
  </si>
  <si>
    <t>3153+147=3 300,000 [A] 
planimetrováno ze situace a vz.pr. řezů př. 02 a 04</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</si>
  <si>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</si>
  <si>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574C56</t>
  </si>
  <si>
    <t>ASFALTOVÝ BETON PRO LOŽNÍ VRSTVY ACL 16+, 16S TL. 60MM</t>
  </si>
  <si>
    <t>napojení MK 
ACL 16S, PmB 25/55-60 tl. 60mm 
ČSN 73 6121, ČSN EN 131 08-1</t>
  </si>
  <si>
    <t>147=147,000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</si>
  <si>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</si>
  <si>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574C66</t>
  </si>
  <si>
    <t>ASFALTOVÝ BETON PRO LOŽNÍ VRSTVY ACL 16+, 16S TL. 70MM</t>
  </si>
  <si>
    <t>ACL 16S, PmB 25/55-60  
ČSN 73 6121, ČSN EN 131 08-1</t>
  </si>
  <si>
    <t>3153=3 153,000 [A] 
planimetrováno ze situace a vzorových př. řezů</t>
  </si>
  <si>
    <t>574E46</t>
  </si>
  <si>
    <t>ASFALTOVÝ BETON PRO PODKLADNÍ VRSTVY ACP 16+, 16S TL. 50MM</t>
  </si>
  <si>
    <t>ACP 16+(S) 50/70 
ČSN 73 6121, ČSN EN 131 08-1</t>
  </si>
  <si>
    <t>3153=3 153,000 [A] 
planimetrováno ze situace a vzorových příčných řezů</t>
  </si>
  <si>
    <t>57621</t>
  </si>
  <si>
    <t>POSYP KAMENIVEM DRCENÝM 5KG/M2</t>
  </si>
  <si>
    <t>posyp kamenivem drceným frakce 2/4, 3,0 kg/m2 
viz. pol. 572113</t>
  </si>
  <si>
    <t>3153*1,03=3 247,590 [A] 
planimetrováno ze situace a vzor. př. řezů</t>
  </si>
  <si>
    <t>- dodání kameniva předepsané kvality a zrnitosti 
- posyp předepsaným množstvím</t>
  </si>
  <si>
    <t>587206</t>
  </si>
  <si>
    <t>PŘEDLÁŽDĚNÍ KRYTU Z BETONOVÝCH DLAŽDIC SE ZÁMKEM</t>
  </si>
  <si>
    <t>v místě stávajícího vjezdu v km 0,37840 vlevo z důvodu úpravy příčného sklonu silnice II/152</t>
  </si>
  <si>
    <t>30=30,000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</si>
  <si>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</si>
  <si>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58910</t>
  </si>
  <si>
    <t>VÝPLŇ SPAR ASFALTEM</t>
  </si>
  <si>
    <t>asfaltová zálivka v místě napojení na stáv. komunikaci</t>
  </si>
  <si>
    <t>6,9=6,900 [A] 
planimetrováno ze situace</t>
  </si>
  <si>
    <t>položka zahrnuje: 
- dodávku předepsaného materiálu 
- vyčištění a výplň spar tímto materiálem</t>
  </si>
  <si>
    <t>Potrubí</t>
  </si>
  <si>
    <t>24</t>
  </si>
  <si>
    <t>87433</t>
  </si>
  <si>
    <t>POTRUBÍ Z TRUB PLASTOVÝCH ODPADNÍCH DN DO 150MM</t>
  </si>
  <si>
    <t>žebrové potrubí z PP (plné žebro v řezu stěny), SN 10, rozměrová řada dle DIN 16 961 
- přípojky k UV 
 fakturace proběhne na základě skutečného délky přípojek při realizaci stavby po dosouhlasení investorem a TDS</t>
  </si>
  <si>
    <t>8*5=40,000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</si>
  <si>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</si>
  <si>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25</t>
  </si>
  <si>
    <t>89712</t>
  </si>
  <si>
    <t>VPUSŤ KANALIZAČNÍ ULIČNÍ KOMPLETNÍ Z BETONOVÝCH DÍLCŮ</t>
  </si>
  <si>
    <t>včetně mříže D400 litina se zámkem, popř. plast, kompozit 
vč. montáže 
skutečný počet bude upřesněn během stavby a odsouhlasen TDS a investorem stavby</t>
  </si>
  <si>
    <t>8=8,000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</si>
  <si>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</si>
  <si>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26</t>
  </si>
  <si>
    <t>89921</t>
  </si>
  <si>
    <t>VÝŠKOVÁ ÚPRAVA POKLOPŮ</t>
  </si>
  <si>
    <t>výšková úprava šoupátka a poklopů 
skutečný počet bude upřesněn během stavby a odsouhlasen TDS a investorem stavby</t>
  </si>
  <si>
    <t>8=8,000 [A] 
planimetrováno ze situace př. č. ,02</t>
  </si>
  <si>
    <t>- položka výškové úpravy zahrnuje všechny nutné práce a materiály pro zvýšení nebo snížení zařízení (včetně nutné úpravy stávajícího povrchu vozovky nebo chodníku).</t>
  </si>
  <si>
    <t>27</t>
  </si>
  <si>
    <t>917224</t>
  </si>
  <si>
    <t>SILNIČNÍ A CHODNÍKOVÉ OBRUBY Z BETONOVÝCH OBRUBNÍKŮ ŠÍŘ 150MM</t>
  </si>
  <si>
    <t>doplnění stáv. silničních obrubníků v km 0,450 - 0,400 vlevo (odhad 20%) 
viz. pol.91781 
 fakturace proběhne na základě skutečného množství vyměněných obrubníků při realizaci stavby po dosouhlasení investorem a TDS</t>
  </si>
  <si>
    <t>150*0,2=30,000 [A]</t>
  </si>
  <si>
    <t>Položka zahrnuje: 
dodání a pokládku betonových obrubníků o rozměrech předepsaných zadávací dokumentací 
betonové lože i boční betonovou opěrku.</t>
  </si>
  <si>
    <t>28</t>
  </si>
  <si>
    <t>91772</t>
  </si>
  <si>
    <t>OBRUBA Z DLAŽEBNÍCH KOSTEK DROBNÝCH</t>
  </si>
  <si>
    <t>využití stávajících kostek viz. pol. 11355 
předpoklad 70%, fakturace proběhne na základě skutečného množství použitých kostek na stavbě při realizaci po dosouhlasení investorem a TDS 
km 0,402 - 0,419 vpravo....17,5 m</t>
  </si>
  <si>
    <t>25*2*0,7=35,000 [A]</t>
  </si>
  <si>
    <t>Položka zahrnuje: 
dodání a pokládku jedné řady dlažebních kostek o rozměrech předepsaných zadávací dokumentací 
betonové lože i boční betonovou opěrku.</t>
  </si>
  <si>
    <t>29</t>
  </si>
  <si>
    <t>využití odstraněných stáv. kostek z obj. SO 101.2 
pol. 11355, předpoklad 70%,   
fakturace proběhne na základě skutečného množství použitých kostek na stavbě při realizaci po dosouhlasení investorem a TDS 
0,142 - 0,392 vlevo...250m 
0,000 - 0,0402 vpravo.....402m</t>
  </si>
  <si>
    <t>250*2+402*2=1 304,000 [A]</t>
  </si>
  <si>
    <t>30</t>
  </si>
  <si>
    <t>91781</t>
  </si>
  <si>
    <t>VÝŠKOVÁ ÚPRAVA OBRUBNÍKŮ BETONOVÝCH</t>
  </si>
  <si>
    <t>km  0,250 - 0,400 vlevo 
doplnění novými obrubami...předpoklad 20% viz. pol. 917224</t>
  </si>
  <si>
    <t>150=150,000 [A]</t>
  </si>
  <si>
    <t>Položka výšková úprava obrub zahrnuje jejich vytrhání, očištění, manipulaci, nové betonové lože a osazení. Případné nutné doplnění novými obrubami se uvede v položkách 9172 až 9177.</t>
  </si>
  <si>
    <t>31</t>
  </si>
  <si>
    <t>919114</t>
  </si>
  <si>
    <t>ŘEZÁNÍ ASFALTOVÉHO KRYTU VOZOVEK TL DO 200MM</t>
  </si>
  <si>
    <t>řezání krytu vozovky v místě napojení na stáv. stav</t>
  </si>
  <si>
    <t>položka zahrnuje řezání vozovkové vrstvy v předepsané tloušťce, včetně spotřeby vody</t>
  </si>
  <si>
    <t>002</t>
  </si>
  <si>
    <t>SO 101.2 Silnice II/152 (km 0,450 - 5,950)</t>
  </si>
  <si>
    <t>poplatky za uložení vytěžené zeminy 
pol. 17120 
pol. 12931</t>
  </si>
  <si>
    <t>6173,7+4200*0,25=7 223,700 [A]</t>
  </si>
  <si>
    <t>vybourané bet. objekty 
pol. 966166....12m3 
pol. 96611....0,24m3 
966358......36,7m*0,04 
dvouřádek ze žul. kostek obce Slavětice 
pol. 11355......1971,6*0,1*0,1</t>
  </si>
  <si>
    <t>12+0,24+36,7*0,04+1971,6*0,1*0,1=33,424 [A]</t>
  </si>
  <si>
    <t>11120</t>
  </si>
  <si>
    <t>ODSTRANĚNÍ KŘOVIN</t>
  </si>
  <si>
    <t>mýcení křovin  
zhotovitel v celkové ceně díla zohlední možnost následného využití dřeva</t>
  </si>
  <si>
    <t>83=83,000 [A] 
dendrologický průzkum - př. H02</t>
  </si>
  <si>
    <t>odstranění křovin a stromů do průměru 100 mm 
doprava dřevin bez ohledu na vzdálenost 
spálení na hromadách nebo štěpkování</t>
  </si>
  <si>
    <t>11130</t>
  </si>
  <si>
    <t>SEJMUTÍ DRNU</t>
  </si>
  <si>
    <t>odstranění drnů ze stávajícího silničního tělesa v tl. 10cm 
plochy ZPF ...219m2 v tl. 10cm</t>
  </si>
  <si>
    <t>9240+3650+219=13 109,000 [A] 
planimetrováno ze situace př. č. 02 a z příčných řezů př.č. 05</t>
  </si>
  <si>
    <t>včetně vodorovné dopravy  a uložení na skládku</t>
  </si>
  <si>
    <t>11201</t>
  </si>
  <si>
    <t>KÁCENÍ STROMŮ D KMENE DO 0,5M S ODSTRANĚNÍM PAŘEZŮ</t>
  </si>
  <si>
    <t>zhotovitel v celkové ceně díla zohlední možnost následného využití dřeva</t>
  </si>
  <si>
    <t>4=4,000 [A]</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</si>
  <si>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</si>
  <si>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Odstranění dvojřádku ze žul. kostek drobných podél silničních obrub. 
Uložení na meziskládku v místě stavby. 
Předpoklad znovupoužití 30% viz pol. 91772....337,2*2=674m 
Planimetrováno ze situace. 
odstranění dvouřádku v obci Slavětice 
vlevo: 
km 3,808-3,875 
km 4,077-4,526 
vpravo: 
3,819-4,548 
v místech napojení místních komunikací 
Hrotovice: 25+28+25</t>
  </si>
  <si>
    <t>(67+449+729+25+28+25)*2=2 646,000 [A] 
zpětné použití viz. pol. 91772.a 
-337,2*2=- 674,400 [B] 
Celkem: A+B=1 971,600 [C]</t>
  </si>
  <si>
    <t>rozrytí a reprofilace vozovky před recyklací 
intravilány 16551m2 
extarvilán 14434m2</t>
  </si>
  <si>
    <t>16551+14434=30 985,000 [A]</t>
  </si>
  <si>
    <t>frézování intravilán Hrotovice a Slavětice...............(6554+8750)*0,155 
frézování extravilán mezi obcemi.............................17411*0,09 
frézování extravilán za Slavěticemi..........................7067*0.18 
frézování napoejní MK.......923*0,1 
potřebná část bude využita na stavbě pro nezpevněné krajnice 729 m3 a hospodářské sjezdy 79,2m3 
přebytek 4304,2m3 bude odvezen na skládku KSÚSV Hrotovice</t>
  </si>
  <si>
    <t>(6554+8750)*0,155+17411*0,09+7067*0,18+923*0,1=5 303,470 [A] 
planimetrováno ze situace př. 02</t>
  </si>
  <si>
    <t>12373</t>
  </si>
  <si>
    <t>ODKOP PRO SPOD STAVBU SILNIC A ŽELEZNIC TŘ. I</t>
  </si>
  <si>
    <t>výkop nevhodný do násypů 
včetně odvozu na skládku dle ZOP do zhotovitelem určené vzdálenosti</t>
  </si>
  <si>
    <t>3290+1070=4 360,000 [A] 
planimetrováno z příčných řezu programem Roadpac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</si>
  <si>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</si>
  <si>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12931</t>
  </si>
  <si>
    <t>ČIŠTĚNÍ PŘÍKOPŮ OD NÁNOSU DO 0,25M3/M</t>
  </si>
  <si>
    <t>1160*2+940*2=4 200,000 [A]</t>
  </si>
  <si>
    <t>- vodorovná a svislá doprava, přemístění, přeložení, manipulace s výkopkem a uložení na skládku (bez poplatku)</t>
  </si>
  <si>
    <t>hloubení pro UV a přípojky DN 150 
vč. UV  
fakturace proběhne na základě skutečného objemu zeminy při realizaci stavby po dosouhlasení investorem a TDS 
Hrotovice 30 ks 
Slavětice  30ks</t>
  </si>
  <si>
    <t>5,5*1*1.59*(30+30)=524,700 [A]</t>
  </si>
  <si>
    <t>17110</t>
  </si>
  <si>
    <t>ULOŽENÍ SYPANINY DO NÁSYPŮ SE ZHUTNĚNÍM</t>
  </si>
  <si>
    <t>uložení do násypů 
včetně zajištění vhodné zeminy 
vč. případného polatku za zeminu 
vč. dovozu 
Zhotovitel navrhne a ocení pro něj nejvhodnější technologii tak, aby byly splněny definované požadavky (parametry) ČSN 73 6133. Prokázání vhodnosti bude doloženo splněním definovaných požadovaných parametrů v souladu s TKP a příp. ZTKP. Veškeré práce a použitý materiál musí být odsouhlasen TDI.</t>
  </si>
  <si>
    <t>45=45,000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</si>
  <si>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</si>
  <si>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zemina nevhodná do násypů, uložení na skládku 
pol. 11130 
pol. 12373 
pol. 13273</t>
  </si>
  <si>
    <t>12890*0,1+4360+524,7=6 173,700 [A]</t>
  </si>
  <si>
    <t>17310</t>
  </si>
  <si>
    <t>ZEMNÍ KRAJNICE A DOSYPÁVKY SE ZHUTNĚNÍM</t>
  </si>
  <si>
    <t>včetně zajištění vhodné zeminy 
vč. případného polatku za zeminu 
vč. dovozu 
L 1,350 - 1,775 
P 1,430 - 1,735 
L 1,790 - 1,980 
P 1,775 - 1,920 
P 1,920 - 2,050 
L 2,000 - 3,800 
P 2,075 - 3,800 
L 3,875 - 4,075 
L 4,086 - 4,125 
P 4,600 - 5,010</t>
  </si>
  <si>
    <t>planimetrováno z příčných řezů a vzorových př. řezů 
490=490,000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</si>
  <si>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</si>
  <si>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1,04*1*5,5*60=343,200 [A]</t>
  </si>
  <si>
    <t>podsyp přípojek 
obsyp přípojek 
fakturace proběhne na základě skutečného objemu použitého materiálu při realizaci stavby po dosouhlasení investorem a TDS</t>
  </si>
  <si>
    <t>(0,45*1-3,14*0,15*0,15)*5,5*60=125,186 [A]</t>
  </si>
  <si>
    <t>(7285+9152)*1.03+14434*1.45=37 859,410 [A]</t>
  </si>
  <si>
    <t>18222</t>
  </si>
  <si>
    <t>ROZPROSTŘENÍ ORNICE VE SVAHU V TL DO 0,15M</t>
  </si>
  <si>
    <t>ohumusování tl. 0,15m 
vč. nákupu ornice a dovozu</t>
  </si>
  <si>
    <t>16283=16 283,000 [A]</t>
  </si>
  <si>
    <t>položka zahrnuje:  
nutné přemístění ornice z dočasných skládek vzdálených do 50m  
rozprostření ornice v předepsané tloušťce ve svahu přes 1:5</t>
  </si>
  <si>
    <t>184B15</t>
  </si>
  <si>
    <t>r</t>
  </si>
  <si>
    <t>VYSAZOVÁNÍ STROMŮ LISTNATÝCH S BALEM OBVOD KMENE DO 16CM, PODCHOZÍ VÝŠ MIN 2,4M</t>
  </si>
  <si>
    <t>javor babyka (Acer pseudoplatanus) 
náhradní výsadba za kácené stromy  
na pozemku parc. číslo 721/2 v k.ú Hrotovice..... 2 ks 
na pozemku parc. číslo 668/7 v k. ú. Hrotovice....2 ks 
obvod kmene v 1 m výšky nejméně 12-15cm, výška kmene nejméně 2,5 m s terminálem v prodloužení osy kmene s větvemi pravidelně rozloženými po celé délce terminálu ve spirále, třikrát přesazovaný, s balem, zálivka 3x po 100 l vody/ks</t>
  </si>
  <si>
    <t>Položka vysazování stromů zahrnuje i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</si>
  <si>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přípojky UV 
0,1*1*5,5*60=33,000 [A]</t>
  </si>
  <si>
    <t>56330</t>
  </si>
  <si>
    <t>VOZOVKOVÉ VRSTVY ZE ŠTĚRKODRTI</t>
  </si>
  <si>
    <t>ŠDA fr. 0/32 ČSN 73 6123-1, ČSN  EN 13285 
v místě pod recyklací v krajnici tl. 0,15m</t>
  </si>
  <si>
    <t>3463*0,6=2 077,800 [A]</t>
  </si>
  <si>
    <t>- dodání kameniva předepsané kvality a zrnitosti  
- rozprostření a zhutnění vrstvy v předepsané tloušťce  
- zřízení vrstvy bez rozlišení šířky, pokládání vrstvy po etapách  
- nezahrnuje postřiky, nátěry</t>
  </si>
  <si>
    <t>MATERIÁL DO VRSTVY RECYKLACE</t>
  </si>
  <si>
    <t>materiál vhodný na doplnění vozovky do recyklace za studena</t>
  </si>
  <si>
    <t>3463*0,3=1 038,900 [A]</t>
  </si>
  <si>
    <t>recyklace za studena na místě s použitím cementu a asf. pojiva 
RS CA TP208 
tl. 250mm 
množství materiálu vhodného na doplnění vozovky před recyklací v extravilánu v místě uapdlých krajnic 
vč. dovozu je v pol. 56330.a</t>
  </si>
  <si>
    <t>(7285+9152)*1,03+14434*1,2=34 250,910 [A]</t>
  </si>
  <si>
    <t>56963</t>
  </si>
  <si>
    <t>ZPEVNĚNÍ KRAJNIC Z RECYKLOVANÉHO MATERIÁLU TL DO 150MM</t>
  </si>
  <si>
    <t>využití R-materiálu ze stavby 
L   1,780 - 1,339....441*0,75 
P  1,739  - 1,435....304*0,50 
L   1,984 - 1,795....189*0.50 
P  1,916  - 1,774....142*0.50 
P  2,060 - 1,916.....144*0.75 
L  2,270 - 1,995.....275*0,75 
P  2,670- 2,070......520*0,75 
L  2,638 - 2,277.....291*0,75 
L  3,794 - 2,975.....746*0,75 
P  3,795 - 2,975.....748*0,75 
L  3,954 - 3,875 ....79*0.75 
L  4,077 - 3,965.....112*0.50 
L  5,950 - 5,000.....950*0.75 
P  5,950 - 4,566.....1384*0,75</t>
  </si>
  <si>
    <t>4557=4 557,000 [A] 
planimetrováno ze situace př. 02</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</si>
  <si>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</si>
  <si>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0,6 kg/m2 
PI C 
posyp kamnenivem drceným viz. pol. 57621</t>
  </si>
  <si>
    <t>(7285+9152)*1,03+14434*1,09=32 663,170 [A]</t>
  </si>
  <si>
    <t>572214</t>
  </si>
  <si>
    <t>SPOJOVACÍ POSTŘIK Z MODIFIK EMULZE DO 0,5KG/M2</t>
  </si>
  <si>
    <t>0,40 kg/m2: (7285+9152)+14434*1,02+6865*1,02=38 161,980 [A] 
0,50 kg/m2: (7285+9152)+14434*1,05+6865*1,05+6865*1,07=46 146,500 [B] 
Celkem: A+B=84 308,480 [C]</t>
  </si>
  <si>
    <t>0,50kg/m2 
PS CP 
ČSN 73 6129, ČSN EN 13808 
v místě lokální sanace v km 5,010 - 5,950 
předpoklad dle diagnostiky vozovky 20% z frézované plochy</t>
  </si>
  <si>
    <t>6865*0,2=1 373,000 [A] 
planimetrováno ze situace</t>
  </si>
  <si>
    <t>57475</t>
  </si>
  <si>
    <t>VOZOVKOVÉ VÝZTUŽNÉ VRSTVY Z GEOMŘÍŽOVINY</t>
  </si>
  <si>
    <t>km 5,010 - 5,950....vyztužení skelnou geomříží 
min. tahová pevnost 100kN, s polymerním povlakem skelných vláken, 
oky min. 25x25mm a samolepícím lepidlem na spodní straně mříže instalované na podkladní vrstvu z ACP</t>
  </si>
  <si>
    <t>6865*1,06=7 276,900 [A] 
planimetrováno ze situace a vzor. př. řezů</t>
  </si>
  <si>
    <t>- dodání geomříže v požadované kvalitě a v množství včetně přesahů (přesahy započteny v jednotkové ceně) 
- očištění podkladu 
- pokládka geomříže dle předepsaného technologického předpisu</t>
  </si>
  <si>
    <t>574B34</t>
  </si>
  <si>
    <t>ASFALTOVÝ BETON PRO OBRUSNÉ VRSTVY MODIFIK ACO 11+, 11S TL. 40MM</t>
  </si>
  <si>
    <t>ACO 11+ PmB 45/80-65 
ČSN 73 6121, ČSN EN 13108-1 
intravilány obcí......7285+9152 
extravilán mezi obcemi......14434 
extravilán za Slavěticemi.....6865</t>
  </si>
  <si>
    <t>7285+9152+14434+6865=37 736,000 [A]</t>
  </si>
  <si>
    <t>574D66</t>
  </si>
  <si>
    <t>ASFALTOVÝ BETON PRO LOŽNÍ VRSTVY MODIFIK ACL 16+, 16S TL. 70MM</t>
  </si>
  <si>
    <t>(7285+9152)+14434*1,03+6865*1,03=38 374,970 [A] 
planimetrováno ze situace a vzorových př. řezů</t>
  </si>
  <si>
    <t>ACP 16+(S) 50/70 
ČSN 73 6121, ČSN EN 131 08-1  
varianta D podkladní vrstva v intravilánech 
ACP 16+(S) 50/70 
ČSN 736121, ČSN EN 13108-1 
lokální sanace, v případě zjištění rozpadu asf. vrstev po dosfrézování stáv. povrchu, rozsah je nutné definovat při vizuální prohlídce odborně způsobilým diagnostikem se zástupcem objednatele 
předpoklad dle diagnostiky vozovky 20% z frézované plochy v úseku km 5,010 - 5,950</t>
  </si>
  <si>
    <t>(7285+9152)+6865*0,2=17 810,000 [A] 
planimetrováno ze situace a vzorových příčných řezů</t>
  </si>
  <si>
    <t>32</t>
  </si>
  <si>
    <t>574E66</t>
  </si>
  <si>
    <t>ASFALTOVÝ BETON PRO PODKLADNÍ VRSTVY ACP 16+, 16S TL. 70MM</t>
  </si>
  <si>
    <t>ACP 16+(S) 50/70 
ČSN 736121, ČSN EN 13108-1</t>
  </si>
  <si>
    <t>14434*1,07=15 444,380 [A] 
planimetrováno ze situace a vzoroových příčných řezů</t>
  </si>
  <si>
    <t>33</t>
  </si>
  <si>
    <t>574E88</t>
  </si>
  <si>
    <t>ASFALTOVÝ BETON PRO PODKLADNÍ VRSTVY ACP 22+, 22S TL. 90MM</t>
  </si>
  <si>
    <t>ACP 22S 50/70 
ČSN 736121, ČSN EN 13108-1</t>
  </si>
  <si>
    <t>6865*1,07=7 345,550 [A] 
planimetrováno ze situace a vzorových příčných řez</t>
  </si>
  <si>
    <t>34</t>
  </si>
  <si>
    <t>(7285+9152)*1,03+16525*1,09=34 942,360 [A] 
planimetrováno ze situace a vzor. př. řezů</t>
  </si>
  <si>
    <t>35</t>
  </si>
  <si>
    <t>577A2</t>
  </si>
  <si>
    <t>VÝSPRAVA TRHLIN ASFALTOVOU ZÁLIVKOU MODIFIK</t>
  </si>
  <si>
    <t>předpoklad co 20 m 1 mrázová trhlina 
km 5,010 - 5,950</t>
  </si>
  <si>
    <t>47*7,3=343,100 [A]</t>
  </si>
  <si>
    <t>- vyfrézování drážky šířky do 20mm hloubky do 40mm 
- vyčištění 
- nátěr 
- výplň předepsanou zálivkovou hmotou</t>
  </si>
  <si>
    <t>36</t>
  </si>
  <si>
    <t>asfaltová zálivka v místech napojení na stáv. komunikaci</t>
  </si>
  <si>
    <t>7+7,4+8,3+7=29,700 [A] 
planimetrováno ze situace</t>
  </si>
  <si>
    <t>37</t>
  </si>
  <si>
    <t>žebrové potrubí z PP (plné žebro v řezu stěny), SN 10, rozměrová řada dle DIN 16 961 
- přípojky k UV 
60*5m 
fakturace proběhne na základě skutečného délky přípojek při realizaci stavby po dosouhlasení investorem a TDS</t>
  </si>
  <si>
    <t>300=300,000 [A]</t>
  </si>
  <si>
    <t>38</t>
  </si>
  <si>
    <t>30+30=60,000 [A]</t>
  </si>
  <si>
    <t>39</t>
  </si>
  <si>
    <t>38+5=43,000 [A] 
planimetrováno ze situace př. č. ,02</t>
  </si>
  <si>
    <t>40</t>
  </si>
  <si>
    <t>9111A3</t>
  </si>
  <si>
    <t>ZÁBRADLÍ SILNIČNÍ S VODOR MADLY - DEMONTÁŽ S PŘESUNEM</t>
  </si>
  <si>
    <t>odstranění stáv. zábradlí ve Slavěticích u rybníka 
vč. odvozu</t>
  </si>
  <si>
    <t>116=116,000 [A]</t>
  </si>
  <si>
    <t>položka zahrnuje:  
- demontáž a odstranění zařízení  
- jeho odvoz na předepsané místo</t>
  </si>
  <si>
    <t>41</t>
  </si>
  <si>
    <t>9111A39</t>
  </si>
  <si>
    <t>ZÁBRADLÍ SILNIČNÍ S VODOR MADLY - DEMONTÁŽ A MONTÁŽ</t>
  </si>
  <si>
    <t>demontáž stáv. zábradlí a znovuosazení a napojení na mostní zábradlí u objektu SO 201 vpravo</t>
  </si>
  <si>
    <t>2+1=3,000 [A]</t>
  </si>
  <si>
    <t>42</t>
  </si>
  <si>
    <t>9113A1</t>
  </si>
  <si>
    <t>SVODIDLO OCEL SILNIČ JEDNOSTR, ÚROVEŇ ZADRŽ N1, N2 - DODÁVKA A MONTÁŽ</t>
  </si>
  <si>
    <t>297+175+136=608,000 [A] 
planimetrováno ze situace</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</si>
  <si>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</si>
  <si>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43</t>
  </si>
  <si>
    <t>9113A3</t>
  </si>
  <si>
    <t>SVODIDLO OCEL SILNIČ JEDNOSTR, ÚROVEŇ ZADRŽ N1, N2 - DEMONTÁŽ S PŘESUNEM</t>
  </si>
  <si>
    <t>vč. odvozu na skládku</t>
  </si>
  <si>
    <t>28+24+29+29+20+128+180+140=578,000 [A]</t>
  </si>
  <si>
    <t>44</t>
  </si>
  <si>
    <t>9113B1</t>
  </si>
  <si>
    <t>SVODIDLO OCEL SILNIČ JEDNOSTR, ÚROVEŇ ZADRŽ H1 -DODÁVKA A MONTÁŽ</t>
  </si>
  <si>
    <t>ocelové siln. svodidlo ve Slavěticích u rybníka</t>
  </si>
  <si>
    <t>116=116,000 [A] 
planimetrováno ze situace</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</si>
  <si>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</si>
  <si>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45</t>
  </si>
  <si>
    <t>911CA3</t>
  </si>
  <si>
    <t>SVODIDLO BETON, ÚROVEŇ ZADRŽ N2 VÝŠ 0,8M - DEMONTÁŽ S PŘESUNEM</t>
  </si>
  <si>
    <t>odstranění svodidla v km 3,96800-4,07800 vlevo ve Slavěticích</t>
  </si>
  <si>
    <t>116=116,000 [A] 
planimetrováno ze situace př. 02</t>
  </si>
  <si>
    <t>položka zahrnuje: 
- demontáž a odstranění zařízení 
- jeho odvoz na předepsané místo</t>
  </si>
  <si>
    <t>46</t>
  </si>
  <si>
    <t>91228</t>
  </si>
  <si>
    <t>SMĚROVÉ SLOUPKY Z PLAST HMOT VČETNĚ ODRAZNÉHO PÁSKU</t>
  </si>
  <si>
    <t>sloupky bílé Z11a,b.....159 ks 
sloupky červené Z11g....16 ks</t>
  </si>
  <si>
    <t>159+16=175,000 [A] 
planimetrováno ze situace př.č. 02</t>
  </si>
  <si>
    <t>položka zahrnuje:  
- dodání a osazení sloupku včetně nutných zemních prací  
- vnitrostaveništní a mimostaveništní doprava  
- odrazky plastové nebo z retroreflexní fólie</t>
  </si>
  <si>
    <t>47</t>
  </si>
  <si>
    <t>912283</t>
  </si>
  <si>
    <t>SMĚROVÉ SLOUPKY Z PLAST HMOT - DEMONTÁŽ A ODVOZ</t>
  </si>
  <si>
    <t>přesný počet bude upřesněn při realizaci stavby a odsouhlasný investorema TDS</t>
  </si>
  <si>
    <t>80=80,000 [A]</t>
  </si>
  <si>
    <t>REApoložka zahrnuje demontáž stávajícího sloupku, jeho odvoz do skladu nebo na skládku</t>
  </si>
  <si>
    <t>48</t>
  </si>
  <si>
    <t>91238</t>
  </si>
  <si>
    <t>SMĚROVÉ SLOUPKY Z PLAST HMOT - NÁSTAVCE NA SVODIDLA VČETNĚ ODRAZNÉHO PÁSKU</t>
  </si>
  <si>
    <t>bílý nástavec na svodidla</t>
  </si>
  <si>
    <t>8+16=24,000 [A] 
planimetrováno ze situace př. č. 02</t>
  </si>
  <si>
    <t>položka zahrnuje: 
- dodání a osazení sloupku včetně nutných zemních prací 
- vnitrostaveništní a mimostaveništní doprava 
- odrazky plastové nebo z retroreflexní fólie</t>
  </si>
  <si>
    <t>49</t>
  </si>
  <si>
    <t>914133</t>
  </si>
  <si>
    <t>DOPRAVNÍ ZNAČKY ZÁKLADNÍ VELIKOSTI OCELOVÉ FÓLIE TŘ 2 - DEMONTÁŽ</t>
  </si>
  <si>
    <t>odstranění stávajícího svislého značení 
IJ 4b............... 3 ks 
C 4a+Z3..........1 ks společně umístěné na plastovém kuželu na ostrůvku na přechodu pro choddce v Hrotovicích 
IS 4b................1 ks 
IS 4c................1 ks 
B20 a...............2 ks 
P1....................1 ks 
E2b..................2 ks 
IS 3a................2 ks 
IZ 4a................3 ks 
IZ 4b................2 ks 
P2....................1 ks 
B13...................2 ks 
E13...................2 ks 
ev.č. mostu...... 2 ks</t>
  </si>
  <si>
    <t>3+1+1+1+2+1+2+2+3+2+1+2+2+2=25,000 [A]</t>
  </si>
  <si>
    <t>Položka zahrnuje odstranění, demontáž a odklizení materiálu s odvozem na předepsané místo</t>
  </si>
  <si>
    <t>50</t>
  </si>
  <si>
    <t>914923</t>
  </si>
  <si>
    <t>SLOUPKY A STOJKY DZ Z OCEL TRUBEK DO PATKY DEMONTÁŽ</t>
  </si>
  <si>
    <t>odstranění stáv. sloupků SSZ 
vč. odvozu na zhotovitelem předepsané místo</t>
  </si>
  <si>
    <t>19=19,000 [A]</t>
  </si>
  <si>
    <t>51</t>
  </si>
  <si>
    <t>91723</t>
  </si>
  <si>
    <t>OBRUBY Z BETON KRAJNÍKŮ</t>
  </si>
  <si>
    <t>vč. bet. lože C20/25nXF3 tl. min 100mm 
obec Slavětice 
vpravo: 
km 3,819-3,960 
km 3,968-4,057 
km 4,085-4,125 
km 4,135-4,234 
km 4,249-4,340 
km 4,354-4,548 
vlevo: 
km 3,809-3,875 
km 4,085-4,120 
km 4,135-4,150 
km 4,168-4,526</t>
  </si>
  <si>
    <t>141+89+40+99+91+194+66+35+15+358=1 128,000 [A] 
planimetrováno ze situace př. 02</t>
  </si>
  <si>
    <t>Položka zahrnuje: 
dodání a pokládku betonových krajníků o rozměrech předepsaných zadávací dokumentací 
betonové lože i boční betonovou opěrku.</t>
  </si>
  <si>
    <t>52</t>
  </si>
  <si>
    <t>doplnění poškozených dl.kostek 
využití stávajících kostek viz. pol. 11355 
předpoklad 30% z pol. 91785 
fakturace proběhne na základě skutečného množství použitých kostek na stavbě při realizaci po dosouhlasení investorem a TDS</t>
  </si>
  <si>
    <t>2248*0,3=674,400 [A]</t>
  </si>
  <si>
    <t>53</t>
  </si>
  <si>
    <t>91785</t>
  </si>
  <si>
    <t>VÝŠKOVÁ ÚPRAVA OBRUB Z DLAŽEB KOSTEK DROBNÝCH</t>
  </si>
  <si>
    <t>stáv. dvouřádek ze žul. kostek Hrotovice 
vlevo: 
km 0,472-0,680 
km 0,698-0,710 
km 0,728-0,836 
km 0,847-0,906 
km 0,938-0,980 
km 1,012-1,082 
vpravo: 
km 0,472-0,652 
km 0,679-0,730 
km 0,749-0,836 
km 0,847-0,913 
km 0,941-1,182 
předpoklad doplnění novými dl. kostkami 30% 
lze použít z vybouraných dl. kostek viz. pol. 11355 
osazení viz. pol. 91772</t>
  </si>
  <si>
    <t>(208+12+108+59+42+70+180+51+87+66+241)*2=2 248,000 [A]</t>
  </si>
  <si>
    <t>54</t>
  </si>
  <si>
    <t>55</t>
  </si>
  <si>
    <t>935212</t>
  </si>
  <si>
    <t>PŘÍKOPOVÉ ŽLABY Z BETON TVÁRNIC ŠÍŘ DO 600MM DO BETONU TL 100MM</t>
  </si>
  <si>
    <t>bet. příkopová tvárnice š. 600mm z betonu C30/37 XF4</t>
  </si>
  <si>
    <t>415+272+213+86=986,000 [A] 
planimetrováno ze situace př. č. 02</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</si>
  <si>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</si>
  <si>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56</t>
  </si>
  <si>
    <t>96611</t>
  </si>
  <si>
    <t>BOURÁNÍ KONSTRUKCÍ Z BETONOVÝCH DÍLCŮ</t>
  </si>
  <si>
    <t>meliorační šachty 
propustek 152-049 
propostek 152-050 
předpokládaná výška šachet je 3m 
odstraněné stá. bet. svodidel ve Slavěticích u rybníka...166m*</t>
  </si>
  <si>
    <t>3*0,04*2=0,240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</si>
  <si>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</si>
  <si>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57</t>
  </si>
  <si>
    <t>96616</t>
  </si>
  <si>
    <t>BOURÁNÍ KONSTRUKCÍ ZE ŽELEZOBETONU</t>
  </si>
  <si>
    <t>odstranění ŽB konstrukcí v trase 
vč. odvozu na skládku 
bet. čela propustku  
152-049....3m3 
152-050....4,5m3 
152051....4,5m3</t>
  </si>
  <si>
    <t>3+4,5+4,5=12,000 [A] 
planimetrováno ze situace a příčných řezů</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</si>
  <si>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</si>
  <si>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58</t>
  </si>
  <si>
    <t>966358</t>
  </si>
  <si>
    <t>BOURÁNÍ PROPUSTŮ Z TRUB DN DO 600MM</t>
  </si>
  <si>
    <t>propustky 152-049, 152-050, 152-051</t>
  </si>
  <si>
    <t>12,5+12,2+12,=36,700 [A]</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</si>
  <si>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</si>
  <si>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59</t>
  </si>
  <si>
    <t>96688</t>
  </si>
  <si>
    <t>VYBOURÁNÍ KANALIZAČ ŠACHET KOMPLETNÍCH</t>
  </si>
  <si>
    <t>stáv. šachty v intravilánu Hrotovic a Slavětic 
vč. manipulace, vč. odvozu na skládku vč. uložení a poplatku 
skutečný počet bude upřesněn během stavby a odsouhlasen TDS a investorem stavby</t>
  </si>
  <si>
    <t>60=60,000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</si>
  <si>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</si>
  <si>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60</t>
  </si>
  <si>
    <t>969245</t>
  </si>
  <si>
    <t>VYBOURÁNÍ POTRUBÍ DN DO 300MM KANALIZAČ</t>
  </si>
  <si>
    <t>odstranění stáv. přípojek UV  v intravilánu Hrotovic a Slavětic (předpoklad) 
fakturace proběhne na základě skutečného délky přípojek při realizaci stavby po dosouhlasení investorem a TDS 
vč. manipulace, vč. odvozu na skládku vč. uložení a poplatku</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</si>
  <si>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</si>
  <si>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003</t>
  </si>
  <si>
    <t>definitivní dopravní značení</t>
  </si>
  <si>
    <t>91299</t>
  </si>
  <si>
    <t>PLASTOVÝ KUŽEL</t>
  </si>
  <si>
    <t>plastový kužel na ostrůvku u přechodu pro chodce v km 0,475 
C4a + Z3 na jednom kuželu</t>
  </si>
  <si>
    <t>2=2,000 [A]</t>
  </si>
  <si>
    <t>položka zahrnuje: 
- dodání a osazení zrcadla včetně nutných zemních prací 
- předepsaná povrchová úprava 
- vnitrostaveništní a mimostaveništní doprava 
- odrazky plastové nebo z retroreflexní fólie.</t>
  </si>
  <si>
    <t>914131</t>
  </si>
  <si>
    <t>DOPRAVNÍ ZNAČKY ZÁKLADNÍ VELIKOSTI OCELOVÉ FÓLIE TŘ 2 - DODÁVKA A MONTÁŽ</t>
  </si>
  <si>
    <t>z hlediska noční viditelnosti musí fólie splňovat požadavky ČSN EN 12 899-1. Z hlediska viditelnosti za světla budou splňovat požadavky na třídu R2 dle tab. 6 ČSN EN 12 899-1 
skutečný počet nových znače, které busou vyměněny za stávající SDZ, bude upřesněn při realizaci stavby na základě skutečného stavu po odsouhlasení investorem a TDS 
IJ 4b..............2 ks 
IJ 4c..............2 ks 
IS 4b.............1 ks 
IS 4c.............1 ks 
B 20a............2 ks 
P 1................1 ks 
E 2b..............2 ks 
IS 3a.............2 ks 
IZ 4a.............3 ks 
IZ 4b.............2 ks 
P2.................1 ks 
B13...............2 ks 
E 13..............2 ks</t>
  </si>
  <si>
    <t>2+2+1+1+2+1+2+2+3+2+1+2+2=23,000 [A]</t>
  </si>
  <si>
    <t>položka zahrnuje: 
- dodávku a montáž značek v požadovaném provedení</t>
  </si>
  <si>
    <t>9141699</t>
  </si>
  <si>
    <t>ZNAČKY A CEDULE - MONTÁŽ S PŘEMÍSTĚNÍM</t>
  </si>
  <si>
    <t>zpětná montáž 
cedule Vítá Vás město Hrotovice</t>
  </si>
  <si>
    <t>položka zahrnuje: 
- dopravu demontované značky z dočasné skládky 
- osazení a montáž značky na místě určeném projektem 
- nutnou opravu poškozených částí 
nezahrnuje dodávku značky</t>
  </si>
  <si>
    <t>914921</t>
  </si>
  <si>
    <t>SLOUPKY A STOJKY DOPRAVNÍCH ZNAČEK Z OCEL TRUBEK DO PATKY - DODÁVKA A MONTÁŽ</t>
  </si>
  <si>
    <t>sloupky SDZ z ocelových žárově zinkovaných trubek o průměru 60mm s toušťkou stěny nejvýše 3mm 
vč. patek</t>
  </si>
  <si>
    <t>18=18,000 [A]</t>
  </si>
  <si>
    <t>položka zahrnuje: 
- sloupky a upevňovací zařízení včetně jejich osazení (betonová patka, zemní práce)</t>
  </si>
  <si>
    <t>915221</t>
  </si>
  <si>
    <t>VODOR DOPRAV ZNAČ PLASTEM STRUKTURÁLNÍ NEHLUČNÉ - DOD A POKLÁDKA</t>
  </si>
  <si>
    <t>strukturální značení dvousložkovým plastem, vč. posypu balotinou 
vč. předznačení 
reflexní typu II dle TP70 
nezvučící VDZ 
V1a (0,125)........................209,9 m2 
V2b (1,5/14,5/0,25).......... 106,8m2 
V2b (3,0/1,5/0,125)...........267,7 m2 
V3 (3/1,5/0,125)..................71,8 m2 
V3 (0,125)..........................107,6 m2 
V4 (0,25)..........................1771,3 m2 
V4 (0,5/0,5/0,25).................11,8 m2 
V7......................................110,5 m2 
V9a.........................................6,3m2 
V11a....................................45,8 m2</t>
  </si>
  <si>
    <t>209,9+106,8+267,7+71,8+107,6+1771,3+11,8+110,5+6,3+45,8=2 709,500 [A] 
planimetrováno z výkresu DDZ př. SO 101_07.1-07.4</t>
  </si>
  <si>
    <t>položka zahrnuje:  
- dodání a pokládku nátěrového materiálu (měří se pouze natíraná plocha)  
- předznačení a reflexní úpravu</t>
  </si>
  <si>
    <t>004</t>
  </si>
  <si>
    <t>Propustky 152-046-047-048</t>
  </si>
  <si>
    <t>A</t>
  </si>
  <si>
    <t>poplatky za uložení betonu</t>
  </si>
  <si>
    <t>B</t>
  </si>
  <si>
    <t>poplatky za uložení vytěžené zeminy</t>
  </si>
  <si>
    <t>planimetrováno z přílohy SO 101_02.1 situace - 1.část a SO 101_06.1 Objekty -1.část</t>
  </si>
  <si>
    <t>Propustek 152-046 6,2=6,200 [A] 
Propustek 152-047 5,5=5,500 [B] 
Propustek 152-048 7=7,000 [C] 
Celkem: A+B+C=18,700 [D]</t>
  </si>
  <si>
    <t>12970</t>
  </si>
  <si>
    <t>ČIŠTĚNÍ KANALIZAČNÍCH ŠACHET</t>
  </si>
  <si>
    <t>Propustek 152-046 1=1,000 [A] 
Propustek 152-047 1=1,000 [B] 
Propustek 152-048 1=1,000 [C] 
Celkem: A+B+C=3,000 [D]</t>
  </si>
  <si>
    <t>129958</t>
  </si>
  <si>
    <t>ČIŠTĚNÍ POTRUBÍ DN DO 600MM</t>
  </si>
  <si>
    <t>Propustek 152-046 14=14,000 [A] 
Propustek 152-047 14=14,000 [B] 
Propustek 152-048 14=14,000 [C] 
Celkem: A+B+C=42,000 [D]</t>
  </si>
  <si>
    <t>13173</t>
  </si>
  <si>
    <t>HLOUBENÍ JAM ZAPAŽ I NEPAŽ TŘ. I</t>
  </si>
  <si>
    <t>planimetrováno z přílohySO 101_02.1 situace - 1.část a SO 101_06.1 Objekty -1.část 
vč. čerpání vody, čerpacích jímek, potrubí a pohotovostní čerpací soupravy, včetně odvozu na skládku</t>
  </si>
  <si>
    <t>Propustek 152-046 6,2*0,4=2,480 [A] 
Propustek 152-047 5,5*0,4+0,8*6=7,000 [B] 
Propustek 152-048 7*0,4+1,0*7=9,800 [C] 
Celkem: A+B+C=19,280 [D]</t>
  </si>
  <si>
    <t>planimetrováno z přílohy SO 101_02.1 situace - 1.část a SO 101_06.1 Objekty -1.část 
zásypy za čely, vč. nákupu, natěžení a dovozu</t>
  </si>
  <si>
    <t>Propustek 152-047 0,8*6=4,800 [A] 
Propustek 152-048 1,0*7=7,000 [B] 
Celkem: A+B=11,800 [C]</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</si>
  <si>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</si>
  <si>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Základy</t>
  </si>
  <si>
    <t>261113</t>
  </si>
  <si>
    <t>VRTY PRO KOTVENÍ A INJEKTÁŽ NA POVRCHU TŘ I D DO 25MM</t>
  </si>
  <si>
    <t>planimetrováno z přílohy SO 101_02.1 situace - 1.část a SO 101_06.1 Objekty -1.část 
pro zábradlí</t>
  </si>
  <si>
    <t>Propustek 152-047 4*3*0,17=2,040 [A]</t>
  </si>
  <si>
    <t>položka zahrnuje: 
přemístění, montáž a demontáž vrtných souprav 
svislou dopravu zeminy z vrtu 
vodorovnou dopravu zeminy bez uložení na skládku 
případně nutné pažení dočasné (včetně odpažení) i trvalé</t>
  </si>
  <si>
    <t>planimetrováno z přílohy SO 101_02.1 situace - 1.část a SO 101_06.1 Objekty -1.část 
pro spřahující trny čekla a římsy, včetně lepidla a vlepení kotev</t>
  </si>
  <si>
    <t>Propustek 152-047 6*2*0,2=2,400 [A] 
Propustek 152-048 6*2*0,2=2,400 [B] 
Celkem: A+B=4,800 [C]</t>
  </si>
  <si>
    <t>Svislé konstrukce</t>
  </si>
  <si>
    <t>317325</t>
  </si>
  <si>
    <t>ŘÍMSY ZE ŽELEZOBETONU DO C30/37 (B37)</t>
  </si>
  <si>
    <t>planimetrováno z přílohy SO 101_02.1 situace - 1.část a SO 101_06.1 Objekty -1.část 
beton C 30/37–XF4, vč. úpravy pracovních spar</t>
  </si>
  <si>
    <t>Propustek 152-047 0,7*3=2,100 [A] 
Propustek 152-048 0,6*3=1,800 [B] 
Celkem: A+B=3,900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</si>
  <si>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</si>
  <si>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</si>
  <si>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</si>
  <si>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T</t>
  </si>
  <si>
    <t>planimetrováno z přílohy SO 101_02.1 situace - 1.část a SO 101_06.1 Objekty -1.část 
odborný odhad 200 kg/m3 
včetně spřahujících trnů mezi čely a římsou</t>
  </si>
  <si>
    <t>Propustek 152-047 0,7*3*0,2=0,420 [A] 
Propustek 152-048 0,6*3*0,2=0,360 [B] 
Celkem: A+B=0,780 [C]</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</si>
  <si>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</si>
  <si>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451314</t>
  </si>
  <si>
    <t>PODKLADNÍ A VÝPLŇOVÉ VRSTVY Z PROSTÉHO BETONU C25/30</t>
  </si>
  <si>
    <t>planimetrováno z přílohy SO 101_02.1 situace - 1.část a SO 101_06.1 Objekty -1.část 
C20/25n XF0, podkladní beton pod kamennou dlažbou tl 0,2m</t>
  </si>
  <si>
    <t>Propustek 152-046 6,2*0,2=1,240 [A] 
Propustek 152-047 5,5*0,2=1,100 [B] 
Propustek 152-048 7*0,2=1,400 [C] 
Celkem: A+B+C=3,740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</si>
  <si>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</si>
  <si>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465512</t>
  </si>
  <si>
    <t>DLAŽBY Z LOMOVÉHO KAMENE NA MC</t>
  </si>
  <si>
    <t>planimetrováno z přílohy SO 101_02.1 situace - 1.část a SO 101_06.1 Objekty -1.část 
zpevnění ploch lomovým kamenem tl. 200 mm, vč. úpravy spar hmotou s odolností XF4</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</si>
  <si>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</si>
  <si>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Úpravy povrchů, podlahy, výplně otvorů</t>
  </si>
  <si>
    <t>626111</t>
  </si>
  <si>
    <t>REPROFILACE PODHLEDŮ, SVISLÝCH PLOCH SANAČNÍ MALTOU JEDNOVRST TL 10MM</t>
  </si>
  <si>
    <t>planimetrováno z přílohy SO 101_02.1 situace - 1.část a SO 101_06.1 Objekty -1.část 
odborný odhad 100% z celkové sanované plochy</t>
  </si>
  <si>
    <t>Propustek 152-046 šachta 1,5+5,5*1,4+5,5*0,2=10,300 [A] 
Propustek 152-047 šachta 3,2+7,7*1,4+7,7*0,2=15,520 [B] 
Propustek 152-048 šachta 1,7+5,5*1,5+5,5*0,2=11,050 [C] 
Propustek 152-046 čelo (0,6+1,4)*4=8,000 [D] 
Propustek 152-047 čelo 1,4*3=4,200 [E] 
Propustek 152-048 čelo 1,1*3=3,300 [F] 
Celkem: A+B+C+D+E+F=52,370 [G]</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</si>
  <si>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</si>
  <si>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626113</t>
  </si>
  <si>
    <t>REPROFILACE PODHLEDŮ, SVISLÝCH PLOCH SANAČNÍ MALTOU JEDNOVRST TL 30MM</t>
  </si>
  <si>
    <t>planimetrováno z přílohy SO 101_02.1 situace - 1.část a SO 101_06.1 Objekty -1.část 
odborný odhad 50% z celkové sanované plochy</t>
  </si>
  <si>
    <t>Propustek 152-046 šachta 1,5+5,5*1,4+5,5*0,2=10,300 [A] 
Propustek 152-047 šachta 3,2+7,7*1,4+7,7*0,2=15,520 [B] 
Propustek 152-048 šachta 1,7+5,5*1,5+5,5*0,2=11,050 [C] 
Propustek 152-046 čelo (0,6+1,4)*4=8,000 [D] 
Propustek 152-047 čelo 1,4*3=4,200 [E] 
Propustek 152-048 čelo 1,1*3=3,300 [F] 
Celkem: 0,5*(A+B+C+D+E+F)=26,185 [G]</t>
  </si>
  <si>
    <t>62641</t>
  </si>
  <si>
    <t>SJEDNOCUJÍCÍ STĚRKA JEMNOU MALTOU TL CCA 2MM</t>
  </si>
  <si>
    <t>62652</t>
  </si>
  <si>
    <t>OCHRANA VÝZTUŽE PŘI NEDOSTATEČNÉM KRYTÍ</t>
  </si>
  <si>
    <t>planimetrováno z přílohy SO 101_02.1 situace - 1.část a SO 101_06.1 Objekty -1.část 
pasivace výztuže, odborný odhad 10% z celkové sanované plochy</t>
  </si>
  <si>
    <t>Propustek 152-046 šachta 1,5+5,5*1,4+5,5*0,2=10,300 [A] 
Propustek 152-047 šachta 3,2+7,7*1,4+7,7*0,2=15,520 [B] 
Propustek 152-048 šachta 1,7+5,5*1,5+5,5*0,2=11,050 [C] 
Propustek 152-046 čelo (0,6+1,4)*4=8,000 [D] 
Propustek 152-047 čelo 1,4*3=4,200 [E] 
Propustek 152-048 čelo 1,1*3=3,300 [F] 
Celkem: 0,1*(A+B+C+D+E+F)=5,237 [G]</t>
  </si>
  <si>
    <t>položka zahrnuje: 
dodávku veškerého materiálu potřebného pro předepsanou úpravu v předepsané kvalitě 
položení vrstvy v předepsané tloušťce 
potřebná lešení a podpěrné konstrukce</t>
  </si>
  <si>
    <t>Přidružená stavební výroba</t>
  </si>
  <si>
    <t>78312</t>
  </si>
  <si>
    <t>PROTIKOROZ OCHRANA OCEL KONSTR NÁTĚREM VÍCEVRST</t>
  </si>
  <si>
    <t>planimetrováno z přílohy SO 101_02.1 situace - 1.část a SO 101_06.1 Objekty -1.část 
kompletní protikorozní ochrana ocelové mříže</t>
  </si>
  <si>
    <t>Propustek 152-046 1,5*2=3,000 [A] 
Propustek 152-047 3,2*2=6,400 [B] 
Propustek 152-048 1,7*2=3,400 [C] 
Celkem: A+B+C=12,800 [D]</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</si>
  <si>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</si>
  <si>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78383</t>
  </si>
  <si>
    <t>NÁTĚRY BETON KONSTR TYP S4 (OS-C)</t>
  </si>
  <si>
    <t>planimetrováno z přílohy SO 101_02.1 situace - 1.část a SO 101_06.1 Objekty -1.část 
ochranný nátěr říms</t>
  </si>
  <si>
    <t>Propustek 152-047 1,0*3=3,000 [A] 
Propustek 152-048 0,7*3=2,100 [B] 
Celkem: A+B=5,100 [C]</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</si>
  <si>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</si>
  <si>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9112B1</t>
  </si>
  <si>
    <t>ZÁBRADLÍ MOSTNÍ SE SVISLOU VÝPLNÍ - DODÁVKA A MONTÁŽ</t>
  </si>
  <si>
    <t>planimetrováno z přílohy SO 101_02.1 situace - 1.část a SO 101_06.1 Objekty -1.část 
vč. kotvení a kotevních přípravků</t>
  </si>
  <si>
    <t>Propustek 152-047 3=3,000 [A]</t>
  </si>
  <si>
    <t>položka zahrnuje: 
dodání zábradlí včetně předepsané povrchové úpravy 
kotvení sloupků, t.j. kotevní desky, šrouby z nerez oceli, vrty a zálivku, pokud zadávací dokumentace nestanoví jinak 
případné nivelační hmoty pod kotevní desky</t>
  </si>
  <si>
    <t>917211</t>
  </si>
  <si>
    <t>ZÁHONOVÉ OBRUBY Z BETONOVÝCH OBRUBNÍKŮ ŠÍŘ 50MM</t>
  </si>
  <si>
    <t>planimetrováno z přílohy SO 101_02.1 situace - 1.část a SO 101_06.1 Objekty -1.část 
včetně betonového lože</t>
  </si>
  <si>
    <t>Propustek 152-046 15,0=15,000 [A] 
Propustek 152-047 12=12,000 [B] 
Propustek 152-048 14=14,000 [C] 
Celkem: A+B+C=41,000 [D]</t>
  </si>
  <si>
    <t>919136</t>
  </si>
  <si>
    <t>ŘEZÁNÍ BETONOVÝCH KONSTRUKCÍ TL DO 300MM</t>
  </si>
  <si>
    <t>planimetrováno z přílohy SO 101_02.1 situace - 1.část a SO 101_06.1 Objekty -1.část 
odřezání římsy</t>
  </si>
  <si>
    <t>Propustek 152-047 3=3,000 [A] 
Propustek 152-048 3=3,000 [B] 
Celkem: A+B=6,000 [C]</t>
  </si>
  <si>
    <t>položka zahrnuje řezání betonových konstrukcí v předepsané tloušťce, včetně spotřeby vody</t>
  </si>
  <si>
    <t>938543</t>
  </si>
  <si>
    <t>OČIŠTĚNÍ BETON KONSTR OTRYSKÁNÍM TLAK VODOU DO 1000 BARŮ</t>
  </si>
  <si>
    <t>položka zahrnuje očištění předepsaným způsobem včetně odklizení vzniklého odpadu</t>
  </si>
  <si>
    <t>93867</t>
  </si>
  <si>
    <t>OČIŠTĚNÍ OCEL KONSTR BROUŠENÍM</t>
  </si>
  <si>
    <t>planimetrováno z přílohy SO 101_02.1 situace - 1.část a SO 101_06.1 Objekty -1.část 
kompletní očištění ocelové mříže</t>
  </si>
  <si>
    <t>Propustek 152-047 0,2*3=0,600 [A] 
Propustek 152-048 0,2*3=0,600 [B] 
Celkem: A+B=1,200 [C]</t>
  </si>
  <si>
    <t>005</t>
  </si>
  <si>
    <t>Propustky 152-049-050-051</t>
  </si>
  <si>
    <t>150,4=150,400 [A]</t>
  </si>
  <si>
    <t>hloubení jam pro výstavbu propustků 
vč. odvozu na skládku dle ZOP do zhotovitelem určené vzdálenosti 
uložení na skládku viz. pol. 17120</t>
  </si>
  <si>
    <t>Propustek 152-049 12,3*2*1,2=29,520 [A] 
Propustek 152-050 11,1*2*1,3=28,860 [B] 
Propustek 152-051 15,6*2*1,6=49,920 [C] 
Celkem: A+B+C=108,300 [D]</t>
  </si>
  <si>
    <t>hloubení rýh pro úložné a betonové prahy 
hloubení rýhy pro vsakovací příkopy 
vč. odvozu na skládku dle ZOP do zhotovitelem určené vzdálenosti 
uložrní viz. pol. 17120</t>
  </si>
  <si>
    <t>0,4*0,6*6+1,8*0,25+1*2,5*(8+8,1)=42,140 [A]</t>
  </si>
  <si>
    <t>Uložení výkopové zeminy na trvalou skládku 
pol. 13173 a 13273</t>
  </si>
  <si>
    <t>108,3+42,1=150,400 [A]</t>
  </si>
  <si>
    <t>zásyp propustku 152-050 
v. nákupu a dovozu vhodného materiálu</t>
  </si>
  <si>
    <t>1,8*11,1=19,980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</si>
  <si>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</si>
  <si>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obsyp propustků ze ŠP(ŠDÚ zrnitosti 0-32mm 
hutněné po vrstvách 
natěžení a dovoz viz. pol. 12573 
vč. nákupu vhodné zeminy</t>
  </si>
  <si>
    <t>1,1*(12,3+15,6)=30,690 [A]</t>
  </si>
  <si>
    <t>21450</t>
  </si>
  <si>
    <t>SANAČNÍ VRSTVY Z KAMENIVA</t>
  </si>
  <si>
    <t>úprava podloží tl. 500mm pod propustky  
vč. dovozu a nákupu vhodného materiálu</t>
  </si>
  <si>
    <t>(12,3+11,1+15,6)*1*0,5=19,500 [A] 
planimetrováno ze situace a výkresu propustků př. č. SO 101_02 a 06.2</t>
  </si>
  <si>
    <t>21451</t>
  </si>
  <si>
    <t>SANAČNÍ VRSTVY Z LOMOVÉHO KAMENE</t>
  </si>
  <si>
    <t>výplň vsakovacích příkopů 
vč. nákupu a dovozu vhodného materiálu</t>
  </si>
  <si>
    <t>2,5*1*(8+8,1)=40,250 [A]</t>
  </si>
  <si>
    <t>položka zahrnuje zahrnuje dodávku lomového kamen předepsané kvality, včetně mimostaveništní a vnitrostaveništní dopravy, rozprostření se zhutněním 
není-li v zadávací dokumentaci uvedeno jinak, jedná se o nakupovaný materiál</t>
  </si>
  <si>
    <t>21461</t>
  </si>
  <si>
    <t>SEPARAČNÍ GEOTEXTILIE</t>
  </si>
  <si>
    <t>filtrační geotextilie u vsakovacích příkopů  
propustek 152-049 a 152-050</t>
  </si>
  <si>
    <t>1*2,5*4+8*2,5*2+8,1*2,5*2=90,500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</si>
  <si>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  
není-li v zadávací dokumentaci uvedeno jinak, jedná se o nakupovaný materiál</t>
  </si>
  <si>
    <t>27152</t>
  </si>
  <si>
    <t>POLŠTÁŘE POD ZÁKLADY Z KAMENIVA DRCENÉHO</t>
  </si>
  <si>
    <t>štěrkopískový podsyp tl. 200mm pod trouby propustků</t>
  </si>
  <si>
    <t>(12,3+15,6)*0,3=8,370 [A]</t>
  </si>
  <si>
    <t>272314</t>
  </si>
  <si>
    <t>ZÁKLADY Z PROSTÉHO BETONU DO C25/30</t>
  </si>
  <si>
    <t>betonové a úložné prahy u propustků 
C25/30 XF3 
sedlové lože propustek 152-050 
beton tl. 10 mm vyztužená kari sítí pol. 272366 
obetonování propustku, karei siť viz. pol. 27236</t>
  </si>
  <si>
    <t>1,8*0,25*6+0,26*11,1+0,1*1*11,1+0,22*11,1=9,138 [A] 
planimetrováno ze situace a výkresu propustků př. č. SO 101_02 a 06.2</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</si>
  <si>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</si>
  <si>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272366</t>
  </si>
  <si>
    <t>VÝZTUŽ ZÁKLADŮ Z KARI SÍTÍ</t>
  </si>
  <si>
    <t>kari síť 6/100/100 
propustek 152-050</t>
  </si>
  <si>
    <t>(3*0,9*8*4,5)/1000=0,097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</si>
  <si>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</si>
  <si>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46321</t>
  </si>
  <si>
    <t>ROVNANINA Z LOMOVÉHO KAMENE</t>
  </si>
  <si>
    <t>lomový kámen m&gt;80 kg s vyklínováním tl. 300 mm 
příkop vpravo u propustku 152-049 a 152-050</t>
  </si>
  <si>
    <t>0,6*(8+8,1)=9,660 [A]</t>
  </si>
  <si>
    <t>položka zahrnuje: 
- dodávku a vyrovnání lomového kamene předepsané frakce do předepsaného tvaru včetně mimostaveništní a vnitrostaveništní dopravy 
není-li v zadávací dokumentaci uvedeno jinak, jedná se o nakupovaný materiál</t>
  </si>
  <si>
    <t>dlažba z lomového kamene tl. 150mm na vtoku a výtoku 
vč. lože z bet. směsi C20/25nXF3 tl. 150mm 
vč. spárování cemntovou maltou XF4</t>
  </si>
  <si>
    <t>25+22+20=67,000 [A] 
planimetrováno ze situace a výkresu propustků př. č. SO 101_02 a 06.2</t>
  </si>
  <si>
    <t>918358</t>
  </si>
  <si>
    <t>PROPUSTY Z TRUB DN 600MM</t>
  </si>
  <si>
    <t>polyetylénová trouba DN 600 
vč. seříznutí ve sklonu svahu</t>
  </si>
  <si>
    <t>12,3+11,1+15,6=39,000 [A] 
planimetrováno ze situace a vzor. př. řezů</t>
  </si>
  <si>
    <t>Položka zahrnuje:  
- dodání a položení potrubí z trub z dokumentací předepsaného materiálu a předepsaného průměru  
- případné úpravy trub (zkrácení, šikmé seříznutí)  
Nezahrnuje podkladní vrstvy a obetonování.</t>
  </si>
  <si>
    <t>006</t>
  </si>
  <si>
    <t>místní komunikace a hospodářské sjezdy</t>
  </si>
  <si>
    <t>56335</t>
  </si>
  <si>
    <t>VOZOVKOVÉ VRSTVY ZE ŠTĚRKODRTI TL. DO 250MM</t>
  </si>
  <si>
    <t>ŠDA fr. 0/32  GE tl. 250mm 
ČSN 73 6123-1, ČSN  EN 13285</t>
  </si>
  <si>
    <t>782*1,3=1 016,600 [A]</t>
  </si>
  <si>
    <t>- dodání kameniva předepsané kvality a zrnitosti 
- rozprostření a zhutnění vrstvy v předepsané tloušťce 
- zřízení vrstvy bez rozlišení šířky, pokládání vrstvy po etapách 
- nezahrnuje postřiky, nátěry</t>
  </si>
  <si>
    <t>567326</t>
  </si>
  <si>
    <t>VRSTVY PRO OBNOVU A OPRAVY Z RECYKL MATERIÁLU TL DO 100MM</t>
  </si>
  <si>
    <t>R-mat. tl. 100mm 
hospodářské sjezdy</t>
  </si>
  <si>
    <t>782=782,000 [A] 
planimetrováno ze situace př.č.02</t>
  </si>
  <si>
    <t>0,50 kg/m2 dle vzorových řezů př. č. 04 
PS PmB  
ČSN 73 6129, ČSN EN 138 08 
napojení MK</t>
  </si>
  <si>
    <t>923*2=1 846,000 [A]</t>
  </si>
  <si>
    <t>572731</t>
  </si>
  <si>
    <t>DVOUVRSTVÝ ASFALTOVÝ NÁTĚR DO 1,5KG/M2</t>
  </si>
  <si>
    <t>1,0-1,6/0,7-1,4 kg/m2 
hospodářské sjezdy</t>
  </si>
  <si>
    <t>782=782,000 [A]</t>
  </si>
  <si>
    <t>- dodání všech předepsaných materiálů pro nátěry v předepsaném množství 
- provedení dle předepsaného technologického předpisu 
- zřízení vrstvy bez rozlišení šířky, pokládání vrstvy po etapách 
- úpravu napojení, ukončení</t>
  </si>
  <si>
    <t>ACO 11S  PmB 45/80-60 
ČSN 73 6121, ČSN EN 131 08-1 
napojení MK</t>
  </si>
  <si>
    <t>923=923,000 [A] 
planimetrováno ze situace př.č.02</t>
  </si>
  <si>
    <t>ACL 16S PmB 25/55-60 tl 60mm 
ČSN 73 6121, ČSN EN 131 08-1 
napojení MK</t>
  </si>
  <si>
    <t>923=923,000 [A] 
planimetrováno ze situace a vzorových př. řezů</t>
  </si>
  <si>
    <t>-posyp kamenivem drceným frakce 2/4 3.0 kg/m2 
viz pol. 572113 
-hospodářské sjezy frakce 8/11-4/8 
množství 6-13 kg/m2 a 4-10 kg/m2 
viz. pol. 572731</t>
  </si>
  <si>
    <t>792=792,000 [A] 
planimetrováno ze situace a vzor. př. řezů, př.č. 02 a 04</t>
  </si>
  <si>
    <t>asfaltová zálivka v místech napojení na stávající komunikace 
40+12+10,5+16,8+22+25,5+14,5+16,4+14+9,7+7,9+29,2+25,7+22+8,3+13+10,4+11,3+4+10,4+12,8+8,7+7,7+7,5+11,1+7,8+12,1+10+11,4+12+9,1=433,800 [A] 
planimetrováno ze situace  příloha č.02</t>
  </si>
  <si>
    <t>řezání krytu vozovky v místě napojení na stáv. stav 
napojení msítních komunikací</t>
  </si>
  <si>
    <t>40+12+10,5+16,8+22+25,5+14,5+16,4+14+9,7+7,9+29,2+25,7+22+8,3+13+10,4+11,3+4+10,4+12,8+8,7+7,7+7,5+11,1+7,8+12,1+10+11,4+12+9,1=433,800 [A] 
planimetrováno ze situace</t>
  </si>
  <si>
    <t>007</t>
  </si>
  <si>
    <t>vedlejší aktivita</t>
  </si>
  <si>
    <t>- předláždění stávajícího ostrůvku v místě přechodu pro chodce v km 0,475 vč. výškové úpravy  
- předláždění u mostu ve Slavěticích ev.č. 152-023</t>
  </si>
  <si>
    <t>20+14=34,000 [A]</t>
  </si>
  <si>
    <t>87633</t>
  </si>
  <si>
    <t>CHRÁNIČKY Z TRUB PLASTOVÝCH DN DO 150MM</t>
  </si>
  <si>
    <t>rezervní chránička DN 110 pro sděl. kabel v místě propustku v km 3,483 vlevo 
rezervní chráničky pro kabel VO v Hrotovicích</t>
  </si>
  <si>
    <t>5+8+8+13=34,000 [A] 
planimetrováno ze situace</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</si>
  <si>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</si>
  <si>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doplnění stáv. silničních obrubníků u ostrůku v km 0,450 - 0,400  (odhad 20%) a u předláždění chodníku ve Slavěticích u mostu ev.č.152-023 
viz. pol.91781 
 fakturace proběhne na základě skutečného množství vyměněných obrubníků při realizaci stavby po dosouhlasení investorem a TDS</t>
  </si>
  <si>
    <t>(20+12)*0,2=6,400 [A]</t>
  </si>
  <si>
    <t>výšková úprava siln. obrubníků u ostrůvku v místě přechodu pro chodce v km 0,475 a u předláždění chodníku ve Slavěticích u mostu ev. č. 152-023 
doplnění novými obrubami...předpoklad 20% viz. pol. 917224</t>
  </si>
  <si>
    <t>20+12=32,000 [A]</t>
  </si>
  <si>
    <t>SO 120</t>
  </si>
  <si>
    <t>Komunikace pro pěší (investor město Hrotovice)</t>
  </si>
  <si>
    <t>Komunikace pro pěší</t>
  </si>
  <si>
    <t>014121</t>
  </si>
  <si>
    <t>POPLATKY ZA SKLÁDKU TYP S-OO (OSTATNÍ ODPAD)</t>
  </si>
  <si>
    <t>poplatky za uložení vytěžené zeminy 
pol. 11130</t>
  </si>
  <si>
    <t>40=40,000 [A]</t>
  </si>
  <si>
    <t>014201</t>
  </si>
  <si>
    <t>POPLATKY ZA ZEMNÍK - ZEMINA</t>
  </si>
  <si>
    <t>viz. pol. 12573+12573.a 
nákup potřebného materiálu</t>
  </si>
  <si>
    <t>45+119,25=164,250 [A]</t>
  </si>
  <si>
    <t>zahrnuje veškeré poplatky majiteli zemníku související s nákupem zeminy (nikoliv s otvírkou zemníku)</t>
  </si>
  <si>
    <t>v tl. 0,1m 
vč. odvozu a uložení na skládku</t>
  </si>
  <si>
    <t>120=120,000 [A] 
půlanimetrováno ze situace př.č. 02</t>
  </si>
  <si>
    <t>výkop nevhodný do násypu 
vč. odvozu na skládku</t>
  </si>
  <si>
    <t>40=40,000 [A] 
planimetrováno ze situace př.č. 02 a př. řezů</t>
  </si>
  <si>
    <t>12573</t>
  </si>
  <si>
    <t>VYKOPÁVKY ZE ZEMNÍKŮ A SKLÁDEK TŘ. I</t>
  </si>
  <si>
    <t>do násypu pol. 17110 
vč. nákupu, natěžení a dovozu</t>
  </si>
  <si>
    <t>45=45,000 [A] 
planimetrováno ze situace př.č. 02 a př. řezů</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</si>
  <si>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</si>
  <si>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ornice na ohumusování svahů tl 15cm 
vč. natěžení a dovozu 
nákup viz. pol. 014201.a</t>
  </si>
  <si>
    <t>795*0,15=119,250 [A]</t>
  </si>
  <si>
    <t>uložení do násypů 
natěžení a dovoz viz. pol. 12573 
Zhotovitel navrhne a ocení pro něj nejvhodnější technologii tak, aby byly splněny definované požadavky (parametry) ČSN 73 6133. Prokázání vhodnosti bude doloženo splněním definovaných požadovaných parametrů v souladu s TKP a příp. ZTKP. Veškeré práce a použitý materiál musí být odsouhlasen TDI.</t>
  </si>
  <si>
    <t>zemina nevhodná do násypu, uložení na skládku 
viz. pol. 11130</t>
  </si>
  <si>
    <t>640=640,000 [A] 
planimetrováno ze situace a př. řezů</t>
  </si>
  <si>
    <t>ohumusování tl. 0,15m</t>
  </si>
  <si>
    <t>795=795,000 [A]</t>
  </si>
  <si>
    <t>56333</t>
  </si>
  <si>
    <t>VOZOVKOVÉ VRSTVY ZE ŠTĚRKODRTI TL. DO 150MM</t>
  </si>
  <si>
    <t>štěrkodrť ŠD GE 0-32 podkladní vrtsva chodníků ctl. 150mm 
ČSN 73 6126 
vč. reliéfní dlažby a varovných nehmatných kontrastních pásů na bus. nástupištích</t>
  </si>
  <si>
    <t>640=640,000 [A] 
planimetrováno ze situace př. č. 02</t>
  </si>
  <si>
    <t>582611</t>
  </si>
  <si>
    <t>KRYTY Z BETON DLAŽDIC SE ZÁMKEM ŠEDÝCH TL 60MM DO LOŽE Z KAM</t>
  </si>
  <si>
    <t>hladká šedá zámková dlažba 
vč. lože z drobného drceného kameniva fr. 4-8 tl. 30mm</t>
  </si>
  <si>
    <t>623=623,000 [A] 
planimetrováno ze situace př.č. 02</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</si>
  <si>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</si>
  <si>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582614</t>
  </si>
  <si>
    <t>KRYTY Z BETON DLAŽDIC SE ZÁMKEM BAREV TL 60MM DO LOŽE Z KAM</t>
  </si>
  <si>
    <t>vizuálně kontrastní nehmatný pás na nástupišti u autobus. zálivů</t>
  </si>
  <si>
    <t>13*0,3*2=7,800 [A] 
planimetrováno ze situace př.č. 02</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</si>
  <si>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</si>
  <si>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58261A</t>
  </si>
  <si>
    <t>KRYTY Z BETON DLAŽDIC SE ZÁMKEM BAREV RELIÉF TL 60MM DO LOŽE Z KAM</t>
  </si>
  <si>
    <t>reliéfní dlažba červené barvy v chodnících 
vč. lože z drobného drceného kameniva fr. 4-8 t. 30mm</t>
  </si>
  <si>
    <t>1+1,4+1,4+1,5+1,5+1,2+1,2=9,200 [A] 
planimetrováno ze situace př.č. 02</t>
  </si>
  <si>
    <t>9111A1</t>
  </si>
  <si>
    <t>ZÁBRADLÍ SILNIČNÍ S VODOR MADLY - DODÁVKA A MONTÁŽ</t>
  </si>
  <si>
    <t>dvoumadlé zábradlí u propustků 152-049P a 152 - 048P</t>
  </si>
  <si>
    <t>4+116=120,000 [A] 
planimetrováno ze situace př.č. 02</t>
  </si>
  <si>
    <t>položka zahrnuje:  
- dodání zábradlí včetně předepsané povrchové úpravy  
- osazení sloupků zaberaněním nebo osazením do betonových bloků (včetně betonových bloků a nutných zemních prací)</t>
  </si>
  <si>
    <t>917223</t>
  </si>
  <si>
    <t>SILNIČNÍ A CHODNÍKOVÉ OBRUBY Z BETONOVÝCH OBRUBNÍKŮ ŠÍŘ 100MM</t>
  </si>
  <si>
    <t>chodníkový obrubní 100/250/1000 z bet. C35/45 XF3 (dle TKP 18) 
vč. bet. lože C20/25nXF3 tl. min. 0,10m</t>
  </si>
  <si>
    <t>320+7+6+400+320=1 053,000 [A] 
planimetrováno ze situace př.č. 02</t>
  </si>
  <si>
    <t>Položka zahrnuje:  
dodání a pokládku betonových obrubníků o rozměrech předepsaných zadávací dokumentací  
betonové lože i boční betonovou opěrku.</t>
  </si>
  <si>
    <t>silniční bet. onbrubník roz. 150/250/1000 z bet. \C35/45 XF4 (dle TKP18) 
vč. bet. lože C20/25nXF3 tl. min. 0,10m</t>
  </si>
  <si>
    <t>3+55+2+11=71,000 [A] 
planimetrováno ze situace př.č. 02</t>
  </si>
  <si>
    <t>91725</t>
  </si>
  <si>
    <t>NÁSTUPIŠTNÍ OBRUBNÍKY BETONOVÉ</t>
  </si>
  <si>
    <t>bezbariérové obrubníky na nástupištích bus. zastávek v km 1,750 
z bet. C35/45/XF4 (dle TKP 18) 
vč. bet. lože V20/25nXF3 tl. min. 10 cm 
vč. přechodových obrubníků</t>
  </si>
  <si>
    <t>13+13+1+1=28,000 [A] 
planimetorváno ze situace př. č. 02</t>
  </si>
  <si>
    <t>SO 201</t>
  </si>
  <si>
    <t>Most ev. č. 152-023</t>
  </si>
  <si>
    <t>Most ev.č. 152-023</t>
  </si>
  <si>
    <t>poplatky za uložení kamene</t>
  </si>
  <si>
    <t>0,49+28=28,490 [A]</t>
  </si>
  <si>
    <t>C</t>
  </si>
  <si>
    <t>13,65+10,8+54,735=79,185 [A]</t>
  </si>
  <si>
    <t>D</t>
  </si>
  <si>
    <t>9=9,000 [A]</t>
  </si>
  <si>
    <t>014102</t>
  </si>
  <si>
    <t>poplatky za uložení izolace</t>
  </si>
  <si>
    <t>90*0,004=0,360 [A]</t>
  </si>
  <si>
    <t>planimetrováno z přílohy 04 Přehledné výkresy - stávající stav 
podél křídel mostu</t>
  </si>
  <si>
    <t>1,5*(10+10+4+4)=42,000 [A]</t>
  </si>
  <si>
    <t>11313</t>
  </si>
  <si>
    <t>ODSTRANĚNÍ KRYTU ZPEVNĚNÝCH PLOCH S ASFALTOVÝM POJIVEM</t>
  </si>
  <si>
    <t>Materiál z demolovaných konstrukcí bude odvezen na skládku</t>
  </si>
  <si>
    <t>45*0,2=9,000 [A]</t>
  </si>
  <si>
    <t>11347</t>
  </si>
  <si>
    <t>ODSTRAN KRYTU ZPEVNĚNÝCH PLOCH Z DLAŽEB KOSTEK VČET PODKL</t>
  </si>
  <si>
    <t>planimetrováno z přílohy 04 Přehledné výkresy - stávající stav 
Odstranění dvojřádku</t>
  </si>
  <si>
    <t>16*0,1*0,2+8,5*0,1*0,2=0,490 [A]</t>
  </si>
  <si>
    <t>11414</t>
  </si>
  <si>
    <t>ODSTRAN DLAŽEB VODNÍCH KORYT Z LOM KAM NA SUCHO VČET PODKL</t>
  </si>
  <si>
    <t>planimetrováno z přílohy 04 Přehledné výkresy - stávající stav 
včetně odvozu na skládku, uložení na skládku</t>
  </si>
  <si>
    <t>140*0,2=28,000 [A]</t>
  </si>
  <si>
    <t>Odstranění konstrukcí vodních koryt se měří v [m3] vybouraných hmot ve stavu před vybouráním.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</si>
  <si>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11526</t>
  </si>
  <si>
    <t>PŘEVEDENÍ VODY POTRUBÍM DN 800 NEBO ŽLABY R.O. DO 2,8M</t>
  </si>
  <si>
    <t>planimetrováno z přílohy 03 Přehledné výkresy – nový stav</t>
  </si>
  <si>
    <t>Položka převedení vody na povrchu zahrnuje zřízení, udržování a odstranění příslušného zařízení. Převedení vody se uvádí buď průměrem potrubí (DN) nebo délkou rozvinutého obvodu žlabu (r.o.).</t>
  </si>
  <si>
    <t>13193</t>
  </si>
  <si>
    <t>HLOUBENÍ JAM ZAPAŽ I NEPAŽ TŘ III</t>
  </si>
  <si>
    <t>planimetrováno z přílohy 03 Přehledné výkresy – nový stav 
materiál nevhodný do zásypů 
vč. čerpání vody, čerpacích jímek, potrubí a pohotovostní čerpací soupravy, včetně odvozu na skládku 
vč. zajištění stávajících křídel před prováděním výkopů v toku</t>
  </si>
  <si>
    <t>podél křídel 0,7*(10+10+4+4)=19,600 [A] 
za závěrnou zídkou 2*3,5*13=91,000 [B] 
v toku pro patku 0,8*0,4*5,3=1,696 [C] 
v toku pro základy sanace (10+10+3,7+3,7)*1,5=41,100 [D] 
za křídly 0,7*(10+10+4+4)=19,600 [E] 
zemní hrázky 3,0*5,5=16,500 [F] 
Celkem: A+B+C+D+E+F=189,496 [G]</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</si>
  <si>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</si>
  <si>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planimetrováno z přílohy 03 Přehledné výkresy – nový stav 
zásypy za křídly, vč. nákupu, natěžení a dovozu</t>
  </si>
  <si>
    <t>0,45*(10+10+3,7+3,7)=12,330 [A]</t>
  </si>
  <si>
    <t>17750</t>
  </si>
  <si>
    <t>ZEMNÍ HRÁZKY ZE ZEMIN NEPROPUSTNÝCH</t>
  </si>
  <si>
    <t>planimetrováno z přílohy 03 Přehledné výkresy – nový stav 
na vtoku</t>
  </si>
  <si>
    <t>3,0*5,5=16,500 [A]</t>
  </si>
  <si>
    <t>21341</t>
  </si>
  <si>
    <t>DRENÁŽNÍ VRSTVY Z PLASTBETONU (PLASTMALTY)</t>
  </si>
  <si>
    <t>planimetrováno z přílohy 03 Přehledné výkresy – nový stav 
v úžlabí NK</t>
  </si>
  <si>
    <t>0,035*0,15*7,5=0,039 [A]</t>
  </si>
  <si>
    <t>Položka zahrnuje: 
- dodávku předepsaného materiálu pro drenážní vrstvu, včetně mimostaveništní a vnitrostaveništní dopravy 
- provedení drenážní vrstvy předepsaných rozměrů a předepsaného tvaru</t>
  </si>
  <si>
    <t>planimetrováno z přílohy 03 Přehledné výkresy – nový stav 
pro zábradlí 
včetně lepidla a vlepení kotev</t>
  </si>
  <si>
    <t>(5*2+3*2+7*2)*4*0,17=20,400 [A]</t>
  </si>
  <si>
    <t>planimetrováno z přílohy 03 Přehledné výkresy – nový stav 
pro spřahující trny NK a spodní stavby, včetně lepidla a vlepení kotev</t>
  </si>
  <si>
    <t>nosná konstrukce 20*2*0,2*30=240,000 [A] 
závěrná zídka 52*2*0,2*2=41,600 [B] 
křídla (360*2+120*2)*0,2=192,000 [C] 
Celkem: A+B+C=473,600 [D]</t>
  </si>
  <si>
    <t>261114</t>
  </si>
  <si>
    <t>VRTY PRO KOTVENÍ A INJEKTÁŽ NA POVRCHU TŘ I D DO 35MM</t>
  </si>
  <si>
    <t>planimetrováno z přílohy 03 Přehledné výkresy – nový stav 
pro kotvy říms,včetně lepidla a vlepení kotev</t>
  </si>
  <si>
    <t>8*2*0,210=3,360 [A]</t>
  </si>
  <si>
    <t>26154</t>
  </si>
  <si>
    <t>VRTY PRO KOTVENÍ, INJEKTÁŽ A MIKROPILOTY NA POVRCHU TŘ. V D DO 200MM</t>
  </si>
  <si>
    <t>vrt dříkem opěry pro odvodnění rubu opěry</t>
  </si>
  <si>
    <t>1,2*2=2,400 [A]</t>
  </si>
  <si>
    <t>31717</t>
  </si>
  <si>
    <t>KOVOVÉ KONSTRUKCE PRO KOTVENÍ ŘÍMSY</t>
  </si>
  <si>
    <t>KG</t>
  </si>
  <si>
    <t>planimetrováno z přílohy 03 Přehledné výkresy – nový stav 
včetně povrchové ochrany kotev, lepidla a vlepení kotev</t>
  </si>
  <si>
    <t>8*2*6,0=96,000 [A]</t>
  </si>
  <si>
    <t>Položka zahrnuje dodávku (výrobu) kotevního prvku předepsaného tvaru a jeho osazení do předepsané polohy včetně nezbytných prací (vrty, zálivky apod.)</t>
  </si>
  <si>
    <t>planimetrováno z přílohy 03 Přehledné výkresy – nový stav 
beton C 30/37–XF4, vč. úpravy pracovních spar</t>
  </si>
  <si>
    <t>2*0,6*7,84=9,408 [A] 
(4,2+4,2+13+13)*0,5*0,3=5,160 [B] 
Celkem: A+B=14,568 [C]</t>
  </si>
  <si>
    <t>odborný odhad 200 kg/m3 
včetně spřahujících trnů mezi křídly a římsou</t>
  </si>
  <si>
    <t>14,568*0,2=2,914 [A]</t>
  </si>
  <si>
    <t>333325</t>
  </si>
  <si>
    <t>MOSTNÍ OPĚRY A KŘÍDLA ZE ŽELEZOVÉHO BETONU DO C30/37 (B37)</t>
  </si>
  <si>
    <t>planimetrováno z přílohy 03 Přehledné výkresy – nový stav 
beton C 30/37–XF4, včetně úpravy dilatačních a pracovních spar, včetně ochranných nátěrů 1xALP+2xALN</t>
  </si>
  <si>
    <t>závěrná zídka 2*0,9*10,2=18,360 [A] 
křídla mostu včetně základu (31+32+12+12+2+2)*0,15+0,8*2*10+0,8*2*4=36,050 [B] 
Celkem: A+B=54,410 [C]</t>
  </si>
  <si>
    <t>333365</t>
  </si>
  <si>
    <t>VÝZTUŽ MOSTNÍCH OPĚR A KŘÍDEL Z OCELI 10505, B500B</t>
  </si>
  <si>
    <t>odborný odhad 200 kg/m3 
včetně spřahujících trnů mezi závěrnou zídkou a dříkem opěry 
včetně spřahujících trnů mezi dobetonávkou křídel, opěru a římsou</t>
  </si>
  <si>
    <t>54,41*0,2=10,882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</si>
  <si>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</si>
  <si>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42031</t>
  </si>
  <si>
    <t>PŘECHOD DESKY MOSTNÍCH OPĚR Z PROST BETONU</t>
  </si>
  <si>
    <t>planimetrováno z přílohy 03 Přehledné výkresy – nový stav 
Přechodový klín MCB XF1</t>
  </si>
  <si>
    <t>2*0,6*7,3=8,760 [A]</t>
  </si>
  <si>
    <t>421325</t>
  </si>
  <si>
    <t>MOSTNÍ NOSNÉ DESKOVÉ KONSTRUKCE ZE ŽELEZOBETONU C30/37</t>
  </si>
  <si>
    <t>planimetrováno z přílohy 03 Přehledné výkresy – nový stav 
spřahující deska C 30/37–XF2, včetně ochranných nátěrů a pracovních spár</t>
  </si>
  <si>
    <t>1,7*6,0=10,200 [A]</t>
  </si>
  <si>
    <t>421365</t>
  </si>
  <si>
    <t>VÝZTUŽ MOSTNÍ DESKOVÉ KONSTRUKCE Z OCELI 10505, B500B</t>
  </si>
  <si>
    <t>odborný odhad 240 kg/m3 
včetně spřahujících trnů mezi nosníky a deskou</t>
  </si>
  <si>
    <t>10,2*0,24=2,448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</si>
  <si>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</si>
  <si>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planimetrováno z přílohy 03 Přehledné výkresy – nový stav 
C20/25n XF0, podkladní beton pod kamennou dlažbou tl 0,2m, podkladní beton pod závěrnou zídku tl 0,15m</t>
  </si>
  <si>
    <t>pod dlažbou a rampami 140*0,2+1,0*0,65*2=29,300 [A] 
pod závěrnou zídku 0,18*10,3*2=3,708 [B] 
Celkem: A+B=33,008 [C]</t>
  </si>
  <si>
    <t>45852</t>
  </si>
  <si>
    <t>VÝPLŇ ZA OPĚRAMI A ZDMI Z KAMENIVA DRCENÉHO</t>
  </si>
  <si>
    <t>planimetrováno z přílohy 03 Přehledné výkresy – nový stav 
ochranný zásyp ze štěrkopísku</t>
  </si>
  <si>
    <t>přechodová oblast 2,2*10,3*2=45,320 [A]</t>
  </si>
  <si>
    <t>46131</t>
  </si>
  <si>
    <t>PATKY Z PROSTÉHO BETONU</t>
  </si>
  <si>
    <t>planimetrováno z přílohy 03 Přehledné výkresy – nový stav 
C20/25n XF0</t>
  </si>
  <si>
    <t>0,8*0,4*5,3=1,696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</si>
  <si>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</si>
  <si>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planimetrováno z přílohy 03 Přehledné výkresy – nový stav 
zpevnění ploch lomovým kamenem tl. 200 mm, vč. úpravy spar hmotou s odolností XF4 
možnost použití částí stávajících dlažeb pokud budou tyto dlažby splňovat požadované parametry kamene, tyto dlažby musí být očištěny, Předpoklad možného zpětného využítí stávajícího kamene je 15%.</t>
  </si>
  <si>
    <t>43,5*2=87,000 [A]</t>
  </si>
  <si>
    <t>planimetrováno z přílohy 03 Přehledné výkresy – nový stav 
ACO 11S PmB 45/80-60 ČSN 736121, ČSN EN 13108-1 tl.40mm</t>
  </si>
  <si>
    <t>planimetrováno z přílohy 03 Přehledné výkresy – nový stav 
ACL 16S PmB 25/55-60 ČSN 736121, ČSN EN 13108-1 tl 55mm</t>
  </si>
  <si>
    <t>575C43</t>
  </si>
  <si>
    <t>LITÝ ASFALT MA IV (OCHRANA MOSTNÍ IZOLACE) 11 TL. 35MM</t>
  </si>
  <si>
    <t>planimetrováno z přílohy 03 Přehledné výkresy – nový stav 
MA 11 IV ČSN EN 13108-6 tl. 30mm</t>
  </si>
  <si>
    <t>planimetrováno z přílohy 03 Přehledné výkresy – nový stav 
odborný odhad 100% z celkové sanované plochy</t>
  </si>
  <si>
    <t>nosná konstrukce 12,3*5,2+5,5*2+0,45*0,6*4=76,040 [A] 
opěry 42+42+1,5*4=90,000 [B] 
Celkem: A+B=166,040 [C]</t>
  </si>
  <si>
    <t>planimetrováno z přílohy 03 Přehledné výkresy – nový stav 
odborný odhad 50% z celkové sanované plochy</t>
  </si>
  <si>
    <t>nosná konstrukce 0,5*(12,3*5,2+5,5*2+0,45*0,6*4)=38,020 [A] 
opěry 0,5*(42+42+1,5*4)=45,000 [B] 
Celkem: A+B=83,020 [C]</t>
  </si>
  <si>
    <t>pasivace výztuže, odborný odhad 10% z celkové sanované plochy</t>
  </si>
  <si>
    <t>nosná konstrukce 0,1*(12,3*5,2+5,5*2+0,45*0,6*4)=7,604 [A] 
opěry 0,1*(42+42+1,5*4)=9,000 [B] 
křídla (31+32+12+12+2+2)*0,15=13,650 [C] 
Celkem: A+B+C=30,254 [D]</t>
  </si>
  <si>
    <t>711432</t>
  </si>
  <si>
    <t>IZOLACE MOSTOVEK POD ŘÍMSOU ASFALTOVÝMI PÁSY</t>
  </si>
  <si>
    <t>planimetrováno z přílohy 03 Přehledné výkresy – nový stav 
NAIP pod římsami na mostě</t>
  </si>
  <si>
    <t>1,7*7,9*2=26,860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</si>
  <si>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</si>
  <si>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711442</t>
  </si>
  <si>
    <t>IZOLACE MOSTOVEK CELOPLOŠNÁ ASFALTOVÝMI PÁSY S PEČETÍCÍ VRSTVOU</t>
  </si>
  <si>
    <t>planimetrováno z přílohy 03 Přehledné výkresy – nový stav 
NAIP na mostě, závěrných zídkách, vč. úpravy podkladu</t>
  </si>
  <si>
    <t>11*10,2=112,200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</si>
  <si>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</si>
  <si>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711509</t>
  </si>
  <si>
    <t>OCHRANA IZOLACE NA POVRCHU TEXTILIÍ</t>
  </si>
  <si>
    <t>planimetrováno z přílohy 03 Přehledné výkresy – nový stav 
ochrana rubu závěrné zídky</t>
  </si>
  <si>
    <t>1,4*10,2*2=28,560 [A]</t>
  </si>
  <si>
    <t>položka zahrnuje: 
- dodání  předepsaného ochranného materiálu 
- zřízení ochrany izolace</t>
  </si>
  <si>
    <t>planimetrováno z přílohy 03 Přehledné výkresy – nový stav 
ochranný nátěr říms</t>
  </si>
  <si>
    <t>2*7,9*1,95=30,810 [A]</t>
  </si>
  <si>
    <t>87634</t>
  </si>
  <si>
    <t>CHRÁNIČKY Z TRUB PLASTOVÝCH DN DO 200MM</t>
  </si>
  <si>
    <t>planimetrováno z přílohy 03 Přehledné výkresy – nový stav 
prostup opěrou DN 200 pro odvedení vody za rubem opěry 
vč. zatěsnění a vlepení chráničky do vývrtu</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</si>
  <si>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</si>
  <si>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9112A1</t>
  </si>
  <si>
    <t>ZÁBRADLÍ MOSTNÍ S VODOR MADLY - DODÁVKA A MONTÁŽ</t>
  </si>
  <si>
    <t>planimetrováno z přílohy 03 Přehledné výkresy – nový stav 
vč. kotvení a kotevních přípravků</t>
  </si>
  <si>
    <t>2*(10,2+3,9)=28,200 [A]</t>
  </si>
  <si>
    <t>7,9*2=15,800 [A]</t>
  </si>
  <si>
    <t>9112B3</t>
  </si>
  <si>
    <t>ZÁBRADLÍ MOSTNÍ SE SVISLOU VÝPLNÍ - DEMONTÁŽ S PŘESUNEM</t>
  </si>
  <si>
    <t>planimetrováno z přílohy 04 Přehledné výkresy - stávající stav 
vč. poplatků za skládku a skládkovného</t>
  </si>
  <si>
    <t>7,8*2=15,600 [A]</t>
  </si>
  <si>
    <t>91355</t>
  </si>
  <si>
    <t>EVIDENČNÍ ČÍSLO MOSTU</t>
  </si>
  <si>
    <t>položka zahrnuje štítek s evidenčním číslem mostu, sloupek dopravní značky včetně osazení a nutných zemních prací a zabetonování</t>
  </si>
  <si>
    <t>919138</t>
  </si>
  <si>
    <t>ŘEZÁNÍ BETONOVÝCH KONSTRUKCÍ TL DO 500MM</t>
  </si>
  <si>
    <t>řezání závěrných zídek</t>
  </si>
  <si>
    <t>11,0*2=22,000 [A]</t>
  </si>
  <si>
    <t>93131</t>
  </si>
  <si>
    <t>TĚSNĚNÍ DILATAČ SPAR ASF ZÁLIVKOU</t>
  </si>
  <si>
    <t>planimetrováno z přílohy 03 Přehledné výkresy – nový stav 
těsnící zálivka na mostě podél obrub</t>
  </si>
  <si>
    <t>2*7,85*0,02*0,04=0,013 [A]</t>
  </si>
  <si>
    <t>položka zahrnuje dodávku a osazení předepsaného materiálu, očištění ploch spáry před úpravou, očištění okolí spáry po úpravě 
nezahrnuje těsnící profil</t>
  </si>
  <si>
    <t>93140</t>
  </si>
  <si>
    <t>MOSTNÍ ZÁVĚRY PODPOVRCHOVÉ</t>
  </si>
  <si>
    <t>10,2*2=20,400 [A]</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</si>
  <si>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</si>
  <si>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planimetrováno z přílohy 04 Přehledné výkresy - stávající stav</t>
  </si>
  <si>
    <t>nosná konstrukce 12,3*5,2+5,5*2+0,45*0,6*4=76,040 [A] 
opěry 42+42+1,5*4=90,000 [B] 
křídla (31+32+12+12+2+2)*0,15=13,650 [C]  
Celkem: A+B+C=179,690 [D]</t>
  </si>
  <si>
    <t>planimetrováno z přílohy 04 Přehledné výkresy - stávající stav 
včetně odvozu na skládku, uložení na skládku 
bourání závěrných zídek  a říms 
předpokládaná tl. bourání betonu líců křídel</t>
  </si>
  <si>
    <t>závěrné zídky 2*2,5*10,2=51,000 [A] 
římsy 0,45*8,3=3,735 [B] 
křídla (31+32+12+12+2+2)*0,15=13,650 [C] 
Celkem: A+B+C=68,385 [D]</t>
  </si>
  <si>
    <t>96785</t>
  </si>
  <si>
    <t>VYBOURÁNÍ MOSTNÍCH DILATAČNÍCH ZÁVĚRŮ</t>
  </si>
  <si>
    <t>podpovrchové mostní závěry 
vč. poplatků za skládku a skládkovného</t>
  </si>
  <si>
    <t>97816</t>
  </si>
  <si>
    <t>ODSEKÁNÍ VRSTVY VYROVNÁVACÍHO BETONU NA MOSTECH</t>
  </si>
  <si>
    <t>planimetrováno z přílohy 04 Přehledné výkresy - stávající stav 
ruční bourání,včetně odvozu na skládku , uložení na skládku</t>
  </si>
  <si>
    <t>1,8*6,0=10,800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</si>
  <si>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</si>
  <si>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97817</t>
  </si>
  <si>
    <t>ODSTRANĚNÍ MOSTNÍ IZOLACE</t>
  </si>
  <si>
    <t>18220</t>
  </si>
  <si>
    <t>ROZPROSTŘENÍ ORNICE VE SVAHU</t>
  </si>
  <si>
    <t>planimetrováno z přílohy 03 Přehledné výkresy – nový stav 
podél křídel mostu</t>
  </si>
  <si>
    <t>1,5*(10+10+4+4)*0,15=6,300 [A]</t>
  </si>
  <si>
    <t>18242</t>
  </si>
  <si>
    <t>ZALOŽENÍ TRÁVNÍKU HYDROOSEVEM NA ORNICI</t>
  </si>
  <si>
    <t>Zahrnuje dodání předepsané travní směsi, hydroosev na ornici, zalévání, první pokosení, to vše bez ohledu na sklon terénu</t>
  </si>
  <si>
    <t>planimetrováno z přílohy 03 Přehledné výkresy – nový stav 
chránička v římsách pr.110/94mm pro vedení sítí</t>
  </si>
  <si>
    <t>8,0*5=40,000 [A]</t>
  </si>
</sst>
</file>

<file path=xl/styles.xml><?xml version="1.0" encoding="utf-8"?>
<styleSheet xmlns="http://schemas.openxmlformats.org/spreadsheetml/2006/main">
  <numFmts count="2">
    <numFmt numFmtId="177" formatCode="#,##0.00"/>
    <numFmt numFmtId="178" formatCode="#,##0.000"/>
  </numFmts>
  <fonts count="6">
    <font>
      <sz val="10"/>
      <name val="Arial"/>
      <family val="0"/>
    </font>
    <font>
      <b/>
      <sz val="16"/>
      <color indexed="8"/>
      <name val="Arial"/>
      <family val="0"/>
    </font>
    <font>
      <b/>
      <sz val="11"/>
      <name val="Arial"/>
      <family val="0"/>
    </font>
    <font>
      <sz val="10"/>
      <color indexed="9"/>
      <name val="Arial"/>
      <family val="0"/>
    </font>
    <font>
      <b/>
      <sz val="10"/>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horizontal="right" vertical="center"/>
    </xf>
    <xf numFmtId="0" fontId="2" fillId="2" borderId="3" xfId="0" applyFont="1" applyFill="1" applyBorder="1" applyAlignment="1">
      <alignment horizontal="left" vertical="center"/>
    </xf>
    <xf numFmtId="0" fontId="4" fillId="2" borderId="5" xfId="0" applyFont="1" applyFill="1" applyBorder="1" applyAlignment="1">
      <alignment horizontal="right" vertical="center"/>
    </xf>
    <xf numFmtId="177" fontId="4"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0" fontId="0" fillId="0" borderId="1" xfId="0" applyBorder="1" applyAlignment="1">
      <alignment vertical="center"/>
    </xf>
    <xf numFmtId="0" fontId="0" fillId="2" borderId="6" xfId="0" applyFill="1" applyBorder="1" applyAlignment="1">
      <alignment vertical="center"/>
    </xf>
    <xf numFmtId="0" fontId="4" fillId="2" borderId="6" xfId="0" applyFont="1" applyFill="1" applyBorder="1" applyAlignment="1">
      <alignment horizontal="right" vertical="center"/>
    </xf>
    <xf numFmtId="0" fontId="4" fillId="2" borderId="6" xfId="0" applyFont="1" applyFill="1" applyBorder="1" applyAlignment="1">
      <alignment vertical="center" wrapText="1"/>
    </xf>
    <xf numFmtId="177" fontId="4"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wrapText="1"/>
    </xf>
    <xf numFmtId="0" fontId="4" fillId="2" borderId="0" xfId="0" applyFont="1" applyFill="1" applyAlignment="1">
      <alignment horizontal="right" vertical="center"/>
    </xf>
    <xf numFmtId="177" fontId="4" fillId="2" borderId="0" xfId="0" applyNumberFormat="1" applyFont="1" applyFill="1" applyAlignment="1">
      <alignment horizontal="center" vertical="center"/>
    </xf>
    <xf numFmtId="0" fontId="4" fillId="2" borderId="3" xfId="0" applyFont="1" applyFill="1" applyBorder="1" applyAlignment="1">
      <alignment horizontal="right" vertical="center"/>
    </xf>
    <xf numFmtId="177" fontId="4" fillId="2" borderId="3" xfId="0" applyNumberFormat="1" applyFont="1" applyFill="1" applyBorder="1" applyAlignment="1">
      <alignment horizontal="center" vertical="center"/>
    </xf>
    <xf numFmtId="177" fontId="0" fillId="2" borderId="1" xfId="0" applyNumberForma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R18"/>
  <sheetViews>
    <sheetView tabSelected="1"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0+O9+O14</f>
      </c>
      <c r="P2" t="s">
        <v>16</v>
      </c>
    </row>
    <row r="3" spans="1:16" ht="15" customHeight="1">
      <c r="A3" t="s">
        <v>1</v>
      </c>
      <c r="B3" s="8" t="s">
        <v>4</v>
      </c>
      <c r="C3" s="9" t="s">
        <v>5</v>
      </c>
      <c r="D3" s="1"/>
      <c r="E3" s="10" t="s">
        <v>6</v>
      </c>
      <c r="F3" s="1"/>
      <c r="G3" s="4"/>
      <c r="H3" s="3" t="s">
        <v>18</v>
      </c>
      <c r="I3" s="36">
        <f>0+I9+I14</f>
      </c>
      <c r="O3" t="s">
        <v>13</v>
      </c>
      <c r="P3" t="s">
        <v>17</v>
      </c>
    </row>
    <row r="4" spans="1:16" ht="15" customHeight="1">
      <c r="A4" t="s">
        <v>7</v>
      </c>
      <c r="B4" s="8" t="s">
        <v>8</v>
      </c>
      <c r="C4" s="9" t="s">
        <v>9</v>
      </c>
      <c r="D4" s="1"/>
      <c r="E4" s="10" t="s">
        <v>10</v>
      </c>
      <c r="F4" s="1"/>
      <c r="G4" s="1"/>
      <c r="H4" s="7"/>
      <c r="I4" s="7"/>
      <c r="O4" t="s">
        <v>14</v>
      </c>
      <c r="P4" t="s">
        <v>17</v>
      </c>
    </row>
    <row r="5" spans="1:16" ht="12.75" customHeight="1">
      <c r="A5" t="s">
        <v>11</v>
      </c>
      <c r="B5" s="12" t="s">
        <v>12</v>
      </c>
      <c r="C5" s="13" t="s">
        <v>18</v>
      </c>
      <c r="D5" s="5"/>
      <c r="E5" s="14" t="s">
        <v>10</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28</v>
      </c>
      <c r="D9" s="19"/>
      <c r="E9" s="21" t="s">
        <v>37</v>
      </c>
      <c r="F9" s="19"/>
      <c r="G9" s="19"/>
      <c r="H9" s="19"/>
      <c r="I9" s="22">
        <f>0+Q9</f>
      </c>
      <c r="O9">
        <f>0+R9</f>
      </c>
      <c r="Q9">
        <f>0+I10</f>
      </c>
      <c r="R9">
        <f>0+O10</f>
      </c>
    </row>
    <row r="10" spans="1:16" ht="12.75">
      <c r="A10" s="18" t="s">
        <v>38</v>
      </c>
      <c r="B10" s="23" t="s">
        <v>22</v>
      </c>
      <c r="C10" s="23" t="s">
        <v>39</v>
      </c>
      <c r="D10" s="18" t="s">
        <v>40</v>
      </c>
      <c r="E10" s="24" t="s">
        <v>41</v>
      </c>
      <c r="F10" s="25" t="s">
        <v>42</v>
      </c>
      <c r="G10" s="26">
        <v>507</v>
      </c>
      <c r="H10" s="27">
        <v>0</v>
      </c>
      <c r="I10" s="27">
        <f>ROUND(ROUND(H10,2)*ROUND(G10,3),2)</f>
      </c>
      <c r="O10">
        <f>(I10*21)/100</f>
      </c>
      <c r="P10" t="s">
        <v>17</v>
      </c>
    </row>
    <row r="11" spans="1:5" ht="25.5">
      <c r="A11" s="28" t="s">
        <v>43</v>
      </c>
      <c r="E11" s="29" t="s">
        <v>44</v>
      </c>
    </row>
    <row r="12" spans="1:5" ht="89.25">
      <c r="A12" s="30" t="s">
        <v>45</v>
      </c>
      <c r="E12" s="31" t="s">
        <v>46</v>
      </c>
    </row>
    <row r="13" spans="1:5" ht="76.5">
      <c r="A13" t="s">
        <v>47</v>
      </c>
      <c r="E13" s="29" t="s">
        <v>48</v>
      </c>
    </row>
    <row r="14" spans="1:18" ht="12.75" customHeight="1">
      <c r="A14" s="5" t="s">
        <v>36</v>
      </c>
      <c r="B14" s="5"/>
      <c r="C14" s="34" t="s">
        <v>33</v>
      </c>
      <c r="D14" s="5"/>
      <c r="E14" s="21" t="s">
        <v>49</v>
      </c>
      <c r="F14" s="5"/>
      <c r="G14" s="5"/>
      <c r="H14" s="5"/>
      <c r="I14" s="35">
        <f>0+Q14</f>
      </c>
      <c r="O14">
        <f>0+R14</f>
      </c>
      <c r="Q14">
        <f>0+I15</f>
      </c>
      <c r="R14">
        <f>0+O15</f>
      </c>
    </row>
    <row r="15" spans="1:16" ht="12.75">
      <c r="A15" s="18" t="s">
        <v>38</v>
      </c>
      <c r="B15" s="23" t="s">
        <v>17</v>
      </c>
      <c r="C15" s="23" t="s">
        <v>50</v>
      </c>
      <c r="D15" s="18" t="s">
        <v>40</v>
      </c>
      <c r="E15" s="24" t="s">
        <v>51</v>
      </c>
      <c r="F15" s="25" t="s">
        <v>52</v>
      </c>
      <c r="G15" s="26">
        <v>1</v>
      </c>
      <c r="H15" s="27">
        <v>0</v>
      </c>
      <c r="I15" s="27">
        <f>ROUND(ROUND(H15,2)*ROUND(G15,3),2)</f>
      </c>
      <c r="O15">
        <f>(I15*21)/100</f>
      </c>
      <c r="P15" t="s">
        <v>17</v>
      </c>
    </row>
    <row r="16" spans="1:5" ht="12.75">
      <c r="A16" s="28" t="s">
        <v>43</v>
      </c>
      <c r="E16" s="29" t="s">
        <v>53</v>
      </c>
    </row>
    <row r="17" spans="1:5" ht="12.75">
      <c r="A17" s="30" t="s">
        <v>45</v>
      </c>
      <c r="E17" s="31" t="s">
        <v>54</v>
      </c>
    </row>
    <row r="18" spans="1:5" ht="63.75">
      <c r="A18" t="s">
        <v>47</v>
      </c>
      <c r="E18" s="29" t="s">
        <v>55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0+O9+O18+O51+O68</f>
      </c>
      <c r="P2" t="s">
        <v>16</v>
      </c>
    </row>
    <row r="3" spans="1:16" ht="15" customHeight="1">
      <c r="A3" t="s">
        <v>1</v>
      </c>
      <c r="B3" s="8" t="s">
        <v>4</v>
      </c>
      <c r="C3" s="9" t="s">
        <v>5</v>
      </c>
      <c r="D3" s="1"/>
      <c r="E3" s="10" t="s">
        <v>6</v>
      </c>
      <c r="F3" s="1"/>
      <c r="G3" s="4"/>
      <c r="H3" s="3" t="s">
        <v>18</v>
      </c>
      <c r="I3" s="36">
        <f>0+I9+I18+I51+I68</f>
      </c>
      <c r="O3" t="s">
        <v>13</v>
      </c>
      <c r="P3" t="s">
        <v>17</v>
      </c>
    </row>
    <row r="4" spans="1:16" ht="15" customHeight="1">
      <c r="A4" t="s">
        <v>7</v>
      </c>
      <c r="B4" s="8" t="s">
        <v>8</v>
      </c>
      <c r="C4" s="9" t="s">
        <v>770</v>
      </c>
      <c r="D4" s="1"/>
      <c r="E4" s="10" t="s">
        <v>771</v>
      </c>
      <c r="F4" s="1"/>
      <c r="G4" s="1"/>
      <c r="H4" s="7"/>
      <c r="I4" s="7"/>
      <c r="O4" t="s">
        <v>14</v>
      </c>
      <c r="P4" t="s">
        <v>17</v>
      </c>
    </row>
    <row r="5" spans="1:16" ht="12.75" customHeight="1">
      <c r="A5" t="s">
        <v>11</v>
      </c>
      <c r="B5" s="12" t="s">
        <v>12</v>
      </c>
      <c r="C5" s="13" t="s">
        <v>18</v>
      </c>
      <c r="D5" s="5"/>
      <c r="E5" s="14" t="s">
        <v>772</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0+I10+I14</f>
      </c>
      <c r="R9">
        <f>0+O10+O14</f>
      </c>
    </row>
    <row r="10" spans="1:16" ht="12.75">
      <c r="A10" s="18" t="s">
        <v>38</v>
      </c>
      <c r="B10" s="23" t="s">
        <v>22</v>
      </c>
      <c r="C10" s="23" t="s">
        <v>773</v>
      </c>
      <c r="D10" s="18" t="s">
        <v>40</v>
      </c>
      <c r="E10" s="24" t="s">
        <v>774</v>
      </c>
      <c r="F10" s="25" t="s">
        <v>42</v>
      </c>
      <c r="G10" s="26">
        <v>40</v>
      </c>
      <c r="H10" s="27">
        <v>0</v>
      </c>
      <c r="I10" s="27">
        <f>ROUND(ROUND(H10,2)*ROUND(G10,3),2)</f>
      </c>
      <c r="O10">
        <f>(I10*21)/100</f>
      </c>
      <c r="P10" t="s">
        <v>17</v>
      </c>
    </row>
    <row r="11" spans="1:5" ht="25.5">
      <c r="A11" s="28" t="s">
        <v>43</v>
      </c>
      <c r="E11" s="29" t="s">
        <v>775</v>
      </c>
    </row>
    <row r="12" spans="1:5" ht="12.75">
      <c r="A12" s="30" t="s">
        <v>45</v>
      </c>
      <c r="E12" s="31" t="s">
        <v>776</v>
      </c>
    </row>
    <row r="13" spans="1:5" ht="25.5">
      <c r="A13" t="s">
        <v>47</v>
      </c>
      <c r="E13" s="29" t="s">
        <v>160</v>
      </c>
    </row>
    <row r="14" spans="1:16" ht="12.75">
      <c r="A14" s="18" t="s">
        <v>38</v>
      </c>
      <c r="B14" s="23" t="s">
        <v>17</v>
      </c>
      <c r="C14" s="23" t="s">
        <v>777</v>
      </c>
      <c r="D14" s="18" t="s">
        <v>89</v>
      </c>
      <c r="E14" s="24" t="s">
        <v>778</v>
      </c>
      <c r="F14" s="25" t="s">
        <v>42</v>
      </c>
      <c r="G14" s="26">
        <v>164.25</v>
      </c>
      <c r="H14" s="27">
        <v>0</v>
      </c>
      <c r="I14" s="27">
        <f>ROUND(ROUND(H14,2)*ROUND(G14,3),2)</f>
      </c>
      <c r="O14">
        <f>(I14*21)/100</f>
      </c>
      <c r="P14" t="s">
        <v>17</v>
      </c>
    </row>
    <row r="15" spans="1:5" ht="25.5">
      <c r="A15" s="28" t="s">
        <v>43</v>
      </c>
      <c r="E15" s="29" t="s">
        <v>779</v>
      </c>
    </row>
    <row r="16" spans="1:5" ht="12.75">
      <c r="A16" s="30" t="s">
        <v>45</v>
      </c>
      <c r="E16" s="31" t="s">
        <v>780</v>
      </c>
    </row>
    <row r="17" spans="1:5" ht="25.5">
      <c r="A17" t="s">
        <v>47</v>
      </c>
      <c r="E17" s="29" t="s">
        <v>781</v>
      </c>
    </row>
    <row r="18" spans="1:18" ht="12.75" customHeight="1">
      <c r="A18" s="5" t="s">
        <v>36</v>
      </c>
      <c r="B18" s="5"/>
      <c r="C18" s="34" t="s">
        <v>22</v>
      </c>
      <c r="D18" s="5"/>
      <c r="E18" s="21" t="s">
        <v>165</v>
      </c>
      <c r="F18" s="5"/>
      <c r="G18" s="5"/>
      <c r="H18" s="5"/>
      <c r="I18" s="35">
        <f>0+Q18</f>
      </c>
      <c r="O18">
        <f>0+R18</f>
      </c>
      <c r="Q18">
        <f>0+I19+I23+I27+I31+I35+I39+I43+I47</f>
      </c>
      <c r="R18">
        <f>0+O19+O23+O27+O31+O35+O39+O43+O47</f>
      </c>
    </row>
    <row r="19" spans="1:16" ht="12.75">
      <c r="A19" s="18" t="s">
        <v>38</v>
      </c>
      <c r="B19" s="23" t="s">
        <v>16</v>
      </c>
      <c r="C19" s="23" t="s">
        <v>321</v>
      </c>
      <c r="D19" s="18" t="s">
        <v>40</v>
      </c>
      <c r="E19" s="24" t="s">
        <v>322</v>
      </c>
      <c r="F19" s="25" t="s">
        <v>181</v>
      </c>
      <c r="G19" s="26">
        <v>120</v>
      </c>
      <c r="H19" s="27">
        <v>0</v>
      </c>
      <c r="I19" s="27">
        <f>ROUND(ROUND(H19,2)*ROUND(G19,3),2)</f>
      </c>
      <c r="O19">
        <f>(I19*21)/100</f>
      </c>
      <c r="P19" t="s">
        <v>17</v>
      </c>
    </row>
    <row r="20" spans="1:5" ht="25.5">
      <c r="A20" s="28" t="s">
        <v>43</v>
      </c>
      <c r="E20" s="29" t="s">
        <v>782</v>
      </c>
    </row>
    <row r="21" spans="1:5" ht="25.5">
      <c r="A21" s="30" t="s">
        <v>45</v>
      </c>
      <c r="E21" s="31" t="s">
        <v>783</v>
      </c>
    </row>
    <row r="22" spans="1:5" ht="12.75">
      <c r="A22" t="s">
        <v>47</v>
      </c>
      <c r="E22" s="29" t="s">
        <v>325</v>
      </c>
    </row>
    <row r="23" spans="1:16" ht="12.75">
      <c r="A23" s="18" t="s">
        <v>38</v>
      </c>
      <c r="B23" s="23" t="s">
        <v>26</v>
      </c>
      <c r="C23" s="23" t="s">
        <v>337</v>
      </c>
      <c r="D23" s="18" t="s">
        <v>40</v>
      </c>
      <c r="E23" s="24" t="s">
        <v>338</v>
      </c>
      <c r="F23" s="25" t="s">
        <v>42</v>
      </c>
      <c r="G23" s="26">
        <v>40</v>
      </c>
      <c r="H23" s="27">
        <v>0</v>
      </c>
      <c r="I23" s="27">
        <f>ROUND(ROUND(H23,2)*ROUND(G23,3),2)</f>
      </c>
      <c r="O23">
        <f>(I23*21)/100</f>
      </c>
      <c r="P23" t="s">
        <v>17</v>
      </c>
    </row>
    <row r="24" spans="1:5" ht="25.5">
      <c r="A24" s="28" t="s">
        <v>43</v>
      </c>
      <c r="E24" s="29" t="s">
        <v>784</v>
      </c>
    </row>
    <row r="25" spans="1:5" ht="25.5">
      <c r="A25" s="30" t="s">
        <v>45</v>
      </c>
      <c r="E25" s="31" t="s">
        <v>785</v>
      </c>
    </row>
    <row r="26" spans="1:5" ht="369.75">
      <c r="A26" t="s">
        <v>47</v>
      </c>
      <c r="E26" s="29" t="s">
        <v>341</v>
      </c>
    </row>
    <row r="27" spans="1:16" ht="12.75">
      <c r="A27" s="18" t="s">
        <v>38</v>
      </c>
      <c r="B27" s="23" t="s">
        <v>28</v>
      </c>
      <c r="C27" s="23" t="s">
        <v>786</v>
      </c>
      <c r="D27" s="18" t="s">
        <v>40</v>
      </c>
      <c r="E27" s="24" t="s">
        <v>787</v>
      </c>
      <c r="F27" s="25" t="s">
        <v>42</v>
      </c>
      <c r="G27" s="26">
        <v>45</v>
      </c>
      <c r="H27" s="27">
        <v>0</v>
      </c>
      <c r="I27" s="27">
        <f>ROUND(ROUND(H27,2)*ROUND(G27,3),2)</f>
      </c>
      <c r="O27">
        <f>(I27*21)/100</f>
      </c>
      <c r="P27" t="s">
        <v>17</v>
      </c>
    </row>
    <row r="28" spans="1:5" ht="25.5">
      <c r="A28" s="28" t="s">
        <v>43</v>
      </c>
      <c r="E28" s="29" t="s">
        <v>788</v>
      </c>
    </row>
    <row r="29" spans="1:5" ht="25.5">
      <c r="A29" s="30" t="s">
        <v>45</v>
      </c>
      <c r="E29" s="31" t="s">
        <v>789</v>
      </c>
    </row>
    <row r="30" spans="1:5" ht="306">
      <c r="A30" t="s">
        <v>47</v>
      </c>
      <c r="E30" s="29" t="s">
        <v>790</v>
      </c>
    </row>
    <row r="31" spans="1:16" ht="12.75">
      <c r="A31" s="18" t="s">
        <v>38</v>
      </c>
      <c r="B31" s="23" t="s">
        <v>30</v>
      </c>
      <c r="C31" s="23" t="s">
        <v>786</v>
      </c>
      <c r="D31" s="18" t="s">
        <v>89</v>
      </c>
      <c r="E31" s="24" t="s">
        <v>787</v>
      </c>
      <c r="F31" s="25" t="s">
        <v>42</v>
      </c>
      <c r="G31" s="26">
        <v>119.25</v>
      </c>
      <c r="H31" s="27">
        <v>0</v>
      </c>
      <c r="I31" s="27">
        <f>ROUND(ROUND(H31,2)*ROUND(G31,3),2)</f>
      </c>
      <c r="O31">
        <f>(I31*21)/100</f>
      </c>
      <c r="P31" t="s">
        <v>17</v>
      </c>
    </row>
    <row r="32" spans="1:5" ht="38.25">
      <c r="A32" s="28" t="s">
        <v>43</v>
      </c>
      <c r="E32" s="29" t="s">
        <v>791</v>
      </c>
    </row>
    <row r="33" spans="1:5" ht="12.75">
      <c r="A33" s="30" t="s">
        <v>45</v>
      </c>
      <c r="E33" s="31" t="s">
        <v>792</v>
      </c>
    </row>
    <row r="34" spans="1:5" ht="306">
      <c r="A34" t="s">
        <v>47</v>
      </c>
      <c r="E34" s="29" t="s">
        <v>790</v>
      </c>
    </row>
    <row r="35" spans="1:16" ht="12.75">
      <c r="A35" s="18" t="s">
        <v>38</v>
      </c>
      <c r="B35" s="23" t="s">
        <v>80</v>
      </c>
      <c r="C35" s="23" t="s">
        <v>348</v>
      </c>
      <c r="D35" s="18" t="s">
        <v>40</v>
      </c>
      <c r="E35" s="24" t="s">
        <v>349</v>
      </c>
      <c r="F35" s="25" t="s">
        <v>42</v>
      </c>
      <c r="G35" s="26">
        <v>45</v>
      </c>
      <c r="H35" s="27">
        <v>0</v>
      </c>
      <c r="I35" s="27">
        <f>ROUND(ROUND(H35,2)*ROUND(G35,3),2)</f>
      </c>
      <c r="O35">
        <f>(I35*21)/100</f>
      </c>
      <c r="P35" t="s">
        <v>17</v>
      </c>
    </row>
    <row r="36" spans="1:5" ht="76.5">
      <c r="A36" s="28" t="s">
        <v>43</v>
      </c>
      <c r="E36" s="29" t="s">
        <v>793</v>
      </c>
    </row>
    <row r="37" spans="1:5" ht="12.75">
      <c r="A37" s="30" t="s">
        <v>45</v>
      </c>
      <c r="E37" s="31" t="s">
        <v>351</v>
      </c>
    </row>
    <row r="38" spans="1:5" ht="267.75">
      <c r="A38" t="s">
        <v>47</v>
      </c>
      <c r="E38" s="29" t="s">
        <v>352</v>
      </c>
    </row>
    <row r="39" spans="1:16" ht="12.75">
      <c r="A39" s="18" t="s">
        <v>38</v>
      </c>
      <c r="B39" s="23" t="s">
        <v>84</v>
      </c>
      <c r="C39" s="23" t="s">
        <v>194</v>
      </c>
      <c r="D39" s="18" t="s">
        <v>40</v>
      </c>
      <c r="E39" s="24" t="s">
        <v>195</v>
      </c>
      <c r="F39" s="25" t="s">
        <v>42</v>
      </c>
      <c r="G39" s="26">
        <v>40</v>
      </c>
      <c r="H39" s="27">
        <v>0</v>
      </c>
      <c r="I39" s="27">
        <f>ROUND(ROUND(H39,2)*ROUND(G39,3),2)</f>
      </c>
      <c r="O39">
        <f>(I39*21)/100</f>
      </c>
      <c r="P39" t="s">
        <v>17</v>
      </c>
    </row>
    <row r="40" spans="1:5" ht="25.5">
      <c r="A40" s="28" t="s">
        <v>43</v>
      </c>
      <c r="E40" s="29" t="s">
        <v>794</v>
      </c>
    </row>
    <row r="41" spans="1:5" ht="12.75">
      <c r="A41" s="30" t="s">
        <v>45</v>
      </c>
      <c r="E41" s="31" t="s">
        <v>776</v>
      </c>
    </row>
    <row r="42" spans="1:5" ht="191.25">
      <c r="A42" t="s">
        <v>47</v>
      </c>
      <c r="E42" s="29" t="s">
        <v>197</v>
      </c>
    </row>
    <row r="43" spans="1:16" ht="12.75">
      <c r="A43" s="18" t="s">
        <v>38</v>
      </c>
      <c r="B43" s="23" t="s">
        <v>33</v>
      </c>
      <c r="C43" s="23" t="s">
        <v>208</v>
      </c>
      <c r="D43" s="18" t="s">
        <v>40</v>
      </c>
      <c r="E43" s="24" t="s">
        <v>209</v>
      </c>
      <c r="F43" s="25" t="s">
        <v>181</v>
      </c>
      <c r="G43" s="26">
        <v>640</v>
      </c>
      <c r="H43" s="27">
        <v>0</v>
      </c>
      <c r="I43" s="27">
        <f>ROUND(ROUND(H43,2)*ROUND(G43,3),2)</f>
      </c>
      <c r="O43">
        <f>(I43*21)/100</f>
      </c>
      <c r="P43" t="s">
        <v>17</v>
      </c>
    </row>
    <row r="44" spans="1:5" ht="12.75">
      <c r="A44" s="28" t="s">
        <v>43</v>
      </c>
      <c r="E44" s="29" t="s">
        <v>40</v>
      </c>
    </row>
    <row r="45" spans="1:5" ht="25.5">
      <c r="A45" s="30" t="s">
        <v>45</v>
      </c>
      <c r="E45" s="31" t="s">
        <v>795</v>
      </c>
    </row>
    <row r="46" spans="1:5" ht="25.5">
      <c r="A46" t="s">
        <v>47</v>
      </c>
      <c r="E46" s="29" t="s">
        <v>211</v>
      </c>
    </row>
    <row r="47" spans="1:16" ht="12.75">
      <c r="A47" s="18" t="s">
        <v>38</v>
      </c>
      <c r="B47" s="23" t="s">
        <v>35</v>
      </c>
      <c r="C47" s="23" t="s">
        <v>364</v>
      </c>
      <c r="D47" s="18" t="s">
        <v>40</v>
      </c>
      <c r="E47" s="24" t="s">
        <v>365</v>
      </c>
      <c r="F47" s="25" t="s">
        <v>181</v>
      </c>
      <c r="G47" s="26">
        <v>795</v>
      </c>
      <c r="H47" s="27">
        <v>0</v>
      </c>
      <c r="I47" s="27">
        <f>ROUND(ROUND(H47,2)*ROUND(G47,3),2)</f>
      </c>
      <c r="O47">
        <f>(I47*21)/100</f>
      </c>
      <c r="P47" t="s">
        <v>17</v>
      </c>
    </row>
    <row r="48" spans="1:5" ht="12.75">
      <c r="A48" s="28" t="s">
        <v>43</v>
      </c>
      <c r="E48" s="29" t="s">
        <v>796</v>
      </c>
    </row>
    <row r="49" spans="1:5" ht="12.75">
      <c r="A49" s="30" t="s">
        <v>45</v>
      </c>
      <c r="E49" s="31" t="s">
        <v>797</v>
      </c>
    </row>
    <row r="50" spans="1:5" ht="38.25">
      <c r="A50" t="s">
        <v>47</v>
      </c>
      <c r="E50" s="29" t="s">
        <v>368</v>
      </c>
    </row>
    <row r="51" spans="1:18" ht="12.75" customHeight="1">
      <c r="A51" s="5" t="s">
        <v>36</v>
      </c>
      <c r="B51" s="5"/>
      <c r="C51" s="34" t="s">
        <v>28</v>
      </c>
      <c r="D51" s="5"/>
      <c r="E51" s="21" t="s">
        <v>37</v>
      </c>
      <c r="F51" s="5"/>
      <c r="G51" s="5"/>
      <c r="H51" s="5"/>
      <c r="I51" s="35">
        <f>0+Q51</f>
      </c>
      <c r="O51">
        <f>0+R51</f>
      </c>
      <c r="Q51">
        <f>0+I52+I56+I60+I64</f>
      </c>
      <c r="R51">
        <f>0+O52+O56+O60+O64</f>
      </c>
    </row>
    <row r="52" spans="1:16" ht="12.75">
      <c r="A52" s="18" t="s">
        <v>38</v>
      </c>
      <c r="B52" s="23" t="s">
        <v>96</v>
      </c>
      <c r="C52" s="23" t="s">
        <v>798</v>
      </c>
      <c r="D52" s="18" t="s">
        <v>40</v>
      </c>
      <c r="E52" s="24" t="s">
        <v>799</v>
      </c>
      <c r="F52" s="25" t="s">
        <v>181</v>
      </c>
      <c r="G52" s="26">
        <v>640</v>
      </c>
      <c r="H52" s="27">
        <v>0</v>
      </c>
      <c r="I52" s="27">
        <f>ROUND(ROUND(H52,2)*ROUND(G52,3),2)</f>
      </c>
      <c r="O52">
        <f>(I52*21)/100</f>
      </c>
      <c r="P52" t="s">
        <v>17</v>
      </c>
    </row>
    <row r="53" spans="1:5" ht="38.25">
      <c r="A53" s="28" t="s">
        <v>43</v>
      </c>
      <c r="E53" s="29" t="s">
        <v>800</v>
      </c>
    </row>
    <row r="54" spans="1:5" ht="25.5">
      <c r="A54" s="30" t="s">
        <v>45</v>
      </c>
      <c r="E54" s="31" t="s">
        <v>801</v>
      </c>
    </row>
    <row r="55" spans="1:5" ht="51">
      <c r="A55" t="s">
        <v>47</v>
      </c>
      <c r="E55" s="29" t="s">
        <v>379</v>
      </c>
    </row>
    <row r="56" spans="1:16" ht="12.75">
      <c r="A56" s="18" t="s">
        <v>38</v>
      </c>
      <c r="B56" s="23" t="s">
        <v>100</v>
      </c>
      <c r="C56" s="23" t="s">
        <v>802</v>
      </c>
      <c r="D56" s="18" t="s">
        <v>40</v>
      </c>
      <c r="E56" s="24" t="s">
        <v>803</v>
      </c>
      <c r="F56" s="25" t="s">
        <v>181</v>
      </c>
      <c r="G56" s="26">
        <v>623</v>
      </c>
      <c r="H56" s="27">
        <v>0</v>
      </c>
      <c r="I56" s="27">
        <f>ROUND(ROUND(H56,2)*ROUND(G56,3),2)</f>
      </c>
      <c r="O56">
        <f>(I56*21)/100</f>
      </c>
      <c r="P56" t="s">
        <v>17</v>
      </c>
    </row>
    <row r="57" spans="1:5" ht="25.5">
      <c r="A57" s="28" t="s">
        <v>43</v>
      </c>
      <c r="E57" s="29" t="s">
        <v>804</v>
      </c>
    </row>
    <row r="58" spans="1:5" ht="25.5">
      <c r="A58" s="30" t="s">
        <v>45</v>
      </c>
      <c r="E58" s="31" t="s">
        <v>805</v>
      </c>
    </row>
    <row r="59" spans="1:5" ht="153">
      <c r="A59" t="s">
        <v>47</v>
      </c>
      <c r="E59" s="29" t="s">
        <v>806</v>
      </c>
    </row>
    <row r="60" spans="1:16" ht="12.75">
      <c r="A60" s="18" t="s">
        <v>38</v>
      </c>
      <c r="B60" s="23" t="s">
        <v>104</v>
      </c>
      <c r="C60" s="23" t="s">
        <v>807</v>
      </c>
      <c r="D60" s="18" t="s">
        <v>40</v>
      </c>
      <c r="E60" s="24" t="s">
        <v>808</v>
      </c>
      <c r="F60" s="25" t="s">
        <v>181</v>
      </c>
      <c r="G60" s="26">
        <v>7.8</v>
      </c>
      <c r="H60" s="27">
        <v>0</v>
      </c>
      <c r="I60" s="27">
        <f>ROUND(ROUND(H60,2)*ROUND(G60,3),2)</f>
      </c>
      <c r="O60">
        <f>(I60*21)/100</f>
      </c>
      <c r="P60" t="s">
        <v>17</v>
      </c>
    </row>
    <row r="61" spans="1:5" ht="12.75">
      <c r="A61" s="28" t="s">
        <v>43</v>
      </c>
      <c r="E61" s="29" t="s">
        <v>809</v>
      </c>
    </row>
    <row r="62" spans="1:5" ht="25.5">
      <c r="A62" s="30" t="s">
        <v>45</v>
      </c>
      <c r="E62" s="31" t="s">
        <v>810</v>
      </c>
    </row>
    <row r="63" spans="1:5" ht="153">
      <c r="A63" t="s">
        <v>47</v>
      </c>
      <c r="E63" s="29" t="s">
        <v>811</v>
      </c>
    </row>
    <row r="64" spans="1:16" ht="25.5">
      <c r="A64" s="18" t="s">
        <v>38</v>
      </c>
      <c r="B64" s="23" t="s">
        <v>109</v>
      </c>
      <c r="C64" s="23" t="s">
        <v>812</v>
      </c>
      <c r="D64" s="18" t="s">
        <v>40</v>
      </c>
      <c r="E64" s="24" t="s">
        <v>813</v>
      </c>
      <c r="F64" s="25" t="s">
        <v>181</v>
      </c>
      <c r="G64" s="26">
        <v>9.2</v>
      </c>
      <c r="H64" s="27">
        <v>0</v>
      </c>
      <c r="I64" s="27">
        <f>ROUND(ROUND(H64,2)*ROUND(G64,3),2)</f>
      </c>
      <c r="O64">
        <f>(I64*21)/100</f>
      </c>
      <c r="P64" t="s">
        <v>17</v>
      </c>
    </row>
    <row r="65" spans="1:5" ht="25.5">
      <c r="A65" s="28" t="s">
        <v>43</v>
      </c>
      <c r="E65" s="29" t="s">
        <v>814</v>
      </c>
    </row>
    <row r="66" spans="1:5" ht="25.5">
      <c r="A66" s="30" t="s">
        <v>45</v>
      </c>
      <c r="E66" s="31" t="s">
        <v>815</v>
      </c>
    </row>
    <row r="67" spans="1:5" ht="153">
      <c r="A67" t="s">
        <v>47</v>
      </c>
      <c r="E67" s="29" t="s">
        <v>806</v>
      </c>
    </row>
    <row r="68" spans="1:18" ht="12.75" customHeight="1">
      <c r="A68" s="5" t="s">
        <v>36</v>
      </c>
      <c r="B68" s="5"/>
      <c r="C68" s="34" t="s">
        <v>33</v>
      </c>
      <c r="D68" s="5"/>
      <c r="E68" s="21" t="s">
        <v>49</v>
      </c>
      <c r="F68" s="5"/>
      <c r="G68" s="5"/>
      <c r="H68" s="5"/>
      <c r="I68" s="35">
        <f>0+Q68</f>
      </c>
      <c r="O68">
        <f>0+R68</f>
      </c>
      <c r="Q68">
        <f>0+I69+I73+I77+I81</f>
      </c>
      <c r="R68">
        <f>0+O69+O73+O77+O81</f>
      </c>
    </row>
    <row r="69" spans="1:16" ht="12.75">
      <c r="A69" s="18" t="s">
        <v>38</v>
      </c>
      <c r="B69" s="23" t="s">
        <v>114</v>
      </c>
      <c r="C69" s="23" t="s">
        <v>816</v>
      </c>
      <c r="D69" s="18" t="s">
        <v>40</v>
      </c>
      <c r="E69" s="24" t="s">
        <v>817</v>
      </c>
      <c r="F69" s="25" t="s">
        <v>173</v>
      </c>
      <c r="G69" s="26">
        <v>120</v>
      </c>
      <c r="H69" s="27">
        <v>0</v>
      </c>
      <c r="I69" s="27">
        <f>ROUND(ROUND(H69,2)*ROUND(G69,3),2)</f>
      </c>
      <c r="O69">
        <f>(I69*21)/100</f>
      </c>
      <c r="P69" t="s">
        <v>17</v>
      </c>
    </row>
    <row r="70" spans="1:5" ht="12.75">
      <c r="A70" s="28" t="s">
        <v>43</v>
      </c>
      <c r="E70" s="29" t="s">
        <v>818</v>
      </c>
    </row>
    <row r="71" spans="1:5" ht="25.5">
      <c r="A71" s="30" t="s">
        <v>45</v>
      </c>
      <c r="E71" s="31" t="s">
        <v>819</v>
      </c>
    </row>
    <row r="72" spans="1:5" ht="51">
      <c r="A72" t="s">
        <v>47</v>
      </c>
      <c r="E72" s="29" t="s">
        <v>820</v>
      </c>
    </row>
    <row r="73" spans="1:16" ht="12.75">
      <c r="A73" s="18" t="s">
        <v>38</v>
      </c>
      <c r="B73" s="23" t="s">
        <v>119</v>
      </c>
      <c r="C73" s="23" t="s">
        <v>821</v>
      </c>
      <c r="D73" s="18" t="s">
        <v>40</v>
      </c>
      <c r="E73" s="24" t="s">
        <v>822</v>
      </c>
      <c r="F73" s="25" t="s">
        <v>173</v>
      </c>
      <c r="G73" s="26">
        <v>1053</v>
      </c>
      <c r="H73" s="27">
        <v>0</v>
      </c>
      <c r="I73" s="27">
        <f>ROUND(ROUND(H73,2)*ROUND(G73,3),2)</f>
      </c>
      <c r="O73">
        <f>(I73*21)/100</f>
      </c>
      <c r="P73" t="s">
        <v>17</v>
      </c>
    </row>
    <row r="74" spans="1:5" ht="25.5">
      <c r="A74" s="28" t="s">
        <v>43</v>
      </c>
      <c r="E74" s="29" t="s">
        <v>823</v>
      </c>
    </row>
    <row r="75" spans="1:5" ht="25.5">
      <c r="A75" s="30" t="s">
        <v>45</v>
      </c>
      <c r="E75" s="31" t="s">
        <v>824</v>
      </c>
    </row>
    <row r="76" spans="1:5" ht="51">
      <c r="A76" t="s">
        <v>47</v>
      </c>
      <c r="E76" s="29" t="s">
        <v>825</v>
      </c>
    </row>
    <row r="77" spans="1:16" ht="12.75">
      <c r="A77" s="18" t="s">
        <v>38</v>
      </c>
      <c r="B77" s="23" t="s">
        <v>122</v>
      </c>
      <c r="C77" s="23" t="s">
        <v>285</v>
      </c>
      <c r="D77" s="18" t="s">
        <v>40</v>
      </c>
      <c r="E77" s="24" t="s">
        <v>286</v>
      </c>
      <c r="F77" s="25" t="s">
        <v>173</v>
      </c>
      <c r="G77" s="26">
        <v>71</v>
      </c>
      <c r="H77" s="27">
        <v>0</v>
      </c>
      <c r="I77" s="27">
        <f>ROUND(ROUND(H77,2)*ROUND(G77,3),2)</f>
      </c>
      <c r="O77">
        <f>(I77*21)/100</f>
      </c>
      <c r="P77" t="s">
        <v>17</v>
      </c>
    </row>
    <row r="78" spans="1:5" ht="25.5">
      <c r="A78" s="28" t="s">
        <v>43</v>
      </c>
      <c r="E78" s="29" t="s">
        <v>826</v>
      </c>
    </row>
    <row r="79" spans="1:5" ht="25.5">
      <c r="A79" s="30" t="s">
        <v>45</v>
      </c>
      <c r="E79" s="31" t="s">
        <v>827</v>
      </c>
    </row>
    <row r="80" spans="1:5" ht="51">
      <c r="A80" t="s">
        <v>47</v>
      </c>
      <c r="E80" s="29" t="s">
        <v>825</v>
      </c>
    </row>
    <row r="81" spans="1:16" ht="12.75">
      <c r="A81" s="18" t="s">
        <v>38</v>
      </c>
      <c r="B81" s="23" t="s">
        <v>126</v>
      </c>
      <c r="C81" s="23" t="s">
        <v>828</v>
      </c>
      <c r="D81" s="18" t="s">
        <v>40</v>
      </c>
      <c r="E81" s="24" t="s">
        <v>829</v>
      </c>
      <c r="F81" s="25" t="s">
        <v>173</v>
      </c>
      <c r="G81" s="26">
        <v>28</v>
      </c>
      <c r="H81" s="27">
        <v>0</v>
      </c>
      <c r="I81" s="27">
        <f>ROUND(ROUND(H81,2)*ROUND(G81,3),2)</f>
      </c>
      <c r="O81">
        <f>(I81*21)/100</f>
      </c>
      <c r="P81" t="s">
        <v>17</v>
      </c>
    </row>
    <row r="82" spans="1:5" ht="51">
      <c r="A82" s="28" t="s">
        <v>43</v>
      </c>
      <c r="E82" s="29" t="s">
        <v>830</v>
      </c>
    </row>
    <row r="83" spans="1:5" ht="25.5">
      <c r="A83" s="30" t="s">
        <v>45</v>
      </c>
      <c r="E83" s="31" t="s">
        <v>831</v>
      </c>
    </row>
    <row r="84" spans="1:5" ht="51">
      <c r="A84" t="s">
        <v>47</v>
      </c>
      <c r="E84" s="29" t="s">
        <v>825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23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0+O9+O30+O63+O84+O105+O134+O151+O168+O185+O190</f>
      </c>
      <c r="P2" t="s">
        <v>16</v>
      </c>
    </row>
    <row r="3" spans="1:16" ht="15" customHeight="1">
      <c r="A3" t="s">
        <v>1</v>
      </c>
      <c r="B3" s="8" t="s">
        <v>4</v>
      </c>
      <c r="C3" s="9" t="s">
        <v>5</v>
      </c>
      <c r="D3" s="1"/>
      <c r="E3" s="10" t="s">
        <v>6</v>
      </c>
      <c r="F3" s="1"/>
      <c r="G3" s="4"/>
      <c r="H3" s="3" t="s">
        <v>18</v>
      </c>
      <c r="I3" s="36">
        <f>0+I9+I30+I63+I84+I105+I134+I151+I168+I185+I190</f>
      </c>
      <c r="O3" t="s">
        <v>13</v>
      </c>
      <c r="P3" t="s">
        <v>17</v>
      </c>
    </row>
    <row r="4" spans="1:16" ht="15" customHeight="1">
      <c r="A4" t="s">
        <v>7</v>
      </c>
      <c r="B4" s="8" t="s">
        <v>8</v>
      </c>
      <c r="C4" s="9" t="s">
        <v>832</v>
      </c>
      <c r="D4" s="1"/>
      <c r="E4" s="10" t="s">
        <v>833</v>
      </c>
      <c r="F4" s="1"/>
      <c r="G4" s="1"/>
      <c r="H4" s="7"/>
      <c r="I4" s="7"/>
      <c r="O4" t="s">
        <v>14</v>
      </c>
      <c r="P4" t="s">
        <v>17</v>
      </c>
    </row>
    <row r="5" spans="1:16" ht="12.75" customHeight="1">
      <c r="A5" t="s">
        <v>11</v>
      </c>
      <c r="B5" s="12" t="s">
        <v>12</v>
      </c>
      <c r="C5" s="13" t="s">
        <v>18</v>
      </c>
      <c r="D5" s="5"/>
      <c r="E5" s="14" t="s">
        <v>834</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0+I10+I14+I18+I22+I26</f>
      </c>
      <c r="R9">
        <f>0+O10+O14+O18+O22+O26</f>
      </c>
    </row>
    <row r="10" spans="1:16" ht="12.75">
      <c r="A10" s="18" t="s">
        <v>38</v>
      </c>
      <c r="B10" s="23" t="s">
        <v>22</v>
      </c>
      <c r="C10" s="23" t="s">
        <v>156</v>
      </c>
      <c r="D10" s="18" t="s">
        <v>579</v>
      </c>
      <c r="E10" s="24" t="s">
        <v>157</v>
      </c>
      <c r="F10" s="25" t="s">
        <v>42</v>
      </c>
      <c r="G10" s="26">
        <v>189.496</v>
      </c>
      <c r="H10" s="27">
        <v>0</v>
      </c>
      <c r="I10" s="27">
        <f>ROUND(ROUND(H10,2)*ROUND(G10,3),2)</f>
      </c>
      <c r="O10">
        <f>(I10*21)/100</f>
      </c>
      <c r="P10" t="s">
        <v>17</v>
      </c>
    </row>
    <row r="11" spans="1:5" ht="12.75">
      <c r="A11" s="28" t="s">
        <v>43</v>
      </c>
      <c r="E11" s="29" t="s">
        <v>582</v>
      </c>
    </row>
    <row r="12" spans="1:5" ht="12.75">
      <c r="A12" s="30" t="s">
        <v>45</v>
      </c>
      <c r="E12" s="31" t="s">
        <v>40</v>
      </c>
    </row>
    <row r="13" spans="1:5" ht="25.5">
      <c r="A13" t="s">
        <v>47</v>
      </c>
      <c r="E13" s="29" t="s">
        <v>160</v>
      </c>
    </row>
    <row r="14" spans="1:16" ht="12.75">
      <c r="A14" s="18" t="s">
        <v>38</v>
      </c>
      <c r="B14" s="23" t="s">
        <v>17</v>
      </c>
      <c r="C14" s="23" t="s">
        <v>156</v>
      </c>
      <c r="D14" s="18" t="s">
        <v>581</v>
      </c>
      <c r="E14" s="24" t="s">
        <v>157</v>
      </c>
      <c r="F14" s="25" t="s">
        <v>42</v>
      </c>
      <c r="G14" s="26">
        <v>28.49</v>
      </c>
      <c r="H14" s="27">
        <v>0</v>
      </c>
      <c r="I14" s="27">
        <f>ROUND(ROUND(H14,2)*ROUND(G14,3),2)</f>
      </c>
      <c r="O14">
        <f>(I14*21)/100</f>
      </c>
      <c r="P14" t="s">
        <v>17</v>
      </c>
    </row>
    <row r="15" spans="1:5" ht="12.75">
      <c r="A15" s="28" t="s">
        <v>43</v>
      </c>
      <c r="E15" s="29" t="s">
        <v>835</v>
      </c>
    </row>
    <row r="16" spans="1:5" ht="12.75">
      <c r="A16" s="30" t="s">
        <v>45</v>
      </c>
      <c r="E16" s="31" t="s">
        <v>836</v>
      </c>
    </row>
    <row r="17" spans="1:5" ht="25.5">
      <c r="A17" t="s">
        <v>47</v>
      </c>
      <c r="E17" s="29" t="s">
        <v>160</v>
      </c>
    </row>
    <row r="18" spans="1:16" ht="12.75">
      <c r="A18" s="18" t="s">
        <v>38</v>
      </c>
      <c r="B18" s="23" t="s">
        <v>16</v>
      </c>
      <c r="C18" s="23" t="s">
        <v>156</v>
      </c>
      <c r="D18" s="18" t="s">
        <v>837</v>
      </c>
      <c r="E18" s="24" t="s">
        <v>157</v>
      </c>
      <c r="F18" s="25" t="s">
        <v>42</v>
      </c>
      <c r="G18" s="26">
        <v>79.185</v>
      </c>
      <c r="H18" s="27">
        <v>0</v>
      </c>
      <c r="I18" s="27">
        <f>ROUND(ROUND(H18,2)*ROUND(G18,3),2)</f>
      </c>
      <c r="O18">
        <f>(I18*21)/100</f>
      </c>
      <c r="P18" t="s">
        <v>17</v>
      </c>
    </row>
    <row r="19" spans="1:5" ht="12.75">
      <c r="A19" s="28" t="s">
        <v>43</v>
      </c>
      <c r="E19" s="29" t="s">
        <v>580</v>
      </c>
    </row>
    <row r="20" spans="1:5" ht="12.75">
      <c r="A20" s="30" t="s">
        <v>45</v>
      </c>
      <c r="E20" s="31" t="s">
        <v>838</v>
      </c>
    </row>
    <row r="21" spans="1:5" ht="25.5">
      <c r="A21" t="s">
        <v>47</v>
      </c>
      <c r="E21" s="29" t="s">
        <v>160</v>
      </c>
    </row>
    <row r="22" spans="1:16" ht="12.75">
      <c r="A22" s="18" t="s">
        <v>38</v>
      </c>
      <c r="B22" s="23" t="s">
        <v>26</v>
      </c>
      <c r="C22" s="23" t="s">
        <v>156</v>
      </c>
      <c r="D22" s="18" t="s">
        <v>839</v>
      </c>
      <c r="E22" s="24" t="s">
        <v>157</v>
      </c>
      <c r="F22" s="25" t="s">
        <v>42</v>
      </c>
      <c r="G22" s="26">
        <v>9</v>
      </c>
      <c r="H22" s="27">
        <v>0</v>
      </c>
      <c r="I22" s="27">
        <f>ROUND(ROUND(H22,2)*ROUND(G22,3),2)</f>
      </c>
      <c r="O22">
        <f>(I22*21)/100</f>
      </c>
      <c r="P22" t="s">
        <v>17</v>
      </c>
    </row>
    <row r="23" spans="1:5" ht="12.75">
      <c r="A23" s="28" t="s">
        <v>43</v>
      </c>
      <c r="E23" s="29" t="s">
        <v>40</v>
      </c>
    </row>
    <row r="24" spans="1:5" ht="12.75">
      <c r="A24" s="30" t="s">
        <v>45</v>
      </c>
      <c r="E24" s="31" t="s">
        <v>840</v>
      </c>
    </row>
    <row r="25" spans="1:5" ht="25.5">
      <c r="A25" t="s">
        <v>47</v>
      </c>
      <c r="E25" s="29" t="s">
        <v>160</v>
      </c>
    </row>
    <row r="26" spans="1:16" ht="12.75">
      <c r="A26" s="18" t="s">
        <v>38</v>
      </c>
      <c r="B26" s="23" t="s">
        <v>28</v>
      </c>
      <c r="C26" s="23" t="s">
        <v>841</v>
      </c>
      <c r="D26" s="18" t="s">
        <v>579</v>
      </c>
      <c r="E26" s="24" t="s">
        <v>157</v>
      </c>
      <c r="F26" s="25" t="s">
        <v>614</v>
      </c>
      <c r="G26" s="26">
        <v>0.36</v>
      </c>
      <c r="H26" s="27">
        <v>0</v>
      </c>
      <c r="I26" s="27">
        <f>ROUND(ROUND(H26,2)*ROUND(G26,3),2)</f>
      </c>
      <c r="O26">
        <f>(I26*21)/100</f>
      </c>
      <c r="P26" t="s">
        <v>17</v>
      </c>
    </row>
    <row r="27" spans="1:5" ht="12.75">
      <c r="A27" s="28" t="s">
        <v>43</v>
      </c>
      <c r="E27" s="29" t="s">
        <v>842</v>
      </c>
    </row>
    <row r="28" spans="1:5" ht="12.75">
      <c r="A28" s="30" t="s">
        <v>45</v>
      </c>
      <c r="E28" s="31" t="s">
        <v>843</v>
      </c>
    </row>
    <row r="29" spans="1:5" ht="25.5">
      <c r="A29" t="s">
        <v>47</v>
      </c>
      <c r="E29" s="29" t="s">
        <v>160</v>
      </c>
    </row>
    <row r="30" spans="1:18" ht="12.75" customHeight="1">
      <c r="A30" s="5" t="s">
        <v>36</v>
      </c>
      <c r="B30" s="5"/>
      <c r="C30" s="34" t="s">
        <v>22</v>
      </c>
      <c r="D30" s="5"/>
      <c r="E30" s="21" t="s">
        <v>165</v>
      </c>
      <c r="F30" s="5"/>
      <c r="G30" s="5"/>
      <c r="H30" s="5"/>
      <c r="I30" s="35">
        <f>0+Q30</f>
      </c>
      <c r="O30">
        <f>0+R30</f>
      </c>
      <c r="Q30">
        <f>0+I31+I35+I39+I43+I47+I51+I55+I59</f>
      </c>
      <c r="R30">
        <f>0+O31+O35+O39+O43+O47+O51+O55+O59</f>
      </c>
    </row>
    <row r="31" spans="1:16" ht="12.75">
      <c r="A31" s="18" t="s">
        <v>38</v>
      </c>
      <c r="B31" s="23" t="s">
        <v>30</v>
      </c>
      <c r="C31" s="23" t="s">
        <v>321</v>
      </c>
      <c r="D31" s="18" t="s">
        <v>40</v>
      </c>
      <c r="E31" s="24" t="s">
        <v>322</v>
      </c>
      <c r="F31" s="25" t="s">
        <v>181</v>
      </c>
      <c r="G31" s="26">
        <v>42</v>
      </c>
      <c r="H31" s="27">
        <v>0</v>
      </c>
      <c r="I31" s="27">
        <f>ROUND(ROUND(H31,2)*ROUND(G31,3),2)</f>
      </c>
      <c r="O31">
        <f>(I31*21)/100</f>
      </c>
      <c r="P31" t="s">
        <v>17</v>
      </c>
    </row>
    <row r="32" spans="1:5" ht="25.5">
      <c r="A32" s="28" t="s">
        <v>43</v>
      </c>
      <c r="E32" s="29" t="s">
        <v>844</v>
      </c>
    </row>
    <row r="33" spans="1:5" ht="12.75">
      <c r="A33" s="30" t="s">
        <v>45</v>
      </c>
      <c r="E33" s="31" t="s">
        <v>845</v>
      </c>
    </row>
    <row r="34" spans="1:5" ht="12.75">
      <c r="A34" t="s">
        <v>47</v>
      </c>
      <c r="E34" s="29" t="s">
        <v>325</v>
      </c>
    </row>
    <row r="35" spans="1:16" ht="12.75">
      <c r="A35" s="18" t="s">
        <v>38</v>
      </c>
      <c r="B35" s="23" t="s">
        <v>80</v>
      </c>
      <c r="C35" s="23" t="s">
        <v>846</v>
      </c>
      <c r="D35" s="18" t="s">
        <v>40</v>
      </c>
      <c r="E35" s="24" t="s">
        <v>847</v>
      </c>
      <c r="F35" s="25" t="s">
        <v>42</v>
      </c>
      <c r="G35" s="26">
        <v>9</v>
      </c>
      <c r="H35" s="27">
        <v>0</v>
      </c>
      <c r="I35" s="27">
        <f>ROUND(ROUND(H35,2)*ROUND(G35,3),2)</f>
      </c>
      <c r="O35">
        <f>(I35*21)/100</f>
      </c>
      <c r="P35" t="s">
        <v>17</v>
      </c>
    </row>
    <row r="36" spans="1:5" ht="12.75">
      <c r="A36" s="28" t="s">
        <v>43</v>
      </c>
      <c r="E36" s="29" t="s">
        <v>848</v>
      </c>
    </row>
    <row r="37" spans="1:5" ht="12.75">
      <c r="A37" s="30" t="s">
        <v>45</v>
      </c>
      <c r="E37" s="31" t="s">
        <v>849</v>
      </c>
    </row>
    <row r="38" spans="1:5" ht="63.75">
      <c r="A38" t="s">
        <v>47</v>
      </c>
      <c r="E38" s="29" t="s">
        <v>170</v>
      </c>
    </row>
    <row r="39" spans="1:16" ht="12.75">
      <c r="A39" s="18" t="s">
        <v>38</v>
      </c>
      <c r="B39" s="23" t="s">
        <v>84</v>
      </c>
      <c r="C39" s="23" t="s">
        <v>850</v>
      </c>
      <c r="D39" s="18" t="s">
        <v>40</v>
      </c>
      <c r="E39" s="24" t="s">
        <v>851</v>
      </c>
      <c r="F39" s="25" t="s">
        <v>42</v>
      </c>
      <c r="G39" s="26">
        <v>0.49</v>
      </c>
      <c r="H39" s="27">
        <v>0</v>
      </c>
      <c r="I39" s="27">
        <f>ROUND(ROUND(H39,2)*ROUND(G39,3),2)</f>
      </c>
      <c r="O39">
        <f>(I39*21)/100</f>
      </c>
      <c r="P39" t="s">
        <v>17</v>
      </c>
    </row>
    <row r="40" spans="1:5" ht="25.5">
      <c r="A40" s="28" t="s">
        <v>43</v>
      </c>
      <c r="E40" s="29" t="s">
        <v>852</v>
      </c>
    </row>
    <row r="41" spans="1:5" ht="12.75">
      <c r="A41" s="30" t="s">
        <v>45</v>
      </c>
      <c r="E41" s="31" t="s">
        <v>853</v>
      </c>
    </row>
    <row r="42" spans="1:5" ht="63.75">
      <c r="A42" t="s">
        <v>47</v>
      </c>
      <c r="E42" s="29" t="s">
        <v>170</v>
      </c>
    </row>
    <row r="43" spans="1:16" ht="12.75">
      <c r="A43" s="18" t="s">
        <v>38</v>
      </c>
      <c r="B43" s="23" t="s">
        <v>33</v>
      </c>
      <c r="C43" s="23" t="s">
        <v>854</v>
      </c>
      <c r="D43" s="18" t="s">
        <v>40</v>
      </c>
      <c r="E43" s="24" t="s">
        <v>855</v>
      </c>
      <c r="F43" s="25" t="s">
        <v>42</v>
      </c>
      <c r="G43" s="26">
        <v>28</v>
      </c>
      <c r="H43" s="27">
        <v>0</v>
      </c>
      <c r="I43" s="27">
        <f>ROUND(ROUND(H43,2)*ROUND(G43,3),2)</f>
      </c>
      <c r="O43">
        <f>(I43*21)/100</f>
      </c>
      <c r="P43" t="s">
        <v>17</v>
      </c>
    </row>
    <row r="44" spans="1:5" ht="25.5">
      <c r="A44" s="28" t="s">
        <v>43</v>
      </c>
      <c r="E44" s="29" t="s">
        <v>856</v>
      </c>
    </row>
    <row r="45" spans="1:5" ht="12.75">
      <c r="A45" s="30" t="s">
        <v>45</v>
      </c>
      <c r="E45" s="31" t="s">
        <v>857</v>
      </c>
    </row>
    <row r="46" spans="1:5" ht="76.5">
      <c r="A46" t="s">
        <v>47</v>
      </c>
      <c r="E46" s="29" t="s">
        <v>858</v>
      </c>
    </row>
    <row r="47" spans="1:16" ht="12.75">
      <c r="A47" s="18" t="s">
        <v>38</v>
      </c>
      <c r="B47" s="23" t="s">
        <v>35</v>
      </c>
      <c r="C47" s="23" t="s">
        <v>859</v>
      </c>
      <c r="D47" s="18" t="s">
        <v>40</v>
      </c>
      <c r="E47" s="24" t="s">
        <v>860</v>
      </c>
      <c r="F47" s="25" t="s">
        <v>173</v>
      </c>
      <c r="G47" s="26">
        <v>32</v>
      </c>
      <c r="H47" s="27">
        <v>0</v>
      </c>
      <c r="I47" s="27">
        <f>ROUND(ROUND(H47,2)*ROUND(G47,3),2)</f>
      </c>
      <c r="O47">
        <f>(I47*21)/100</f>
      </c>
      <c r="P47" t="s">
        <v>17</v>
      </c>
    </row>
    <row r="48" spans="1:5" ht="12.75">
      <c r="A48" s="28" t="s">
        <v>43</v>
      </c>
      <c r="E48" s="29" t="s">
        <v>861</v>
      </c>
    </row>
    <row r="49" spans="1:5" ht="12.75">
      <c r="A49" s="30" t="s">
        <v>45</v>
      </c>
      <c r="E49" s="31" t="s">
        <v>40</v>
      </c>
    </row>
    <row r="50" spans="1:5" ht="38.25">
      <c r="A50" t="s">
        <v>47</v>
      </c>
      <c r="E50" s="29" t="s">
        <v>862</v>
      </c>
    </row>
    <row r="51" spans="1:16" ht="12.75">
      <c r="A51" s="18" t="s">
        <v>38</v>
      </c>
      <c r="B51" s="23" t="s">
        <v>96</v>
      </c>
      <c r="C51" s="23" t="s">
        <v>863</v>
      </c>
      <c r="D51" s="18" t="s">
        <v>40</v>
      </c>
      <c r="E51" s="24" t="s">
        <v>864</v>
      </c>
      <c r="F51" s="25" t="s">
        <v>42</v>
      </c>
      <c r="G51" s="26">
        <v>189.496</v>
      </c>
      <c r="H51" s="27">
        <v>0</v>
      </c>
      <c r="I51" s="27">
        <f>ROUND(ROUND(H51,2)*ROUND(G51,3),2)</f>
      </c>
      <c r="O51">
        <f>(I51*21)/100</f>
      </c>
      <c r="P51" t="s">
        <v>17</v>
      </c>
    </row>
    <row r="52" spans="1:5" ht="63.75">
      <c r="A52" s="28" t="s">
        <v>43</v>
      </c>
      <c r="E52" s="29" t="s">
        <v>865</v>
      </c>
    </row>
    <row r="53" spans="1:5" ht="89.25">
      <c r="A53" s="30" t="s">
        <v>45</v>
      </c>
      <c r="E53" s="31" t="s">
        <v>866</v>
      </c>
    </row>
    <row r="54" spans="1:5" ht="318.75">
      <c r="A54" t="s">
        <v>47</v>
      </c>
      <c r="E54" s="29" t="s">
        <v>867</v>
      </c>
    </row>
    <row r="55" spans="1:16" ht="12.75">
      <c r="A55" s="18" t="s">
        <v>38</v>
      </c>
      <c r="B55" s="23" t="s">
        <v>100</v>
      </c>
      <c r="C55" s="23" t="s">
        <v>348</v>
      </c>
      <c r="D55" s="18" t="s">
        <v>40</v>
      </c>
      <c r="E55" s="24" t="s">
        <v>349</v>
      </c>
      <c r="F55" s="25" t="s">
        <v>42</v>
      </c>
      <c r="G55" s="26">
        <v>12.33</v>
      </c>
      <c r="H55" s="27">
        <v>0</v>
      </c>
      <c r="I55" s="27">
        <f>ROUND(ROUND(H55,2)*ROUND(G55,3),2)</f>
      </c>
      <c r="O55">
        <f>(I55*21)/100</f>
      </c>
      <c r="P55" t="s">
        <v>17</v>
      </c>
    </row>
    <row r="56" spans="1:5" ht="25.5">
      <c r="A56" s="28" t="s">
        <v>43</v>
      </c>
      <c r="E56" s="29" t="s">
        <v>868</v>
      </c>
    </row>
    <row r="57" spans="1:5" ht="12.75">
      <c r="A57" s="30" t="s">
        <v>45</v>
      </c>
      <c r="E57" s="31" t="s">
        <v>869</v>
      </c>
    </row>
    <row r="58" spans="1:5" ht="267.75">
      <c r="A58" t="s">
        <v>47</v>
      </c>
      <c r="E58" s="29" t="s">
        <v>597</v>
      </c>
    </row>
    <row r="59" spans="1:16" ht="12.75">
      <c r="A59" s="18" t="s">
        <v>38</v>
      </c>
      <c r="B59" s="23" t="s">
        <v>104</v>
      </c>
      <c r="C59" s="23" t="s">
        <v>870</v>
      </c>
      <c r="D59" s="18" t="s">
        <v>40</v>
      </c>
      <c r="E59" s="24" t="s">
        <v>871</v>
      </c>
      <c r="F59" s="25" t="s">
        <v>42</v>
      </c>
      <c r="G59" s="26">
        <v>16.5</v>
      </c>
      <c r="H59" s="27">
        <v>0</v>
      </c>
      <c r="I59" s="27">
        <f>ROUND(ROUND(H59,2)*ROUND(G59,3),2)</f>
      </c>
      <c r="O59">
        <f>(I59*21)/100</f>
      </c>
      <c r="P59" t="s">
        <v>17</v>
      </c>
    </row>
    <row r="60" spans="1:5" ht="25.5">
      <c r="A60" s="28" t="s">
        <v>43</v>
      </c>
      <c r="E60" s="29" t="s">
        <v>872</v>
      </c>
    </row>
    <row r="61" spans="1:5" ht="12.75">
      <c r="A61" s="30" t="s">
        <v>45</v>
      </c>
      <c r="E61" s="31" t="s">
        <v>873</v>
      </c>
    </row>
    <row r="62" spans="1:5" ht="267.75">
      <c r="A62" t="s">
        <v>47</v>
      </c>
      <c r="E62" s="29" t="s">
        <v>597</v>
      </c>
    </row>
    <row r="63" spans="1:18" ht="12.75" customHeight="1">
      <c r="A63" s="5" t="s">
        <v>36</v>
      </c>
      <c r="B63" s="5"/>
      <c r="C63" s="34" t="s">
        <v>17</v>
      </c>
      <c r="D63" s="5"/>
      <c r="E63" s="21" t="s">
        <v>598</v>
      </c>
      <c r="F63" s="5"/>
      <c r="G63" s="5"/>
      <c r="H63" s="5"/>
      <c r="I63" s="35">
        <f>0+Q63</f>
      </c>
      <c r="O63">
        <f>0+R63</f>
      </c>
      <c r="Q63">
        <f>0+I64+I68+I72+I76+I80</f>
      </c>
      <c r="R63">
        <f>0+O64+O68+O72+O76+O80</f>
      </c>
    </row>
    <row r="64" spans="1:16" ht="12.75">
      <c r="A64" s="18" t="s">
        <v>38</v>
      </c>
      <c r="B64" s="23" t="s">
        <v>109</v>
      </c>
      <c r="C64" s="23" t="s">
        <v>874</v>
      </c>
      <c r="D64" s="18" t="s">
        <v>40</v>
      </c>
      <c r="E64" s="24" t="s">
        <v>875</v>
      </c>
      <c r="F64" s="25" t="s">
        <v>42</v>
      </c>
      <c r="G64" s="26">
        <v>0.039</v>
      </c>
      <c r="H64" s="27">
        <v>0</v>
      </c>
      <c r="I64" s="27">
        <f>ROUND(ROUND(H64,2)*ROUND(G64,3),2)</f>
      </c>
      <c r="O64">
        <f>(I64*21)/100</f>
      </c>
      <c r="P64" t="s">
        <v>17</v>
      </c>
    </row>
    <row r="65" spans="1:5" ht="25.5">
      <c r="A65" s="28" t="s">
        <v>43</v>
      </c>
      <c r="E65" s="29" t="s">
        <v>876</v>
      </c>
    </row>
    <row r="66" spans="1:5" ht="12.75">
      <c r="A66" s="30" t="s">
        <v>45</v>
      </c>
      <c r="E66" s="31" t="s">
        <v>877</v>
      </c>
    </row>
    <row r="67" spans="1:5" ht="51">
      <c r="A67" t="s">
        <v>47</v>
      </c>
      <c r="E67" s="29" t="s">
        <v>878</v>
      </c>
    </row>
    <row r="68" spans="1:16" ht="12.75">
      <c r="A68" s="18" t="s">
        <v>38</v>
      </c>
      <c r="B68" s="23" t="s">
        <v>114</v>
      </c>
      <c r="C68" s="23" t="s">
        <v>599</v>
      </c>
      <c r="D68" s="18" t="s">
        <v>579</v>
      </c>
      <c r="E68" s="24" t="s">
        <v>600</v>
      </c>
      <c r="F68" s="25" t="s">
        <v>173</v>
      </c>
      <c r="G68" s="26">
        <v>20.4</v>
      </c>
      <c r="H68" s="27">
        <v>0</v>
      </c>
      <c r="I68" s="27">
        <f>ROUND(ROUND(H68,2)*ROUND(G68,3),2)</f>
      </c>
      <c r="O68">
        <f>(I68*21)/100</f>
      </c>
      <c r="P68" t="s">
        <v>17</v>
      </c>
    </row>
    <row r="69" spans="1:5" ht="38.25">
      <c r="A69" s="28" t="s">
        <v>43</v>
      </c>
      <c r="E69" s="29" t="s">
        <v>879</v>
      </c>
    </row>
    <row r="70" spans="1:5" ht="12.75">
      <c r="A70" s="30" t="s">
        <v>45</v>
      </c>
      <c r="E70" s="31" t="s">
        <v>880</v>
      </c>
    </row>
    <row r="71" spans="1:5" ht="63.75">
      <c r="A71" t="s">
        <v>47</v>
      </c>
      <c r="E71" s="29" t="s">
        <v>603</v>
      </c>
    </row>
    <row r="72" spans="1:16" ht="12.75">
      <c r="A72" s="18" t="s">
        <v>38</v>
      </c>
      <c r="B72" s="23" t="s">
        <v>119</v>
      </c>
      <c r="C72" s="23" t="s">
        <v>599</v>
      </c>
      <c r="D72" s="18" t="s">
        <v>581</v>
      </c>
      <c r="E72" s="24" t="s">
        <v>600</v>
      </c>
      <c r="F72" s="25" t="s">
        <v>173</v>
      </c>
      <c r="G72" s="26">
        <v>473.6</v>
      </c>
      <c r="H72" s="27">
        <v>0</v>
      </c>
      <c r="I72" s="27">
        <f>ROUND(ROUND(H72,2)*ROUND(G72,3),2)</f>
      </c>
      <c r="O72">
        <f>(I72*21)/100</f>
      </c>
      <c r="P72" t="s">
        <v>17</v>
      </c>
    </row>
    <row r="73" spans="1:5" ht="25.5">
      <c r="A73" s="28" t="s">
        <v>43</v>
      </c>
      <c r="E73" s="29" t="s">
        <v>881</v>
      </c>
    </row>
    <row r="74" spans="1:5" ht="51">
      <c r="A74" s="30" t="s">
        <v>45</v>
      </c>
      <c r="E74" s="31" t="s">
        <v>882</v>
      </c>
    </row>
    <row r="75" spans="1:5" ht="63.75">
      <c r="A75" t="s">
        <v>47</v>
      </c>
      <c r="E75" s="29" t="s">
        <v>603</v>
      </c>
    </row>
    <row r="76" spans="1:16" ht="12.75">
      <c r="A76" s="18" t="s">
        <v>38</v>
      </c>
      <c r="B76" s="23" t="s">
        <v>122</v>
      </c>
      <c r="C76" s="23" t="s">
        <v>883</v>
      </c>
      <c r="D76" s="18" t="s">
        <v>40</v>
      </c>
      <c r="E76" s="24" t="s">
        <v>884</v>
      </c>
      <c r="F76" s="25" t="s">
        <v>173</v>
      </c>
      <c r="G76" s="26">
        <v>3.36</v>
      </c>
      <c r="H76" s="27">
        <v>0</v>
      </c>
      <c r="I76" s="27">
        <f>ROUND(ROUND(H76,2)*ROUND(G76,3),2)</f>
      </c>
      <c r="O76">
        <f>(I76*21)/100</f>
      </c>
      <c r="P76" t="s">
        <v>17</v>
      </c>
    </row>
    <row r="77" spans="1:5" ht="25.5">
      <c r="A77" s="28" t="s">
        <v>43</v>
      </c>
      <c r="E77" s="29" t="s">
        <v>885</v>
      </c>
    </row>
    <row r="78" spans="1:5" ht="12.75">
      <c r="A78" s="30" t="s">
        <v>45</v>
      </c>
      <c r="E78" s="31" t="s">
        <v>886</v>
      </c>
    </row>
    <row r="79" spans="1:5" ht="63.75">
      <c r="A79" t="s">
        <v>47</v>
      </c>
      <c r="E79" s="29" t="s">
        <v>603</v>
      </c>
    </row>
    <row r="80" spans="1:16" ht="25.5">
      <c r="A80" s="18" t="s">
        <v>38</v>
      </c>
      <c r="B80" s="23" t="s">
        <v>126</v>
      </c>
      <c r="C80" s="23" t="s">
        <v>887</v>
      </c>
      <c r="D80" s="18" t="s">
        <v>111</v>
      </c>
      <c r="E80" s="24" t="s">
        <v>888</v>
      </c>
      <c r="F80" s="25" t="s">
        <v>173</v>
      </c>
      <c r="G80" s="26">
        <v>2.4</v>
      </c>
      <c r="H80" s="27">
        <v>0</v>
      </c>
      <c r="I80" s="27">
        <f>ROUND(ROUND(H80,2)*ROUND(G80,3),2)</f>
      </c>
      <c r="O80">
        <f>(I80*21)/100</f>
      </c>
      <c r="P80" t="s">
        <v>17</v>
      </c>
    </row>
    <row r="81" spans="1:5" ht="12.75">
      <c r="A81" s="28" t="s">
        <v>43</v>
      </c>
      <c r="E81" s="29" t="s">
        <v>889</v>
      </c>
    </row>
    <row r="82" spans="1:5" ht="12.75">
      <c r="A82" s="30" t="s">
        <v>45</v>
      </c>
      <c r="E82" s="31" t="s">
        <v>890</v>
      </c>
    </row>
    <row r="83" spans="1:5" ht="63.75">
      <c r="A83" t="s">
        <v>47</v>
      </c>
      <c r="E83" s="29" t="s">
        <v>603</v>
      </c>
    </row>
    <row r="84" spans="1:18" ht="12.75" customHeight="1">
      <c r="A84" s="5" t="s">
        <v>36</v>
      </c>
      <c r="B84" s="5"/>
      <c r="C84" s="34" t="s">
        <v>16</v>
      </c>
      <c r="D84" s="5"/>
      <c r="E84" s="21" t="s">
        <v>606</v>
      </c>
      <c r="F84" s="5"/>
      <c r="G84" s="5"/>
      <c r="H84" s="5"/>
      <c r="I84" s="35">
        <f>0+Q84</f>
      </c>
      <c r="O84">
        <f>0+R84</f>
      </c>
      <c r="Q84">
        <f>0+I85+I89+I93+I97+I101</f>
      </c>
      <c r="R84">
        <f>0+O85+O89+O93+O97+O101</f>
      </c>
    </row>
    <row r="85" spans="1:16" ht="12.75">
      <c r="A85" s="18" t="s">
        <v>38</v>
      </c>
      <c r="B85" s="23" t="s">
        <v>131</v>
      </c>
      <c r="C85" s="23" t="s">
        <v>891</v>
      </c>
      <c r="D85" s="18" t="s">
        <v>40</v>
      </c>
      <c r="E85" s="24" t="s">
        <v>892</v>
      </c>
      <c r="F85" s="25" t="s">
        <v>893</v>
      </c>
      <c r="G85" s="26">
        <v>96</v>
      </c>
      <c r="H85" s="27">
        <v>0</v>
      </c>
      <c r="I85" s="27">
        <f>ROUND(ROUND(H85,2)*ROUND(G85,3),2)</f>
      </c>
      <c r="O85">
        <f>(I85*21)/100</f>
      </c>
      <c r="P85" t="s">
        <v>17</v>
      </c>
    </row>
    <row r="86" spans="1:5" ht="25.5">
      <c r="A86" s="28" t="s">
        <v>43</v>
      </c>
      <c r="E86" s="29" t="s">
        <v>894</v>
      </c>
    </row>
    <row r="87" spans="1:5" ht="12.75">
      <c r="A87" s="30" t="s">
        <v>45</v>
      </c>
      <c r="E87" s="31" t="s">
        <v>895</v>
      </c>
    </row>
    <row r="88" spans="1:5" ht="25.5">
      <c r="A88" t="s">
        <v>47</v>
      </c>
      <c r="E88" s="29" t="s">
        <v>896</v>
      </c>
    </row>
    <row r="89" spans="1:16" ht="12.75">
      <c r="A89" s="18" t="s">
        <v>38</v>
      </c>
      <c r="B89" s="23" t="s">
        <v>137</v>
      </c>
      <c r="C89" s="23" t="s">
        <v>607</v>
      </c>
      <c r="D89" s="18" t="s">
        <v>40</v>
      </c>
      <c r="E89" s="24" t="s">
        <v>608</v>
      </c>
      <c r="F89" s="25" t="s">
        <v>42</v>
      </c>
      <c r="G89" s="26">
        <v>14.568</v>
      </c>
      <c r="H89" s="27">
        <v>0</v>
      </c>
      <c r="I89" s="27">
        <f>ROUND(ROUND(H89,2)*ROUND(G89,3),2)</f>
      </c>
      <c r="O89">
        <f>(I89*21)/100</f>
      </c>
      <c r="P89" t="s">
        <v>17</v>
      </c>
    </row>
    <row r="90" spans="1:5" ht="25.5">
      <c r="A90" s="28" t="s">
        <v>43</v>
      </c>
      <c r="E90" s="29" t="s">
        <v>897</v>
      </c>
    </row>
    <row r="91" spans="1:5" ht="38.25">
      <c r="A91" s="30" t="s">
        <v>45</v>
      </c>
      <c r="E91" s="31" t="s">
        <v>898</v>
      </c>
    </row>
    <row r="92" spans="1:5" ht="382.5">
      <c r="A92" t="s">
        <v>47</v>
      </c>
      <c r="E92" s="29" t="s">
        <v>611</v>
      </c>
    </row>
    <row r="93" spans="1:16" ht="12.75">
      <c r="A93" s="18" t="s">
        <v>38</v>
      </c>
      <c r="B93" s="23" t="s">
        <v>140</v>
      </c>
      <c r="C93" s="23" t="s">
        <v>612</v>
      </c>
      <c r="D93" s="18" t="s">
        <v>40</v>
      </c>
      <c r="E93" s="24" t="s">
        <v>613</v>
      </c>
      <c r="F93" s="25" t="s">
        <v>614</v>
      </c>
      <c r="G93" s="26">
        <v>2.914</v>
      </c>
      <c r="H93" s="27">
        <v>0</v>
      </c>
      <c r="I93" s="27">
        <f>ROUND(ROUND(H93,2)*ROUND(G93,3),2)</f>
      </c>
      <c r="O93">
        <f>(I93*21)/100</f>
      </c>
      <c r="P93" t="s">
        <v>17</v>
      </c>
    </row>
    <row r="94" spans="1:5" ht="25.5">
      <c r="A94" s="28" t="s">
        <v>43</v>
      </c>
      <c r="E94" s="29" t="s">
        <v>899</v>
      </c>
    </row>
    <row r="95" spans="1:5" ht="12.75">
      <c r="A95" s="30" t="s">
        <v>45</v>
      </c>
      <c r="E95" s="31" t="s">
        <v>900</v>
      </c>
    </row>
    <row r="96" spans="1:5" ht="242.25">
      <c r="A96" t="s">
        <v>47</v>
      </c>
      <c r="E96" s="29" t="s">
        <v>617</v>
      </c>
    </row>
    <row r="97" spans="1:16" ht="12.75">
      <c r="A97" s="18" t="s">
        <v>38</v>
      </c>
      <c r="B97" s="23" t="s">
        <v>143</v>
      </c>
      <c r="C97" s="23" t="s">
        <v>901</v>
      </c>
      <c r="D97" s="18" t="s">
        <v>40</v>
      </c>
      <c r="E97" s="24" t="s">
        <v>902</v>
      </c>
      <c r="F97" s="25" t="s">
        <v>42</v>
      </c>
      <c r="G97" s="26">
        <v>54.41</v>
      </c>
      <c r="H97" s="27">
        <v>0</v>
      </c>
      <c r="I97" s="27">
        <f>ROUND(ROUND(H97,2)*ROUND(G97,3),2)</f>
      </c>
      <c r="O97">
        <f>(I97*21)/100</f>
      </c>
      <c r="P97" t="s">
        <v>17</v>
      </c>
    </row>
    <row r="98" spans="1:5" ht="38.25">
      <c r="A98" s="28" t="s">
        <v>43</v>
      </c>
      <c r="E98" s="29" t="s">
        <v>903</v>
      </c>
    </row>
    <row r="99" spans="1:5" ht="51">
      <c r="A99" s="30" t="s">
        <v>45</v>
      </c>
      <c r="E99" s="31" t="s">
        <v>904</v>
      </c>
    </row>
    <row r="100" spans="1:5" ht="369.75">
      <c r="A100" t="s">
        <v>47</v>
      </c>
      <c r="E100" s="29" t="s">
        <v>622</v>
      </c>
    </row>
    <row r="101" spans="1:16" ht="12.75">
      <c r="A101" s="18" t="s">
        <v>38</v>
      </c>
      <c r="B101" s="23" t="s">
        <v>148</v>
      </c>
      <c r="C101" s="23" t="s">
        <v>905</v>
      </c>
      <c r="D101" s="18" t="s">
        <v>40</v>
      </c>
      <c r="E101" s="24" t="s">
        <v>906</v>
      </c>
      <c r="F101" s="25" t="s">
        <v>614</v>
      </c>
      <c r="G101" s="26">
        <v>10.882</v>
      </c>
      <c r="H101" s="27">
        <v>0</v>
      </c>
      <c r="I101" s="27">
        <f>ROUND(ROUND(H101,2)*ROUND(G101,3),2)</f>
      </c>
      <c r="O101">
        <f>(I101*21)/100</f>
      </c>
      <c r="P101" t="s">
        <v>17</v>
      </c>
    </row>
    <row r="102" spans="1:5" ht="38.25">
      <c r="A102" s="28" t="s">
        <v>43</v>
      </c>
      <c r="E102" s="29" t="s">
        <v>907</v>
      </c>
    </row>
    <row r="103" spans="1:5" ht="12.75">
      <c r="A103" s="30" t="s">
        <v>45</v>
      </c>
      <c r="E103" s="31" t="s">
        <v>908</v>
      </c>
    </row>
    <row r="104" spans="1:5" ht="267.75">
      <c r="A104" t="s">
        <v>47</v>
      </c>
      <c r="E104" s="29" t="s">
        <v>909</v>
      </c>
    </row>
    <row r="105" spans="1:18" ht="12.75" customHeight="1">
      <c r="A105" s="5" t="s">
        <v>36</v>
      </c>
      <c r="B105" s="5"/>
      <c r="C105" s="34" t="s">
        <v>26</v>
      </c>
      <c r="D105" s="5"/>
      <c r="E105" s="21" t="s">
        <v>212</v>
      </c>
      <c r="F105" s="5"/>
      <c r="G105" s="5"/>
      <c r="H105" s="5"/>
      <c r="I105" s="35">
        <f>0+Q105</f>
      </c>
      <c r="O105">
        <f>0+R105</f>
      </c>
      <c r="Q105">
        <f>0+I106+I110+I114+I118+I122+I126+I130</f>
      </c>
      <c r="R105">
        <f>0+O106+O110+O114+O118+O122+O126+O130</f>
      </c>
    </row>
    <row r="106" spans="1:16" ht="12.75">
      <c r="A106" s="18" t="s">
        <v>38</v>
      </c>
      <c r="B106" s="23" t="s">
        <v>266</v>
      </c>
      <c r="C106" s="23" t="s">
        <v>910</v>
      </c>
      <c r="D106" s="18" t="s">
        <v>40</v>
      </c>
      <c r="E106" s="24" t="s">
        <v>911</v>
      </c>
      <c r="F106" s="25" t="s">
        <v>42</v>
      </c>
      <c r="G106" s="26">
        <v>8.76</v>
      </c>
      <c r="H106" s="27">
        <v>0</v>
      </c>
      <c r="I106" s="27">
        <f>ROUND(ROUND(H106,2)*ROUND(G106,3),2)</f>
      </c>
      <c r="O106">
        <f>(I106*21)/100</f>
      </c>
      <c r="P106" t="s">
        <v>17</v>
      </c>
    </row>
    <row r="107" spans="1:5" ht="25.5">
      <c r="A107" s="28" t="s">
        <v>43</v>
      </c>
      <c r="E107" s="29" t="s">
        <v>912</v>
      </c>
    </row>
    <row r="108" spans="1:5" ht="12.75">
      <c r="A108" s="30" t="s">
        <v>45</v>
      </c>
      <c r="E108" s="31" t="s">
        <v>913</v>
      </c>
    </row>
    <row r="109" spans="1:5" ht="369.75">
      <c r="A109" t="s">
        <v>47</v>
      </c>
      <c r="E109" s="29" t="s">
        <v>622</v>
      </c>
    </row>
    <row r="110" spans="1:16" ht="12.75">
      <c r="A110" s="18" t="s">
        <v>38</v>
      </c>
      <c r="B110" s="23" t="s">
        <v>272</v>
      </c>
      <c r="C110" s="23" t="s">
        <v>914</v>
      </c>
      <c r="D110" s="18" t="s">
        <v>40</v>
      </c>
      <c r="E110" s="24" t="s">
        <v>915</v>
      </c>
      <c r="F110" s="25" t="s">
        <v>42</v>
      </c>
      <c r="G110" s="26">
        <v>10.2</v>
      </c>
      <c r="H110" s="27">
        <v>0</v>
      </c>
      <c r="I110" s="27">
        <f>ROUND(ROUND(H110,2)*ROUND(G110,3),2)</f>
      </c>
      <c r="O110">
        <f>(I110*21)/100</f>
      </c>
      <c r="P110" t="s">
        <v>17</v>
      </c>
    </row>
    <row r="111" spans="1:5" ht="25.5">
      <c r="A111" s="28" t="s">
        <v>43</v>
      </c>
      <c r="E111" s="29" t="s">
        <v>916</v>
      </c>
    </row>
    <row r="112" spans="1:5" ht="12.75">
      <c r="A112" s="30" t="s">
        <v>45</v>
      </c>
      <c r="E112" s="31" t="s">
        <v>917</v>
      </c>
    </row>
    <row r="113" spans="1:5" ht="369.75">
      <c r="A113" t="s">
        <v>47</v>
      </c>
      <c r="E113" s="29" t="s">
        <v>622</v>
      </c>
    </row>
    <row r="114" spans="1:16" ht="12.75">
      <c r="A114" s="18" t="s">
        <v>38</v>
      </c>
      <c r="B114" s="23" t="s">
        <v>278</v>
      </c>
      <c r="C114" s="23" t="s">
        <v>918</v>
      </c>
      <c r="D114" s="18" t="s">
        <v>40</v>
      </c>
      <c r="E114" s="24" t="s">
        <v>919</v>
      </c>
      <c r="F114" s="25" t="s">
        <v>614</v>
      </c>
      <c r="G114" s="26">
        <v>2.448</v>
      </c>
      <c r="H114" s="27">
        <v>0</v>
      </c>
      <c r="I114" s="27">
        <f>ROUND(ROUND(H114,2)*ROUND(G114,3),2)</f>
      </c>
      <c r="O114">
        <f>(I114*21)/100</f>
      </c>
      <c r="P114" t="s">
        <v>17</v>
      </c>
    </row>
    <row r="115" spans="1:5" ht="25.5">
      <c r="A115" s="28" t="s">
        <v>43</v>
      </c>
      <c r="E115" s="29" t="s">
        <v>920</v>
      </c>
    </row>
    <row r="116" spans="1:5" ht="12.75">
      <c r="A116" s="30" t="s">
        <v>45</v>
      </c>
      <c r="E116" s="31" t="s">
        <v>921</v>
      </c>
    </row>
    <row r="117" spans="1:5" ht="267.75">
      <c r="A117" t="s">
        <v>47</v>
      </c>
      <c r="E117" s="29" t="s">
        <v>922</v>
      </c>
    </row>
    <row r="118" spans="1:16" ht="12.75">
      <c r="A118" s="18" t="s">
        <v>38</v>
      </c>
      <c r="B118" s="23" t="s">
        <v>284</v>
      </c>
      <c r="C118" s="23" t="s">
        <v>618</v>
      </c>
      <c r="D118" s="18" t="s">
        <v>40</v>
      </c>
      <c r="E118" s="24" t="s">
        <v>619</v>
      </c>
      <c r="F118" s="25" t="s">
        <v>42</v>
      </c>
      <c r="G118" s="26">
        <v>33.008</v>
      </c>
      <c r="H118" s="27">
        <v>0</v>
      </c>
      <c r="I118" s="27">
        <f>ROUND(ROUND(H118,2)*ROUND(G118,3),2)</f>
      </c>
      <c r="O118">
        <f>(I118*21)/100</f>
      </c>
      <c r="P118" t="s">
        <v>17</v>
      </c>
    </row>
    <row r="119" spans="1:5" ht="38.25">
      <c r="A119" s="28" t="s">
        <v>43</v>
      </c>
      <c r="E119" s="29" t="s">
        <v>923</v>
      </c>
    </row>
    <row r="120" spans="1:5" ht="38.25">
      <c r="A120" s="30" t="s">
        <v>45</v>
      </c>
      <c r="E120" s="31" t="s">
        <v>924</v>
      </c>
    </row>
    <row r="121" spans="1:5" ht="369.75">
      <c r="A121" t="s">
        <v>47</v>
      </c>
      <c r="E121" s="29" t="s">
        <v>622</v>
      </c>
    </row>
    <row r="122" spans="1:16" ht="12.75">
      <c r="A122" s="18" t="s">
        <v>38</v>
      </c>
      <c r="B122" s="23" t="s">
        <v>290</v>
      </c>
      <c r="C122" s="23" t="s">
        <v>925</v>
      </c>
      <c r="D122" s="18" t="s">
        <v>40</v>
      </c>
      <c r="E122" s="24" t="s">
        <v>926</v>
      </c>
      <c r="F122" s="25" t="s">
        <v>42</v>
      </c>
      <c r="G122" s="26">
        <v>45.32</v>
      </c>
      <c r="H122" s="27">
        <v>0</v>
      </c>
      <c r="I122" s="27">
        <f>ROUND(ROUND(H122,2)*ROUND(G122,3),2)</f>
      </c>
      <c r="O122">
        <f>(I122*21)/100</f>
      </c>
      <c r="P122" t="s">
        <v>17</v>
      </c>
    </row>
    <row r="123" spans="1:5" ht="25.5">
      <c r="A123" s="28" t="s">
        <v>43</v>
      </c>
      <c r="E123" s="29" t="s">
        <v>927</v>
      </c>
    </row>
    <row r="124" spans="1:5" ht="12.75">
      <c r="A124" s="30" t="s">
        <v>45</v>
      </c>
      <c r="E124" s="31" t="s">
        <v>928</v>
      </c>
    </row>
    <row r="125" spans="1:5" ht="38.25">
      <c r="A125" t="s">
        <v>47</v>
      </c>
      <c r="E125" s="29" t="s">
        <v>217</v>
      </c>
    </row>
    <row r="126" spans="1:16" ht="12.75">
      <c r="A126" s="18" t="s">
        <v>38</v>
      </c>
      <c r="B126" s="23" t="s">
        <v>296</v>
      </c>
      <c r="C126" s="23" t="s">
        <v>929</v>
      </c>
      <c r="D126" s="18" t="s">
        <v>40</v>
      </c>
      <c r="E126" s="24" t="s">
        <v>930</v>
      </c>
      <c r="F126" s="25" t="s">
        <v>42</v>
      </c>
      <c r="G126" s="26">
        <v>1.696</v>
      </c>
      <c r="H126" s="27">
        <v>0</v>
      </c>
      <c r="I126" s="27">
        <f>ROUND(ROUND(H126,2)*ROUND(G126,3),2)</f>
      </c>
      <c r="O126">
        <f>(I126*21)/100</f>
      </c>
      <c r="P126" t="s">
        <v>17</v>
      </c>
    </row>
    <row r="127" spans="1:5" ht="25.5">
      <c r="A127" s="28" t="s">
        <v>43</v>
      </c>
      <c r="E127" s="29" t="s">
        <v>931</v>
      </c>
    </row>
    <row r="128" spans="1:5" ht="12.75">
      <c r="A128" s="30" t="s">
        <v>45</v>
      </c>
      <c r="E128" s="31" t="s">
        <v>932</v>
      </c>
    </row>
    <row r="129" spans="1:5" ht="293.25">
      <c r="A129" t="s">
        <v>47</v>
      </c>
      <c r="E129" s="29" t="s">
        <v>933</v>
      </c>
    </row>
    <row r="130" spans="1:16" ht="12.75">
      <c r="A130" s="18" t="s">
        <v>38</v>
      </c>
      <c r="B130" s="23" t="s">
        <v>299</v>
      </c>
      <c r="C130" s="23" t="s">
        <v>623</v>
      </c>
      <c r="D130" s="18" t="s">
        <v>40</v>
      </c>
      <c r="E130" s="24" t="s">
        <v>624</v>
      </c>
      <c r="F130" s="25" t="s">
        <v>42</v>
      </c>
      <c r="G130" s="26">
        <v>28</v>
      </c>
      <c r="H130" s="27">
        <v>0</v>
      </c>
      <c r="I130" s="27">
        <f>ROUND(ROUND(H130,2)*ROUND(G130,3),2)</f>
      </c>
      <c r="O130">
        <f>(I130*21)/100</f>
      </c>
      <c r="P130" t="s">
        <v>17</v>
      </c>
    </row>
    <row r="131" spans="1:5" ht="76.5">
      <c r="A131" s="28" t="s">
        <v>43</v>
      </c>
      <c r="E131" s="29" t="s">
        <v>934</v>
      </c>
    </row>
    <row r="132" spans="1:5" ht="12.75">
      <c r="A132" s="30" t="s">
        <v>45</v>
      </c>
      <c r="E132" s="31" t="s">
        <v>857</v>
      </c>
    </row>
    <row r="133" spans="1:5" ht="102">
      <c r="A133" t="s">
        <v>47</v>
      </c>
      <c r="E133" s="29" t="s">
        <v>626</v>
      </c>
    </row>
    <row r="134" spans="1:18" ht="12.75" customHeight="1">
      <c r="A134" s="5" t="s">
        <v>36</v>
      </c>
      <c r="B134" s="5"/>
      <c r="C134" s="34" t="s">
        <v>28</v>
      </c>
      <c r="D134" s="5"/>
      <c r="E134" s="21" t="s">
        <v>37</v>
      </c>
      <c r="F134" s="5"/>
      <c r="G134" s="5"/>
      <c r="H134" s="5"/>
      <c r="I134" s="35">
        <f>0+Q134</f>
      </c>
      <c r="O134">
        <f>0+R134</f>
      </c>
      <c r="Q134">
        <f>0+I135+I139+I143+I147</f>
      </c>
      <c r="R134">
        <f>0+O135+O139+O143+O147</f>
      </c>
    </row>
    <row r="135" spans="1:16" ht="12.75">
      <c r="A135" s="18" t="s">
        <v>38</v>
      </c>
      <c r="B135" s="23" t="s">
        <v>305</v>
      </c>
      <c r="C135" s="23" t="s">
        <v>227</v>
      </c>
      <c r="D135" s="18" t="s">
        <v>40</v>
      </c>
      <c r="E135" s="24" t="s">
        <v>228</v>
      </c>
      <c r="F135" s="25" t="s">
        <v>181</v>
      </c>
      <c r="G135" s="26">
        <v>87</v>
      </c>
      <c r="H135" s="27">
        <v>0</v>
      </c>
      <c r="I135" s="27">
        <f>ROUND(ROUND(H135,2)*ROUND(G135,3),2)</f>
      </c>
      <c r="O135">
        <f>(I135*21)/100</f>
      </c>
      <c r="P135" t="s">
        <v>17</v>
      </c>
    </row>
    <row r="136" spans="1:5" ht="12.75">
      <c r="A136" s="28" t="s">
        <v>43</v>
      </c>
      <c r="E136" s="29" t="s">
        <v>861</v>
      </c>
    </row>
    <row r="137" spans="1:5" ht="12.75">
      <c r="A137" s="30" t="s">
        <v>45</v>
      </c>
      <c r="E137" s="31" t="s">
        <v>935</v>
      </c>
    </row>
    <row r="138" spans="1:5" ht="51">
      <c r="A138" t="s">
        <v>47</v>
      </c>
      <c r="E138" s="29" t="s">
        <v>231</v>
      </c>
    </row>
    <row r="139" spans="1:16" ht="12.75">
      <c r="A139" s="18" t="s">
        <v>38</v>
      </c>
      <c r="B139" s="23" t="s">
        <v>411</v>
      </c>
      <c r="C139" s="23" t="s">
        <v>232</v>
      </c>
      <c r="D139" s="18" t="s">
        <v>40</v>
      </c>
      <c r="E139" s="24" t="s">
        <v>233</v>
      </c>
      <c r="F139" s="25" t="s">
        <v>181</v>
      </c>
      <c r="G139" s="26">
        <v>43.5</v>
      </c>
      <c r="H139" s="27">
        <v>0</v>
      </c>
      <c r="I139" s="27">
        <f>ROUND(ROUND(H139,2)*ROUND(G139,3),2)</f>
      </c>
      <c r="O139">
        <f>(I139*21)/100</f>
      </c>
      <c r="P139" t="s">
        <v>17</v>
      </c>
    </row>
    <row r="140" spans="1:5" ht="25.5">
      <c r="A140" s="28" t="s">
        <v>43</v>
      </c>
      <c r="E140" s="29" t="s">
        <v>936</v>
      </c>
    </row>
    <row r="141" spans="1:5" ht="12.75">
      <c r="A141" s="30" t="s">
        <v>45</v>
      </c>
      <c r="E141" s="31" t="s">
        <v>40</v>
      </c>
    </row>
    <row r="142" spans="1:5" ht="140.25">
      <c r="A142" t="s">
        <v>47</v>
      </c>
      <c r="E142" s="29" t="s">
        <v>241</v>
      </c>
    </row>
    <row r="143" spans="1:16" ht="12.75">
      <c r="A143" s="18" t="s">
        <v>38</v>
      </c>
      <c r="B143" s="23" t="s">
        <v>416</v>
      </c>
      <c r="C143" s="23" t="s">
        <v>237</v>
      </c>
      <c r="D143" s="18" t="s">
        <v>40</v>
      </c>
      <c r="E143" s="24" t="s">
        <v>238</v>
      </c>
      <c r="F143" s="25" t="s">
        <v>181</v>
      </c>
      <c r="G143" s="26">
        <v>43.5</v>
      </c>
      <c r="H143" s="27">
        <v>0</v>
      </c>
      <c r="I143" s="27">
        <f>ROUND(ROUND(H143,2)*ROUND(G143,3),2)</f>
      </c>
      <c r="O143">
        <f>(I143*21)/100</f>
      </c>
      <c r="P143" t="s">
        <v>17</v>
      </c>
    </row>
    <row r="144" spans="1:5" ht="25.5">
      <c r="A144" s="28" t="s">
        <v>43</v>
      </c>
      <c r="E144" s="29" t="s">
        <v>937</v>
      </c>
    </row>
    <row r="145" spans="1:5" ht="12.75">
      <c r="A145" s="30" t="s">
        <v>45</v>
      </c>
      <c r="E145" s="31" t="s">
        <v>40</v>
      </c>
    </row>
    <row r="146" spans="1:5" ht="140.25">
      <c r="A146" t="s">
        <v>47</v>
      </c>
      <c r="E146" s="29" t="s">
        <v>241</v>
      </c>
    </row>
    <row r="147" spans="1:16" ht="12.75">
      <c r="A147" s="18" t="s">
        <v>38</v>
      </c>
      <c r="B147" s="23" t="s">
        <v>421</v>
      </c>
      <c r="C147" s="23" t="s">
        <v>938</v>
      </c>
      <c r="D147" s="18" t="s">
        <v>40</v>
      </c>
      <c r="E147" s="24" t="s">
        <v>939</v>
      </c>
      <c r="F147" s="25" t="s">
        <v>181</v>
      </c>
      <c r="G147" s="26">
        <v>43.5</v>
      </c>
      <c r="H147" s="27">
        <v>0</v>
      </c>
      <c r="I147" s="27">
        <f>ROUND(ROUND(H147,2)*ROUND(G147,3),2)</f>
      </c>
      <c r="O147">
        <f>(I147*21)/100</f>
      </c>
      <c r="P147" t="s">
        <v>17</v>
      </c>
    </row>
    <row r="148" spans="1:5" ht="25.5">
      <c r="A148" s="28" t="s">
        <v>43</v>
      </c>
      <c r="E148" s="29" t="s">
        <v>940</v>
      </c>
    </row>
    <row r="149" spans="1:5" ht="12.75">
      <c r="A149" s="30" t="s">
        <v>45</v>
      </c>
      <c r="E149" s="31" t="s">
        <v>40</v>
      </c>
    </row>
    <row r="150" spans="1:5" ht="140.25">
      <c r="A150" t="s">
        <v>47</v>
      </c>
      <c r="E150" s="29" t="s">
        <v>241</v>
      </c>
    </row>
    <row r="151" spans="1:18" ht="12.75" customHeight="1">
      <c r="A151" s="5" t="s">
        <v>36</v>
      </c>
      <c r="B151" s="5"/>
      <c r="C151" s="34" t="s">
        <v>30</v>
      </c>
      <c r="D151" s="5"/>
      <c r="E151" s="21" t="s">
        <v>627</v>
      </c>
      <c r="F151" s="5"/>
      <c r="G151" s="5"/>
      <c r="H151" s="5"/>
      <c r="I151" s="35">
        <f>0+Q151</f>
      </c>
      <c r="O151">
        <f>0+R151</f>
      </c>
      <c r="Q151">
        <f>0+I152+I156+I160+I164</f>
      </c>
      <c r="R151">
        <f>0+O152+O156+O160+O164</f>
      </c>
    </row>
    <row r="152" spans="1:16" ht="25.5">
      <c r="A152" s="18" t="s">
        <v>38</v>
      </c>
      <c r="B152" s="23" t="s">
        <v>423</v>
      </c>
      <c r="C152" s="23" t="s">
        <v>628</v>
      </c>
      <c r="D152" s="18" t="s">
        <v>40</v>
      </c>
      <c r="E152" s="24" t="s">
        <v>629</v>
      </c>
      <c r="F152" s="25" t="s">
        <v>181</v>
      </c>
      <c r="G152" s="26">
        <v>166.04</v>
      </c>
      <c r="H152" s="27">
        <v>0</v>
      </c>
      <c r="I152" s="27">
        <f>ROUND(ROUND(H152,2)*ROUND(G152,3),2)</f>
      </c>
      <c r="O152">
        <f>(I152*21)/100</f>
      </c>
      <c r="P152" t="s">
        <v>17</v>
      </c>
    </row>
    <row r="153" spans="1:5" ht="25.5">
      <c r="A153" s="28" t="s">
        <v>43</v>
      </c>
      <c r="E153" s="29" t="s">
        <v>941</v>
      </c>
    </row>
    <row r="154" spans="1:5" ht="38.25">
      <c r="A154" s="30" t="s">
        <v>45</v>
      </c>
      <c r="E154" s="31" t="s">
        <v>942</v>
      </c>
    </row>
    <row r="155" spans="1:5" ht="76.5">
      <c r="A155" t="s">
        <v>47</v>
      </c>
      <c r="E155" s="29" t="s">
        <v>632</v>
      </c>
    </row>
    <row r="156" spans="1:16" ht="25.5">
      <c r="A156" s="18" t="s">
        <v>38</v>
      </c>
      <c r="B156" s="23" t="s">
        <v>429</v>
      </c>
      <c r="C156" s="23" t="s">
        <v>633</v>
      </c>
      <c r="D156" s="18" t="s">
        <v>40</v>
      </c>
      <c r="E156" s="24" t="s">
        <v>634</v>
      </c>
      <c r="F156" s="25" t="s">
        <v>181</v>
      </c>
      <c r="G156" s="26">
        <v>83.02</v>
      </c>
      <c r="H156" s="27">
        <v>0</v>
      </c>
      <c r="I156" s="27">
        <f>ROUND(ROUND(H156,2)*ROUND(G156,3),2)</f>
      </c>
      <c r="O156">
        <f>(I156*21)/100</f>
      </c>
      <c r="P156" t="s">
        <v>17</v>
      </c>
    </row>
    <row r="157" spans="1:5" ht="25.5">
      <c r="A157" s="28" t="s">
        <v>43</v>
      </c>
      <c r="E157" s="29" t="s">
        <v>943</v>
      </c>
    </row>
    <row r="158" spans="1:5" ht="38.25">
      <c r="A158" s="30" t="s">
        <v>45</v>
      </c>
      <c r="E158" s="31" t="s">
        <v>944</v>
      </c>
    </row>
    <row r="159" spans="1:5" ht="76.5">
      <c r="A159" t="s">
        <v>47</v>
      </c>
      <c r="E159" s="29" t="s">
        <v>632</v>
      </c>
    </row>
    <row r="160" spans="1:16" ht="12.75">
      <c r="A160" s="18" t="s">
        <v>38</v>
      </c>
      <c r="B160" s="23" t="s">
        <v>432</v>
      </c>
      <c r="C160" s="23" t="s">
        <v>637</v>
      </c>
      <c r="D160" s="18" t="s">
        <v>40</v>
      </c>
      <c r="E160" s="24" t="s">
        <v>638</v>
      </c>
      <c r="F160" s="25" t="s">
        <v>181</v>
      </c>
      <c r="G160" s="26">
        <v>166.04</v>
      </c>
      <c r="H160" s="27">
        <v>0</v>
      </c>
      <c r="I160" s="27">
        <f>ROUND(ROUND(H160,2)*ROUND(G160,3),2)</f>
      </c>
      <c r="O160">
        <f>(I160*21)/100</f>
      </c>
      <c r="P160" t="s">
        <v>17</v>
      </c>
    </row>
    <row r="161" spans="1:5" ht="25.5">
      <c r="A161" s="28" t="s">
        <v>43</v>
      </c>
      <c r="E161" s="29" t="s">
        <v>941</v>
      </c>
    </row>
    <row r="162" spans="1:5" ht="38.25">
      <c r="A162" s="30" t="s">
        <v>45</v>
      </c>
      <c r="E162" s="31" t="s">
        <v>942</v>
      </c>
    </row>
    <row r="163" spans="1:5" ht="76.5">
      <c r="A163" t="s">
        <v>47</v>
      </c>
      <c r="E163" s="29" t="s">
        <v>632</v>
      </c>
    </row>
    <row r="164" spans="1:16" ht="12.75">
      <c r="A164" s="18" t="s">
        <v>38</v>
      </c>
      <c r="B164" s="23" t="s">
        <v>435</v>
      </c>
      <c r="C164" s="23" t="s">
        <v>639</v>
      </c>
      <c r="D164" s="18" t="s">
        <v>40</v>
      </c>
      <c r="E164" s="24" t="s">
        <v>640</v>
      </c>
      <c r="F164" s="25" t="s">
        <v>181</v>
      </c>
      <c r="G164" s="26">
        <v>30.254</v>
      </c>
      <c r="H164" s="27">
        <v>0</v>
      </c>
      <c r="I164" s="27">
        <f>ROUND(ROUND(H164,2)*ROUND(G164,3),2)</f>
      </c>
      <c r="O164">
        <f>(I164*21)/100</f>
      </c>
      <c r="P164" t="s">
        <v>17</v>
      </c>
    </row>
    <row r="165" spans="1:5" ht="12.75">
      <c r="A165" s="28" t="s">
        <v>43</v>
      </c>
      <c r="E165" s="29" t="s">
        <v>945</v>
      </c>
    </row>
    <row r="166" spans="1:5" ht="51">
      <c r="A166" s="30" t="s">
        <v>45</v>
      </c>
      <c r="E166" s="31" t="s">
        <v>946</v>
      </c>
    </row>
    <row r="167" spans="1:5" ht="63.75">
      <c r="A167" t="s">
        <v>47</v>
      </c>
      <c r="E167" s="29" t="s">
        <v>643</v>
      </c>
    </row>
    <row r="168" spans="1:18" ht="12.75" customHeight="1">
      <c r="A168" s="5" t="s">
        <v>36</v>
      </c>
      <c r="B168" s="5"/>
      <c r="C168" s="34" t="s">
        <v>80</v>
      </c>
      <c r="D168" s="5"/>
      <c r="E168" s="21" t="s">
        <v>644</v>
      </c>
      <c r="F168" s="5"/>
      <c r="G168" s="5"/>
      <c r="H168" s="5"/>
      <c r="I168" s="35">
        <f>0+Q168</f>
      </c>
      <c r="O168">
        <f>0+R168</f>
      </c>
      <c r="Q168">
        <f>0+I169+I173+I177+I181</f>
      </c>
      <c r="R168">
        <f>0+O169+O173+O177+O181</f>
      </c>
    </row>
    <row r="169" spans="1:16" ht="12.75">
      <c r="A169" s="18" t="s">
        <v>38</v>
      </c>
      <c r="B169" s="23" t="s">
        <v>437</v>
      </c>
      <c r="C169" s="23" t="s">
        <v>947</v>
      </c>
      <c r="D169" s="18" t="s">
        <v>40</v>
      </c>
      <c r="E169" s="24" t="s">
        <v>948</v>
      </c>
      <c r="F169" s="25" t="s">
        <v>181</v>
      </c>
      <c r="G169" s="26">
        <v>26.86</v>
      </c>
      <c r="H169" s="27">
        <v>0</v>
      </c>
      <c r="I169" s="27">
        <f>ROUND(ROUND(H169,2)*ROUND(G169,3),2)</f>
      </c>
      <c r="O169">
        <f>(I169*21)/100</f>
      </c>
      <c r="P169" t="s">
        <v>17</v>
      </c>
    </row>
    <row r="170" spans="1:5" ht="25.5">
      <c r="A170" s="28" t="s">
        <v>43</v>
      </c>
      <c r="E170" s="29" t="s">
        <v>949</v>
      </c>
    </row>
    <row r="171" spans="1:5" ht="12.75">
      <c r="A171" s="30" t="s">
        <v>45</v>
      </c>
      <c r="E171" s="31" t="s">
        <v>950</v>
      </c>
    </row>
    <row r="172" spans="1:5" ht="204">
      <c r="A172" t="s">
        <v>47</v>
      </c>
      <c r="E172" s="29" t="s">
        <v>951</v>
      </c>
    </row>
    <row r="173" spans="1:16" ht="25.5">
      <c r="A173" s="18" t="s">
        <v>38</v>
      </c>
      <c r="B173" s="23" t="s">
        <v>439</v>
      </c>
      <c r="C173" s="23" t="s">
        <v>952</v>
      </c>
      <c r="D173" s="18" t="s">
        <v>40</v>
      </c>
      <c r="E173" s="24" t="s">
        <v>953</v>
      </c>
      <c r="F173" s="25" t="s">
        <v>181</v>
      </c>
      <c r="G173" s="26">
        <v>112.2</v>
      </c>
      <c r="H173" s="27">
        <v>0</v>
      </c>
      <c r="I173" s="27">
        <f>ROUND(ROUND(H173,2)*ROUND(G173,3),2)</f>
      </c>
      <c r="O173">
        <f>(I173*21)/100</f>
      </c>
      <c r="P173" t="s">
        <v>17</v>
      </c>
    </row>
    <row r="174" spans="1:5" ht="25.5">
      <c r="A174" s="28" t="s">
        <v>43</v>
      </c>
      <c r="E174" s="29" t="s">
        <v>954</v>
      </c>
    </row>
    <row r="175" spans="1:5" ht="12.75">
      <c r="A175" s="30" t="s">
        <v>45</v>
      </c>
      <c r="E175" s="31" t="s">
        <v>955</v>
      </c>
    </row>
    <row r="176" spans="1:5" ht="204">
      <c r="A176" t="s">
        <v>47</v>
      </c>
      <c r="E176" s="29" t="s">
        <v>956</v>
      </c>
    </row>
    <row r="177" spans="1:16" ht="12.75">
      <c r="A177" s="18" t="s">
        <v>38</v>
      </c>
      <c r="B177" s="23" t="s">
        <v>445</v>
      </c>
      <c r="C177" s="23" t="s">
        <v>957</v>
      </c>
      <c r="D177" s="18" t="s">
        <v>40</v>
      </c>
      <c r="E177" s="24" t="s">
        <v>958</v>
      </c>
      <c r="F177" s="25" t="s">
        <v>181</v>
      </c>
      <c r="G177" s="26">
        <v>28.56</v>
      </c>
      <c r="H177" s="27">
        <v>0</v>
      </c>
      <c r="I177" s="27">
        <f>ROUND(ROUND(H177,2)*ROUND(G177,3),2)</f>
      </c>
      <c r="O177">
        <f>(I177*21)/100</f>
      </c>
      <c r="P177" t="s">
        <v>17</v>
      </c>
    </row>
    <row r="178" spans="1:5" ht="25.5">
      <c r="A178" s="28" t="s">
        <v>43</v>
      </c>
      <c r="E178" s="29" t="s">
        <v>959</v>
      </c>
    </row>
    <row r="179" spans="1:5" ht="12.75">
      <c r="A179" s="30" t="s">
        <v>45</v>
      </c>
      <c r="E179" s="31" t="s">
        <v>960</v>
      </c>
    </row>
    <row r="180" spans="1:5" ht="38.25">
      <c r="A180" t="s">
        <v>47</v>
      </c>
      <c r="E180" s="29" t="s">
        <v>961</v>
      </c>
    </row>
    <row r="181" spans="1:16" ht="12.75">
      <c r="A181" s="18" t="s">
        <v>38</v>
      </c>
      <c r="B181" s="23" t="s">
        <v>450</v>
      </c>
      <c r="C181" s="23" t="s">
        <v>650</v>
      </c>
      <c r="D181" s="18" t="s">
        <v>40</v>
      </c>
      <c r="E181" s="24" t="s">
        <v>651</v>
      </c>
      <c r="F181" s="25" t="s">
        <v>181</v>
      </c>
      <c r="G181" s="26">
        <v>30.81</v>
      </c>
      <c r="H181" s="27">
        <v>0</v>
      </c>
      <c r="I181" s="27">
        <f>ROUND(ROUND(H181,2)*ROUND(G181,3),2)</f>
      </c>
      <c r="O181">
        <f>(I181*21)/100</f>
      </c>
      <c r="P181" t="s">
        <v>17</v>
      </c>
    </row>
    <row r="182" spans="1:5" ht="25.5">
      <c r="A182" s="28" t="s">
        <v>43</v>
      </c>
      <c r="E182" s="29" t="s">
        <v>962</v>
      </c>
    </row>
    <row r="183" spans="1:5" ht="12.75">
      <c r="A183" s="30" t="s">
        <v>45</v>
      </c>
      <c r="E183" s="31" t="s">
        <v>963</v>
      </c>
    </row>
    <row r="184" spans="1:5" ht="51">
      <c r="A184" t="s">
        <v>47</v>
      </c>
      <c r="E184" s="29" t="s">
        <v>654</v>
      </c>
    </row>
    <row r="185" spans="1:18" ht="12.75" customHeight="1">
      <c r="A185" s="5" t="s">
        <v>36</v>
      </c>
      <c r="B185" s="5"/>
      <c r="C185" s="34" t="s">
        <v>84</v>
      </c>
      <c r="D185" s="5"/>
      <c r="E185" s="21" t="s">
        <v>265</v>
      </c>
      <c r="F185" s="5"/>
      <c r="G185" s="5"/>
      <c r="H185" s="5"/>
      <c r="I185" s="35">
        <f>0+Q185</f>
      </c>
      <c r="O185">
        <f>0+R185</f>
      </c>
      <c r="Q185">
        <f>0+I186</f>
      </c>
      <c r="R185">
        <f>0+O186</f>
      </c>
    </row>
    <row r="186" spans="1:16" ht="12.75">
      <c r="A186" s="18" t="s">
        <v>38</v>
      </c>
      <c r="B186" s="23" t="s">
        <v>455</v>
      </c>
      <c r="C186" s="23" t="s">
        <v>964</v>
      </c>
      <c r="D186" s="18" t="s">
        <v>40</v>
      </c>
      <c r="E186" s="24" t="s">
        <v>965</v>
      </c>
      <c r="F186" s="25" t="s">
        <v>173</v>
      </c>
      <c r="G186" s="26">
        <v>2.4</v>
      </c>
      <c r="H186" s="27">
        <v>0</v>
      </c>
      <c r="I186" s="27">
        <f>ROUND(ROUND(H186,2)*ROUND(G186,3),2)</f>
      </c>
      <c r="O186">
        <f>(I186*21)/100</f>
      </c>
      <c r="P186" t="s">
        <v>17</v>
      </c>
    </row>
    <row r="187" spans="1:5" ht="38.25">
      <c r="A187" s="28" t="s">
        <v>43</v>
      </c>
      <c r="E187" s="29" t="s">
        <v>966</v>
      </c>
    </row>
    <row r="188" spans="1:5" ht="12.75">
      <c r="A188" s="30" t="s">
        <v>45</v>
      </c>
      <c r="E188" s="31" t="s">
        <v>890</v>
      </c>
    </row>
    <row r="189" spans="1:5" ht="242.25">
      <c r="A189" t="s">
        <v>47</v>
      </c>
      <c r="E189" s="29" t="s">
        <v>967</v>
      </c>
    </row>
    <row r="190" spans="1:18" ht="12.75" customHeight="1">
      <c r="A190" s="5" t="s">
        <v>36</v>
      </c>
      <c r="B190" s="5"/>
      <c r="C190" s="34" t="s">
        <v>33</v>
      </c>
      <c r="D190" s="5"/>
      <c r="E190" s="21" t="s">
        <v>49</v>
      </c>
      <c r="F190" s="5"/>
      <c r="G190" s="5"/>
      <c r="H190" s="5"/>
      <c r="I190" s="35">
        <f>0+Q190</f>
      </c>
      <c r="O190">
        <f>0+R190</f>
      </c>
      <c r="Q190">
        <f>0+I191+I195+I199+I203+I207+I211+I215+I219+I223+I227+I231+I235</f>
      </c>
      <c r="R190">
        <f>0+O191+O195+O199+O203+O207+O211+O215+O219+O223+O227+O231+O235</f>
      </c>
    </row>
    <row r="191" spans="1:16" ht="12.75">
      <c r="A191" s="18" t="s">
        <v>38</v>
      </c>
      <c r="B191" s="23" t="s">
        <v>460</v>
      </c>
      <c r="C191" s="23" t="s">
        <v>968</v>
      </c>
      <c r="D191" s="18" t="s">
        <v>40</v>
      </c>
      <c r="E191" s="24" t="s">
        <v>969</v>
      </c>
      <c r="F191" s="25" t="s">
        <v>173</v>
      </c>
      <c r="G191" s="26">
        <v>28.2</v>
      </c>
      <c r="H191" s="27">
        <v>0</v>
      </c>
      <c r="I191" s="27">
        <f>ROUND(ROUND(H191,2)*ROUND(G191,3),2)</f>
      </c>
      <c r="O191">
        <f>(I191*21)/100</f>
      </c>
      <c r="P191" t="s">
        <v>17</v>
      </c>
    </row>
    <row r="192" spans="1:5" ht="25.5">
      <c r="A192" s="28" t="s">
        <v>43</v>
      </c>
      <c r="E192" s="29" t="s">
        <v>970</v>
      </c>
    </row>
    <row r="193" spans="1:5" ht="12.75">
      <c r="A193" s="30" t="s">
        <v>45</v>
      </c>
      <c r="E193" s="31" t="s">
        <v>971</v>
      </c>
    </row>
    <row r="194" spans="1:5" ht="63.75">
      <c r="A194" t="s">
        <v>47</v>
      </c>
      <c r="E194" s="29" t="s">
        <v>659</v>
      </c>
    </row>
    <row r="195" spans="1:16" ht="12.75">
      <c r="A195" s="18" t="s">
        <v>38</v>
      </c>
      <c r="B195" s="23" t="s">
        <v>466</v>
      </c>
      <c r="C195" s="23" t="s">
        <v>655</v>
      </c>
      <c r="D195" s="18" t="s">
        <v>40</v>
      </c>
      <c r="E195" s="24" t="s">
        <v>656</v>
      </c>
      <c r="F195" s="25" t="s">
        <v>173</v>
      </c>
      <c r="G195" s="26">
        <v>15.8</v>
      </c>
      <c r="H195" s="27">
        <v>0</v>
      </c>
      <c r="I195" s="27">
        <f>ROUND(ROUND(H195,2)*ROUND(G195,3),2)</f>
      </c>
      <c r="O195">
        <f>(I195*21)/100</f>
      </c>
      <c r="P195" t="s">
        <v>17</v>
      </c>
    </row>
    <row r="196" spans="1:5" ht="25.5">
      <c r="A196" s="28" t="s">
        <v>43</v>
      </c>
      <c r="E196" s="29" t="s">
        <v>970</v>
      </c>
    </row>
    <row r="197" spans="1:5" ht="12.75">
      <c r="A197" s="30" t="s">
        <v>45</v>
      </c>
      <c r="E197" s="31" t="s">
        <v>972</v>
      </c>
    </row>
    <row r="198" spans="1:5" ht="63.75">
      <c r="A198" t="s">
        <v>47</v>
      </c>
      <c r="E198" s="29" t="s">
        <v>659</v>
      </c>
    </row>
    <row r="199" spans="1:16" ht="12.75">
      <c r="A199" s="18" t="s">
        <v>38</v>
      </c>
      <c r="B199" s="23" t="s">
        <v>472</v>
      </c>
      <c r="C199" s="23" t="s">
        <v>973</v>
      </c>
      <c r="D199" s="18" t="s">
        <v>40</v>
      </c>
      <c r="E199" s="24" t="s">
        <v>974</v>
      </c>
      <c r="F199" s="25" t="s">
        <v>173</v>
      </c>
      <c r="G199" s="26">
        <v>15.6</v>
      </c>
      <c r="H199" s="27">
        <v>0</v>
      </c>
      <c r="I199" s="27">
        <f>ROUND(ROUND(H199,2)*ROUND(G199,3),2)</f>
      </c>
      <c r="O199">
        <f>(I199*21)/100</f>
      </c>
      <c r="P199" t="s">
        <v>17</v>
      </c>
    </row>
    <row r="200" spans="1:5" ht="25.5">
      <c r="A200" s="28" t="s">
        <v>43</v>
      </c>
      <c r="E200" s="29" t="s">
        <v>975</v>
      </c>
    </row>
    <row r="201" spans="1:5" ht="12.75">
      <c r="A201" s="30" t="s">
        <v>45</v>
      </c>
      <c r="E201" s="31" t="s">
        <v>976</v>
      </c>
    </row>
    <row r="202" spans="1:5" ht="38.25">
      <c r="A202" t="s">
        <v>47</v>
      </c>
      <c r="E202" s="29" t="s">
        <v>471</v>
      </c>
    </row>
    <row r="203" spans="1:16" ht="12.75">
      <c r="A203" s="18" t="s">
        <v>38</v>
      </c>
      <c r="B203" s="23" t="s">
        <v>478</v>
      </c>
      <c r="C203" s="23" t="s">
        <v>977</v>
      </c>
      <c r="D203" s="18" t="s">
        <v>40</v>
      </c>
      <c r="E203" s="24" t="s">
        <v>978</v>
      </c>
      <c r="F203" s="25" t="s">
        <v>91</v>
      </c>
      <c r="G203" s="26">
        <v>2</v>
      </c>
      <c r="H203" s="27">
        <v>0</v>
      </c>
      <c r="I203" s="27">
        <f>ROUND(ROUND(H203,2)*ROUND(G203,3),2)</f>
      </c>
      <c r="O203">
        <f>(I203*21)/100</f>
      </c>
      <c r="P203" t="s">
        <v>17</v>
      </c>
    </row>
    <row r="204" spans="1:5" ht="12.75">
      <c r="A204" s="28" t="s">
        <v>43</v>
      </c>
      <c r="E204" s="29" t="s">
        <v>861</v>
      </c>
    </row>
    <row r="205" spans="1:5" ht="12.75">
      <c r="A205" s="30" t="s">
        <v>45</v>
      </c>
      <c r="E205" s="31" t="s">
        <v>40</v>
      </c>
    </row>
    <row r="206" spans="1:5" ht="25.5">
      <c r="A206" t="s">
        <v>47</v>
      </c>
      <c r="E206" s="29" t="s">
        <v>979</v>
      </c>
    </row>
    <row r="207" spans="1:16" ht="12.75">
      <c r="A207" s="18" t="s">
        <v>38</v>
      </c>
      <c r="B207" s="23" t="s">
        <v>484</v>
      </c>
      <c r="C207" s="23" t="s">
        <v>980</v>
      </c>
      <c r="D207" s="18" t="s">
        <v>40</v>
      </c>
      <c r="E207" s="24" t="s">
        <v>981</v>
      </c>
      <c r="F207" s="25" t="s">
        <v>173</v>
      </c>
      <c r="G207" s="26">
        <v>22</v>
      </c>
      <c r="H207" s="27">
        <v>0</v>
      </c>
      <c r="I207" s="27">
        <f>ROUND(ROUND(H207,2)*ROUND(G207,3),2)</f>
      </c>
      <c r="O207">
        <f>(I207*21)/100</f>
      </c>
      <c r="P207" t="s">
        <v>17</v>
      </c>
    </row>
    <row r="208" spans="1:5" ht="12.75">
      <c r="A208" s="28" t="s">
        <v>43</v>
      </c>
      <c r="E208" s="29" t="s">
        <v>982</v>
      </c>
    </row>
    <row r="209" spans="1:5" ht="12.75">
      <c r="A209" s="30" t="s">
        <v>45</v>
      </c>
      <c r="E209" s="31" t="s">
        <v>983</v>
      </c>
    </row>
    <row r="210" spans="1:5" ht="25.5">
      <c r="A210" t="s">
        <v>47</v>
      </c>
      <c r="E210" s="29" t="s">
        <v>668</v>
      </c>
    </row>
    <row r="211" spans="1:16" ht="12.75">
      <c r="A211" s="18" t="s">
        <v>38</v>
      </c>
      <c r="B211" s="23" t="s">
        <v>490</v>
      </c>
      <c r="C211" s="23" t="s">
        <v>984</v>
      </c>
      <c r="D211" s="18" t="s">
        <v>40</v>
      </c>
      <c r="E211" s="24" t="s">
        <v>985</v>
      </c>
      <c r="F211" s="25" t="s">
        <v>42</v>
      </c>
      <c r="G211" s="26">
        <v>0.013</v>
      </c>
      <c r="H211" s="27">
        <v>0</v>
      </c>
      <c r="I211" s="27">
        <f>ROUND(ROUND(H211,2)*ROUND(G211,3),2)</f>
      </c>
      <c r="O211">
        <f>(I211*21)/100</f>
      </c>
      <c r="P211" t="s">
        <v>17</v>
      </c>
    </row>
    <row r="212" spans="1:5" ht="25.5">
      <c r="A212" s="28" t="s">
        <v>43</v>
      </c>
      <c r="E212" s="29" t="s">
        <v>986</v>
      </c>
    </row>
    <row r="213" spans="1:5" ht="12.75">
      <c r="A213" s="30" t="s">
        <v>45</v>
      </c>
      <c r="E213" s="31" t="s">
        <v>987</v>
      </c>
    </row>
    <row r="214" spans="1:5" ht="38.25">
      <c r="A214" t="s">
        <v>47</v>
      </c>
      <c r="E214" s="29" t="s">
        <v>988</v>
      </c>
    </row>
    <row r="215" spans="1:16" ht="12.75">
      <c r="A215" s="18" t="s">
        <v>38</v>
      </c>
      <c r="B215" s="23" t="s">
        <v>496</v>
      </c>
      <c r="C215" s="23" t="s">
        <v>989</v>
      </c>
      <c r="D215" s="18" t="s">
        <v>40</v>
      </c>
      <c r="E215" s="24" t="s">
        <v>990</v>
      </c>
      <c r="F215" s="25" t="s">
        <v>173</v>
      </c>
      <c r="G215" s="26">
        <v>20.4</v>
      </c>
      <c r="H215" s="27">
        <v>0</v>
      </c>
      <c r="I215" s="27">
        <f>ROUND(ROUND(H215,2)*ROUND(G215,3),2)</f>
      </c>
      <c r="O215">
        <f>(I215*21)/100</f>
      </c>
      <c r="P215" t="s">
        <v>17</v>
      </c>
    </row>
    <row r="216" spans="1:5" ht="12.75">
      <c r="A216" s="28" t="s">
        <v>43</v>
      </c>
      <c r="E216" s="29" t="s">
        <v>861</v>
      </c>
    </row>
    <row r="217" spans="1:5" ht="12.75">
      <c r="A217" s="30" t="s">
        <v>45</v>
      </c>
      <c r="E217" s="31" t="s">
        <v>991</v>
      </c>
    </row>
    <row r="218" spans="1:5" ht="280.5">
      <c r="A218" t="s">
        <v>47</v>
      </c>
      <c r="E218" s="29" t="s">
        <v>992</v>
      </c>
    </row>
    <row r="219" spans="1:16" ht="12.75">
      <c r="A219" s="18" t="s">
        <v>38</v>
      </c>
      <c r="B219" s="23" t="s">
        <v>501</v>
      </c>
      <c r="C219" s="23" t="s">
        <v>669</v>
      </c>
      <c r="D219" s="18" t="s">
        <v>40</v>
      </c>
      <c r="E219" s="24" t="s">
        <v>670</v>
      </c>
      <c r="F219" s="25" t="s">
        <v>181</v>
      </c>
      <c r="G219" s="26">
        <v>179.69</v>
      </c>
      <c r="H219" s="27">
        <v>0</v>
      </c>
      <c r="I219" s="27">
        <f>ROUND(ROUND(H219,2)*ROUND(G219,3),2)</f>
      </c>
      <c r="O219">
        <f>(I219*21)/100</f>
      </c>
      <c r="P219" t="s">
        <v>17</v>
      </c>
    </row>
    <row r="220" spans="1:5" ht="12.75">
      <c r="A220" s="28" t="s">
        <v>43</v>
      </c>
      <c r="E220" s="29" t="s">
        <v>993</v>
      </c>
    </row>
    <row r="221" spans="1:5" ht="51">
      <c r="A221" s="30" t="s">
        <v>45</v>
      </c>
      <c r="E221" s="31" t="s">
        <v>994</v>
      </c>
    </row>
    <row r="222" spans="1:5" ht="25.5">
      <c r="A222" t="s">
        <v>47</v>
      </c>
      <c r="E222" s="29" t="s">
        <v>671</v>
      </c>
    </row>
    <row r="223" spans="1:16" ht="12.75">
      <c r="A223" s="18" t="s">
        <v>38</v>
      </c>
      <c r="B223" s="23" t="s">
        <v>507</v>
      </c>
      <c r="C223" s="23" t="s">
        <v>529</v>
      </c>
      <c r="D223" s="18" t="s">
        <v>40</v>
      </c>
      <c r="E223" s="24" t="s">
        <v>530</v>
      </c>
      <c r="F223" s="25" t="s">
        <v>42</v>
      </c>
      <c r="G223" s="26">
        <v>68.385</v>
      </c>
      <c r="H223" s="27">
        <v>0</v>
      </c>
      <c r="I223" s="27">
        <f>ROUND(ROUND(H223,2)*ROUND(G223,3),2)</f>
      </c>
      <c r="O223">
        <f>(I223*21)/100</f>
      </c>
      <c r="P223" t="s">
        <v>17</v>
      </c>
    </row>
    <row r="224" spans="1:5" ht="51">
      <c r="A224" s="28" t="s">
        <v>43</v>
      </c>
      <c r="E224" s="29" t="s">
        <v>995</v>
      </c>
    </row>
    <row r="225" spans="1:5" ht="51">
      <c r="A225" s="30" t="s">
        <v>45</v>
      </c>
      <c r="E225" s="31" t="s">
        <v>996</v>
      </c>
    </row>
    <row r="226" spans="1:5" ht="102">
      <c r="A226" t="s">
        <v>47</v>
      </c>
      <c r="E226" s="29" t="s">
        <v>527</v>
      </c>
    </row>
    <row r="227" spans="1:16" ht="12.75">
      <c r="A227" s="18" t="s">
        <v>38</v>
      </c>
      <c r="B227" s="23" t="s">
        <v>510</v>
      </c>
      <c r="C227" s="23" t="s">
        <v>997</v>
      </c>
      <c r="D227" s="18" t="s">
        <v>40</v>
      </c>
      <c r="E227" s="24" t="s">
        <v>998</v>
      </c>
      <c r="F227" s="25" t="s">
        <v>173</v>
      </c>
      <c r="G227" s="26">
        <v>20.4</v>
      </c>
      <c r="H227" s="27">
        <v>0</v>
      </c>
      <c r="I227" s="27">
        <f>ROUND(ROUND(H227,2)*ROUND(G227,3),2)</f>
      </c>
      <c r="O227">
        <f>(I227*21)/100</f>
      </c>
      <c r="P227" t="s">
        <v>17</v>
      </c>
    </row>
    <row r="228" spans="1:5" ht="25.5">
      <c r="A228" s="28" t="s">
        <v>43</v>
      </c>
      <c r="E228" s="29" t="s">
        <v>999</v>
      </c>
    </row>
    <row r="229" spans="1:5" ht="12.75">
      <c r="A229" s="30" t="s">
        <v>45</v>
      </c>
      <c r="E229" s="31" t="s">
        <v>991</v>
      </c>
    </row>
    <row r="230" spans="1:5" ht="76.5">
      <c r="A230" t="s">
        <v>47</v>
      </c>
      <c r="E230" s="29" t="s">
        <v>550</v>
      </c>
    </row>
    <row r="231" spans="1:16" ht="12.75">
      <c r="A231" s="18" t="s">
        <v>38</v>
      </c>
      <c r="B231" s="23" t="s">
        <v>515</v>
      </c>
      <c r="C231" s="23" t="s">
        <v>1000</v>
      </c>
      <c r="D231" s="18" t="s">
        <v>40</v>
      </c>
      <c r="E231" s="24" t="s">
        <v>1001</v>
      </c>
      <c r="F231" s="25" t="s">
        <v>42</v>
      </c>
      <c r="G231" s="26">
        <v>10.8</v>
      </c>
      <c r="H231" s="27">
        <v>0</v>
      </c>
      <c r="I231" s="27">
        <f>ROUND(ROUND(H231,2)*ROUND(G231,3),2)</f>
      </c>
      <c r="O231">
        <f>(I231*21)/100</f>
      </c>
      <c r="P231" t="s">
        <v>17</v>
      </c>
    </row>
    <row r="232" spans="1:5" ht="25.5">
      <c r="A232" s="28" t="s">
        <v>43</v>
      </c>
      <c r="E232" s="29" t="s">
        <v>1002</v>
      </c>
    </row>
    <row r="233" spans="1:5" ht="12.75">
      <c r="A233" s="30" t="s">
        <v>45</v>
      </c>
      <c r="E233" s="31" t="s">
        <v>1003</v>
      </c>
    </row>
    <row r="234" spans="1:5" ht="76.5">
      <c r="A234" t="s">
        <v>47</v>
      </c>
      <c r="E234" s="29" t="s">
        <v>1004</v>
      </c>
    </row>
    <row r="235" spans="1:16" ht="12.75">
      <c r="A235" s="18" t="s">
        <v>38</v>
      </c>
      <c r="B235" s="23" t="s">
        <v>516</v>
      </c>
      <c r="C235" s="23" t="s">
        <v>1005</v>
      </c>
      <c r="D235" s="18" t="s">
        <v>40</v>
      </c>
      <c r="E235" s="24" t="s">
        <v>1006</v>
      </c>
      <c r="F235" s="25" t="s">
        <v>181</v>
      </c>
      <c r="G235" s="26">
        <v>90</v>
      </c>
      <c r="H235" s="27">
        <v>0</v>
      </c>
      <c r="I235" s="27">
        <f>ROUND(ROUND(H235,2)*ROUND(G235,3),2)</f>
      </c>
      <c r="O235">
        <f>(I235*21)/100</f>
      </c>
      <c r="P235" t="s">
        <v>17</v>
      </c>
    </row>
    <row r="236" spans="1:5" ht="25.5">
      <c r="A236" s="28" t="s">
        <v>43</v>
      </c>
      <c r="E236" s="29" t="s">
        <v>856</v>
      </c>
    </row>
    <row r="237" spans="1:5" ht="12.75">
      <c r="A237" s="30" t="s">
        <v>45</v>
      </c>
      <c r="E237" s="31" t="s">
        <v>40</v>
      </c>
    </row>
    <row r="238" spans="1:5" ht="76.5">
      <c r="A238" t="s">
        <v>47</v>
      </c>
      <c r="E238" s="29" t="s">
        <v>1004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2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f>
      </c>
      <c r="P2" t="s">
        <v>16</v>
      </c>
    </row>
    <row r="3" spans="1:16" ht="15" customHeight="1">
      <c r="A3" t="s">
        <v>1</v>
      </c>
      <c r="B3" s="8" t="s">
        <v>4</v>
      </c>
      <c r="C3" s="9" t="s">
        <v>5</v>
      </c>
      <c r="D3" s="1"/>
      <c r="E3" s="10" t="s">
        <v>6</v>
      </c>
      <c r="F3" s="1"/>
      <c r="G3" s="4"/>
      <c r="H3" s="3" t="s">
        <v>310</v>
      </c>
      <c r="I3" s="36">
        <f>0+I9+I18</f>
      </c>
      <c r="O3" t="s">
        <v>13</v>
      </c>
      <c r="P3" t="s">
        <v>17</v>
      </c>
    </row>
    <row r="4" spans="1:16" ht="15" customHeight="1">
      <c r="A4" t="s">
        <v>7</v>
      </c>
      <c r="B4" s="8" t="s">
        <v>8</v>
      </c>
      <c r="C4" s="9" t="s">
        <v>832</v>
      </c>
      <c r="D4" s="1"/>
      <c r="E4" s="10" t="s">
        <v>833</v>
      </c>
      <c r="F4" s="1"/>
      <c r="G4" s="1"/>
      <c r="H4" s="7"/>
      <c r="I4" s="7"/>
      <c r="O4" t="s">
        <v>14</v>
      </c>
      <c r="P4" t="s">
        <v>17</v>
      </c>
    </row>
    <row r="5" spans="1:16" ht="12.75" customHeight="1">
      <c r="A5" t="s">
        <v>11</v>
      </c>
      <c r="B5" s="12" t="s">
        <v>12</v>
      </c>
      <c r="C5" s="13" t="s">
        <v>310</v>
      </c>
      <c r="D5" s="5"/>
      <c r="E5" s="14" t="s">
        <v>758</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22</v>
      </c>
      <c r="D9" s="19"/>
      <c r="E9" s="21" t="s">
        <v>165</v>
      </c>
      <c r="F9" s="19"/>
      <c r="G9" s="19"/>
      <c r="H9" s="19"/>
      <c r="I9" s="22">
        <f>0+Q9</f>
      </c>
      <c r="O9">
        <f>0+R9</f>
      </c>
      <c r="Q9">
        <f>0+I10+I14</f>
      </c>
      <c r="R9">
        <f>0+O10+O14</f>
      </c>
    </row>
    <row r="10" spans="1:16" ht="12.75">
      <c r="A10" s="18" t="s">
        <v>38</v>
      </c>
      <c r="B10" s="23" t="s">
        <v>22</v>
      </c>
      <c r="C10" s="23" t="s">
        <v>1007</v>
      </c>
      <c r="D10" s="18" t="s">
        <v>40</v>
      </c>
      <c r="E10" s="24" t="s">
        <v>1008</v>
      </c>
      <c r="F10" s="25" t="s">
        <v>42</v>
      </c>
      <c r="G10" s="26">
        <v>6.3</v>
      </c>
      <c r="H10" s="27">
        <v>0</v>
      </c>
      <c r="I10" s="27">
        <f>ROUND(ROUND(H10,2)*ROUND(G10,3),2)</f>
      </c>
      <c r="O10">
        <f>(I10*21)/100</f>
      </c>
      <c r="P10" t="s">
        <v>17</v>
      </c>
    </row>
    <row r="11" spans="1:5" ht="25.5">
      <c r="A11" s="28" t="s">
        <v>43</v>
      </c>
      <c r="E11" s="29" t="s">
        <v>1009</v>
      </c>
    </row>
    <row r="12" spans="1:5" ht="12.75">
      <c r="A12" s="30" t="s">
        <v>45</v>
      </c>
      <c r="E12" s="31" t="s">
        <v>1010</v>
      </c>
    </row>
    <row r="13" spans="1:5" ht="38.25">
      <c r="A13" t="s">
        <v>47</v>
      </c>
      <c r="E13" s="29" t="s">
        <v>368</v>
      </c>
    </row>
    <row r="14" spans="1:16" ht="12.75">
      <c r="A14" s="18" t="s">
        <v>38</v>
      </c>
      <c r="B14" s="23" t="s">
        <v>17</v>
      </c>
      <c r="C14" s="23" t="s">
        <v>1011</v>
      </c>
      <c r="D14" s="18" t="s">
        <v>40</v>
      </c>
      <c r="E14" s="24" t="s">
        <v>1012</v>
      </c>
      <c r="F14" s="25" t="s">
        <v>181</v>
      </c>
      <c r="G14" s="26">
        <v>42</v>
      </c>
      <c r="H14" s="27">
        <v>0</v>
      </c>
      <c r="I14" s="27">
        <f>ROUND(ROUND(H14,2)*ROUND(G14,3),2)</f>
      </c>
      <c r="O14">
        <f>(I14*21)/100</f>
      </c>
      <c r="P14" t="s">
        <v>17</v>
      </c>
    </row>
    <row r="15" spans="1:5" ht="25.5">
      <c r="A15" s="28" t="s">
        <v>43</v>
      </c>
      <c r="E15" s="29" t="s">
        <v>1009</v>
      </c>
    </row>
    <row r="16" spans="1:5" ht="12.75">
      <c r="A16" s="30" t="s">
        <v>45</v>
      </c>
      <c r="E16" s="31" t="s">
        <v>845</v>
      </c>
    </row>
    <row r="17" spans="1:5" ht="25.5">
      <c r="A17" t="s">
        <v>47</v>
      </c>
      <c r="E17" s="29" t="s">
        <v>1013</v>
      </c>
    </row>
    <row r="18" spans="1:18" ht="12.75" customHeight="1">
      <c r="A18" s="5" t="s">
        <v>36</v>
      </c>
      <c r="B18" s="5"/>
      <c r="C18" s="34" t="s">
        <v>84</v>
      </c>
      <c r="D18" s="5"/>
      <c r="E18" s="21" t="s">
        <v>265</v>
      </c>
      <c r="F18" s="5"/>
      <c r="G18" s="5"/>
      <c r="H18" s="5"/>
      <c r="I18" s="35">
        <f>0+Q18</f>
      </c>
      <c r="O18">
        <f>0+R18</f>
      </c>
      <c r="Q18">
        <f>0+I19</f>
      </c>
      <c r="R18">
        <f>0+O19</f>
      </c>
    </row>
    <row r="19" spans="1:16" ht="12.75">
      <c r="A19" s="18" t="s">
        <v>38</v>
      </c>
      <c r="B19" s="23" t="s">
        <v>16</v>
      </c>
      <c r="C19" s="23" t="s">
        <v>761</v>
      </c>
      <c r="D19" s="18" t="s">
        <v>40</v>
      </c>
      <c r="E19" s="24" t="s">
        <v>762</v>
      </c>
      <c r="F19" s="25" t="s">
        <v>173</v>
      </c>
      <c r="G19" s="26">
        <v>40</v>
      </c>
      <c r="H19" s="27">
        <v>0</v>
      </c>
      <c r="I19" s="27">
        <f>ROUND(ROUND(H19,2)*ROUND(G19,3),2)</f>
      </c>
      <c r="O19">
        <f>(I19*21)/100</f>
      </c>
      <c r="P19" t="s">
        <v>17</v>
      </c>
    </row>
    <row r="20" spans="1:5" ht="25.5">
      <c r="A20" s="28" t="s">
        <v>43</v>
      </c>
      <c r="E20" s="29" t="s">
        <v>1014</v>
      </c>
    </row>
    <row r="21" spans="1:5" ht="12.75">
      <c r="A21" s="30" t="s">
        <v>45</v>
      </c>
      <c r="E21" s="31" t="s">
        <v>1015</v>
      </c>
    </row>
    <row r="22" spans="1:5" ht="242.25">
      <c r="A22" t="s">
        <v>47</v>
      </c>
      <c r="E22" s="29" t="s">
        <v>765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0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0+O8</f>
      </c>
      <c r="P2" t="s">
        <v>16</v>
      </c>
    </row>
    <row r="3" spans="1:16" ht="15" customHeight="1">
      <c r="A3" t="s">
        <v>1</v>
      </c>
      <c r="B3" s="8" t="s">
        <v>4</v>
      </c>
      <c r="C3" s="9" t="s">
        <v>5</v>
      </c>
      <c r="D3" s="1"/>
      <c r="E3" s="10" t="s">
        <v>6</v>
      </c>
      <c r="F3" s="1"/>
      <c r="G3" s="4"/>
      <c r="H3" s="3" t="s">
        <v>56</v>
      </c>
      <c r="I3" s="36">
        <f>0+I8</f>
      </c>
      <c r="O3" t="s">
        <v>13</v>
      </c>
      <c r="P3" t="s">
        <v>17</v>
      </c>
    </row>
    <row r="4" spans="1:16" ht="15" customHeight="1">
      <c r="A4" t="s">
        <v>7</v>
      </c>
      <c r="B4" s="12" t="s">
        <v>12</v>
      </c>
      <c r="C4" s="13" t="s">
        <v>56</v>
      </c>
      <c r="D4" s="5"/>
      <c r="E4" s="14" t="s">
        <v>57</v>
      </c>
      <c r="F4" s="5"/>
      <c r="G4" s="5"/>
      <c r="H4" s="19"/>
      <c r="I4" s="19"/>
      <c r="O4" t="s">
        <v>14</v>
      </c>
      <c r="P4" t="s">
        <v>17</v>
      </c>
    </row>
    <row r="5" spans="1:16" ht="12.75" customHeight="1">
      <c r="A5" s="11" t="s">
        <v>19</v>
      </c>
      <c r="B5" s="11" t="s">
        <v>21</v>
      </c>
      <c r="C5" s="11" t="s">
        <v>23</v>
      </c>
      <c r="D5" s="11" t="s">
        <v>24</v>
      </c>
      <c r="E5" s="11" t="s">
        <v>25</v>
      </c>
      <c r="F5" s="11" t="s">
        <v>27</v>
      </c>
      <c r="G5" s="11" t="s">
        <v>29</v>
      </c>
      <c r="H5" s="11" t="s">
        <v>31</v>
      </c>
      <c r="I5" s="11"/>
      <c r="O5" t="s">
        <v>15</v>
      </c>
      <c r="P5" t="s">
        <v>17</v>
      </c>
    </row>
    <row r="6" spans="1:9" ht="12.75" customHeight="1">
      <c r="A6" s="11"/>
      <c r="B6" s="11"/>
      <c r="C6" s="11"/>
      <c r="D6" s="11"/>
      <c r="E6" s="11"/>
      <c r="F6" s="11"/>
      <c r="G6" s="11"/>
      <c r="H6" s="11" t="s">
        <v>32</v>
      </c>
      <c r="I6" s="11" t="s">
        <v>34</v>
      </c>
    </row>
    <row r="7" spans="1:9" ht="12.75" customHeight="1">
      <c r="A7" s="11" t="s">
        <v>20</v>
      </c>
      <c r="B7" s="11" t="s">
        <v>22</v>
      </c>
      <c r="C7" s="11" t="s">
        <v>17</v>
      </c>
      <c r="D7" s="11" t="s">
        <v>16</v>
      </c>
      <c r="E7" s="11" t="s">
        <v>26</v>
      </c>
      <c r="F7" s="11" t="s">
        <v>28</v>
      </c>
      <c r="G7" s="11" t="s">
        <v>30</v>
      </c>
      <c r="H7" s="11" t="s">
        <v>33</v>
      </c>
      <c r="I7" s="11" t="s">
        <v>35</v>
      </c>
    </row>
    <row r="8" spans="1:18" ht="12.75" customHeight="1">
      <c r="A8" s="19" t="s">
        <v>36</v>
      </c>
      <c r="B8" s="19"/>
      <c r="C8" s="20" t="s">
        <v>20</v>
      </c>
      <c r="D8" s="19"/>
      <c r="E8" s="21" t="s">
        <v>58</v>
      </c>
      <c r="F8" s="19"/>
      <c r="G8" s="19"/>
      <c r="H8" s="19"/>
      <c r="I8" s="22">
        <f>0+Q8</f>
      </c>
      <c r="O8">
        <f>0+R8</f>
      </c>
      <c r="Q8">
        <f>0+I9+I13+I17+I21+I25+I29+I33+I37+I41+I45+I49+I53+I57+I61+I65+I69+I73+I77+I81+I85+I89+I93+I97</f>
      </c>
      <c r="R8">
        <f>0+O9+O13+O17+O21+O25+O29+O33+O37+O41+O45+O49+O53+O57+O61+O65+O69+O73+O77+O81+O85+O89+O93+O97</f>
      </c>
    </row>
    <row r="9" spans="1:16" ht="12.75">
      <c r="A9" s="18" t="s">
        <v>38</v>
      </c>
      <c r="B9" s="23" t="s">
        <v>22</v>
      </c>
      <c r="C9" s="23" t="s">
        <v>59</v>
      </c>
      <c r="D9" s="18" t="s">
        <v>40</v>
      </c>
      <c r="E9" s="24" t="s">
        <v>60</v>
      </c>
      <c r="F9" s="25" t="s">
        <v>52</v>
      </c>
      <c r="G9" s="26">
        <v>1</v>
      </c>
      <c r="H9" s="27">
        <v>0</v>
      </c>
      <c r="I9" s="27">
        <f>ROUND(ROUND(H9,2)*ROUND(G9,3),2)</f>
      </c>
      <c r="O9">
        <f>(I9*21)/100</f>
      </c>
      <c r="P9" t="s">
        <v>17</v>
      </c>
    </row>
    <row r="10" spans="1:5" ht="12.75">
      <c r="A10" s="28" t="s">
        <v>43</v>
      </c>
      <c r="E10" s="29" t="s">
        <v>40</v>
      </c>
    </row>
    <row r="11" spans="1:5" ht="38.25">
      <c r="A11" s="30" t="s">
        <v>45</v>
      </c>
      <c r="E11" s="31" t="s">
        <v>61</v>
      </c>
    </row>
    <row r="12" spans="1:5" ht="12.75">
      <c r="A12" t="s">
        <v>47</v>
      </c>
      <c r="E12" s="29" t="s">
        <v>62</v>
      </c>
    </row>
    <row r="13" spans="1:16" ht="12.75">
      <c r="A13" s="18" t="s">
        <v>38</v>
      </c>
      <c r="B13" s="23" t="s">
        <v>17</v>
      </c>
      <c r="C13" s="23" t="s">
        <v>63</v>
      </c>
      <c r="D13" s="18" t="s">
        <v>40</v>
      </c>
      <c r="E13" s="24" t="s">
        <v>64</v>
      </c>
      <c r="F13" s="25" t="s">
        <v>52</v>
      </c>
      <c r="G13" s="26">
        <v>1</v>
      </c>
      <c r="H13" s="27">
        <v>0</v>
      </c>
      <c r="I13" s="27">
        <f>ROUND(ROUND(H13,2)*ROUND(G13,3),2)</f>
      </c>
      <c r="O13">
        <f>(I13*21)/100</f>
      </c>
      <c r="P13" t="s">
        <v>17</v>
      </c>
    </row>
    <row r="14" spans="1:5" ht="38.25">
      <c r="A14" s="28" t="s">
        <v>43</v>
      </c>
      <c r="E14" s="29" t="s">
        <v>65</v>
      </c>
    </row>
    <row r="15" spans="1:5" ht="12.75">
      <c r="A15" s="30" t="s">
        <v>45</v>
      </c>
      <c r="E15" s="31" t="s">
        <v>54</v>
      </c>
    </row>
    <row r="16" spans="1:5" ht="12.75">
      <c r="A16" t="s">
        <v>47</v>
      </c>
      <c r="E16" s="29" t="s">
        <v>62</v>
      </c>
    </row>
    <row r="17" spans="1:16" ht="12.75">
      <c r="A17" s="18" t="s">
        <v>38</v>
      </c>
      <c r="B17" s="23" t="s">
        <v>16</v>
      </c>
      <c r="C17" s="23" t="s">
        <v>66</v>
      </c>
      <c r="D17" s="18" t="s">
        <v>40</v>
      </c>
      <c r="E17" s="24" t="s">
        <v>67</v>
      </c>
      <c r="F17" s="25" t="s">
        <v>52</v>
      </c>
      <c r="G17" s="26">
        <v>1</v>
      </c>
      <c r="H17" s="27">
        <v>0</v>
      </c>
      <c r="I17" s="27">
        <f>ROUND(ROUND(H17,2)*ROUND(G17,3),2)</f>
      </c>
      <c r="O17">
        <f>(I17*21)/100</f>
      </c>
      <c r="P17" t="s">
        <v>17</v>
      </c>
    </row>
    <row r="18" spans="1:5" ht="12.75">
      <c r="A18" s="28" t="s">
        <v>43</v>
      </c>
      <c r="E18" s="29" t="s">
        <v>40</v>
      </c>
    </row>
    <row r="19" spans="1:5" ht="25.5">
      <c r="A19" s="30" t="s">
        <v>45</v>
      </c>
      <c r="E19" s="31" t="s">
        <v>68</v>
      </c>
    </row>
    <row r="20" spans="1:5" ht="12.75">
      <c r="A20" t="s">
        <v>47</v>
      </c>
      <c r="E20" s="29" t="s">
        <v>69</v>
      </c>
    </row>
    <row r="21" spans="1:16" ht="12.75">
      <c r="A21" s="18" t="s">
        <v>38</v>
      </c>
      <c r="B21" s="23" t="s">
        <v>26</v>
      </c>
      <c r="C21" s="23" t="s">
        <v>70</v>
      </c>
      <c r="D21" s="18" t="s">
        <v>40</v>
      </c>
      <c r="E21" s="24" t="s">
        <v>71</v>
      </c>
      <c r="F21" s="25" t="s">
        <v>52</v>
      </c>
      <c r="G21" s="26">
        <v>1</v>
      </c>
      <c r="H21" s="27">
        <v>0</v>
      </c>
      <c r="I21" s="27">
        <f>ROUND(ROUND(H21,2)*ROUND(G21,3),2)</f>
      </c>
      <c r="O21">
        <f>(I21*21)/100</f>
      </c>
      <c r="P21" t="s">
        <v>17</v>
      </c>
    </row>
    <row r="22" spans="1:5" ht="12.75">
      <c r="A22" s="28" t="s">
        <v>43</v>
      </c>
      <c r="E22" s="29" t="s">
        <v>72</v>
      </c>
    </row>
    <row r="23" spans="1:5" ht="12.75">
      <c r="A23" s="30" t="s">
        <v>45</v>
      </c>
      <c r="E23" s="31" t="s">
        <v>40</v>
      </c>
    </row>
    <row r="24" spans="1:5" ht="12.75">
      <c r="A24" t="s">
        <v>47</v>
      </c>
      <c r="E24" s="29" t="s">
        <v>69</v>
      </c>
    </row>
    <row r="25" spans="1:16" ht="12.75">
      <c r="A25" s="18" t="s">
        <v>38</v>
      </c>
      <c r="B25" s="23" t="s">
        <v>28</v>
      </c>
      <c r="C25" s="23" t="s">
        <v>73</v>
      </c>
      <c r="D25" s="18" t="s">
        <v>40</v>
      </c>
      <c r="E25" s="24" t="s">
        <v>74</v>
      </c>
      <c r="F25" s="25" t="s">
        <v>52</v>
      </c>
      <c r="G25" s="26">
        <v>1</v>
      </c>
      <c r="H25" s="27">
        <v>0</v>
      </c>
      <c r="I25" s="27">
        <f>ROUND(ROUND(H25,2)*ROUND(G25,3),2)</f>
      </c>
      <c r="O25">
        <f>(I25*21)/100</f>
      </c>
      <c r="P25" t="s">
        <v>17</v>
      </c>
    </row>
    <row r="26" spans="1:5" ht="12.75">
      <c r="A26" s="28" t="s">
        <v>43</v>
      </c>
      <c r="E26" s="29" t="s">
        <v>40</v>
      </c>
    </row>
    <row r="27" spans="1:5" ht="25.5">
      <c r="A27" s="30" t="s">
        <v>45</v>
      </c>
      <c r="E27" s="31" t="s">
        <v>75</v>
      </c>
    </row>
    <row r="28" spans="1:5" ht="12.75">
      <c r="A28" t="s">
        <v>47</v>
      </c>
      <c r="E28" s="29" t="s">
        <v>69</v>
      </c>
    </row>
    <row r="29" spans="1:16" ht="12.75">
      <c r="A29" s="18" t="s">
        <v>38</v>
      </c>
      <c r="B29" s="23" t="s">
        <v>30</v>
      </c>
      <c r="C29" s="23" t="s">
        <v>76</v>
      </c>
      <c r="D29" s="18" t="s">
        <v>40</v>
      </c>
      <c r="E29" s="24" t="s">
        <v>77</v>
      </c>
      <c r="F29" s="25" t="s">
        <v>52</v>
      </c>
      <c r="G29" s="26">
        <v>1</v>
      </c>
      <c r="H29" s="27">
        <v>0</v>
      </c>
      <c r="I29" s="27">
        <f>ROUND(ROUND(H29,2)*ROUND(G29,3),2)</f>
      </c>
      <c r="O29">
        <f>(I29*21)/100</f>
      </c>
      <c r="P29" t="s">
        <v>17</v>
      </c>
    </row>
    <row r="30" spans="1:5" ht="12.75">
      <c r="A30" s="28" t="s">
        <v>43</v>
      </c>
      <c r="E30" s="29" t="s">
        <v>78</v>
      </c>
    </row>
    <row r="31" spans="1:5" ht="12.75">
      <c r="A31" s="30" t="s">
        <v>45</v>
      </c>
      <c r="E31" s="31" t="s">
        <v>79</v>
      </c>
    </row>
    <row r="32" spans="1:5" ht="12.75">
      <c r="A32" t="s">
        <v>47</v>
      </c>
      <c r="E32" s="29" t="s">
        <v>69</v>
      </c>
    </row>
    <row r="33" spans="1:16" ht="12.75">
      <c r="A33" s="18" t="s">
        <v>38</v>
      </c>
      <c r="B33" s="23" t="s">
        <v>80</v>
      </c>
      <c r="C33" s="23" t="s">
        <v>81</v>
      </c>
      <c r="D33" s="18" t="s">
        <v>40</v>
      </c>
      <c r="E33" s="24" t="s">
        <v>82</v>
      </c>
      <c r="F33" s="25" t="s">
        <v>52</v>
      </c>
      <c r="G33" s="26">
        <v>1</v>
      </c>
      <c r="H33" s="27">
        <v>0</v>
      </c>
      <c r="I33" s="27">
        <f>ROUND(ROUND(H33,2)*ROUND(G33,3),2)</f>
      </c>
      <c r="O33">
        <f>(I33*21)/100</f>
      </c>
      <c r="P33" t="s">
        <v>17</v>
      </c>
    </row>
    <row r="34" spans="1:5" ht="12.75">
      <c r="A34" s="28" t="s">
        <v>43</v>
      </c>
      <c r="E34" s="29" t="s">
        <v>83</v>
      </c>
    </row>
    <row r="35" spans="1:5" ht="12.75">
      <c r="A35" s="30" t="s">
        <v>45</v>
      </c>
      <c r="E35" s="31" t="s">
        <v>54</v>
      </c>
    </row>
    <row r="36" spans="1:5" ht="12.75">
      <c r="A36" t="s">
        <v>47</v>
      </c>
      <c r="E36" s="29" t="s">
        <v>69</v>
      </c>
    </row>
    <row r="37" spans="1:16" ht="12.75">
      <c r="A37" s="18" t="s">
        <v>38</v>
      </c>
      <c r="B37" s="23" t="s">
        <v>84</v>
      </c>
      <c r="C37" s="23" t="s">
        <v>85</v>
      </c>
      <c r="D37" s="18" t="s">
        <v>40</v>
      </c>
      <c r="E37" s="24" t="s">
        <v>86</v>
      </c>
      <c r="F37" s="25" t="s">
        <v>52</v>
      </c>
      <c r="G37" s="26">
        <v>1</v>
      </c>
      <c r="H37" s="27">
        <v>0</v>
      </c>
      <c r="I37" s="27">
        <f>ROUND(ROUND(H37,2)*ROUND(G37,3),2)</f>
      </c>
      <c r="O37">
        <f>(I37*21)/100</f>
      </c>
      <c r="P37" t="s">
        <v>17</v>
      </c>
    </row>
    <row r="38" spans="1:5" ht="25.5">
      <c r="A38" s="28" t="s">
        <v>43</v>
      </c>
      <c r="E38" s="29" t="s">
        <v>87</v>
      </c>
    </row>
    <row r="39" spans="1:5" ht="12.75">
      <c r="A39" s="30" t="s">
        <v>45</v>
      </c>
      <c r="E39" s="31" t="s">
        <v>40</v>
      </c>
    </row>
    <row r="40" spans="1:5" ht="12.75">
      <c r="A40" t="s">
        <v>47</v>
      </c>
      <c r="E40" s="29" t="s">
        <v>69</v>
      </c>
    </row>
    <row r="41" spans="1:16" ht="12.75">
      <c r="A41" s="18" t="s">
        <v>38</v>
      </c>
      <c r="B41" s="23" t="s">
        <v>33</v>
      </c>
      <c r="C41" s="23" t="s">
        <v>88</v>
      </c>
      <c r="D41" s="18" t="s">
        <v>89</v>
      </c>
      <c r="E41" s="24" t="s">
        <v>90</v>
      </c>
      <c r="F41" s="25" t="s">
        <v>91</v>
      </c>
      <c r="G41" s="26">
        <v>6</v>
      </c>
      <c r="H41" s="27">
        <v>0</v>
      </c>
      <c r="I41" s="27">
        <f>ROUND(ROUND(H41,2)*ROUND(G41,3),2)</f>
      </c>
      <c r="O41">
        <f>(I41*21)/100</f>
      </c>
      <c r="P41" t="s">
        <v>17</v>
      </c>
    </row>
    <row r="42" spans="1:5" ht="12.75">
      <c r="A42" s="28" t="s">
        <v>43</v>
      </c>
      <c r="E42" s="29" t="s">
        <v>92</v>
      </c>
    </row>
    <row r="43" spans="1:5" ht="12.75">
      <c r="A43" s="30" t="s">
        <v>45</v>
      </c>
      <c r="E43" s="31" t="s">
        <v>93</v>
      </c>
    </row>
    <row r="44" spans="1:5" ht="12.75">
      <c r="A44" t="s">
        <v>47</v>
      </c>
      <c r="E44" s="29" t="s">
        <v>69</v>
      </c>
    </row>
    <row r="45" spans="1:16" ht="12.75">
      <c r="A45" s="18" t="s">
        <v>38</v>
      </c>
      <c r="B45" s="23" t="s">
        <v>35</v>
      </c>
      <c r="C45" s="23" t="s">
        <v>88</v>
      </c>
      <c r="D45" s="18" t="s">
        <v>94</v>
      </c>
      <c r="E45" s="24" t="s">
        <v>90</v>
      </c>
      <c r="F45" s="25" t="s">
        <v>91</v>
      </c>
      <c r="G45" s="26">
        <v>1</v>
      </c>
      <c r="H45" s="27">
        <v>0</v>
      </c>
      <c r="I45" s="27">
        <f>ROUND(ROUND(H45,2)*ROUND(G45,3),2)</f>
      </c>
      <c r="O45">
        <f>(I45*21)/100</f>
      </c>
      <c r="P45" t="s">
        <v>17</v>
      </c>
    </row>
    <row r="46" spans="1:5" ht="12.75">
      <c r="A46" s="28" t="s">
        <v>43</v>
      </c>
      <c r="E46" s="29" t="s">
        <v>95</v>
      </c>
    </row>
    <row r="47" spans="1:5" ht="12.75">
      <c r="A47" s="30" t="s">
        <v>45</v>
      </c>
      <c r="E47" s="31" t="s">
        <v>54</v>
      </c>
    </row>
    <row r="48" spans="1:5" ht="12.75">
      <c r="A48" t="s">
        <v>47</v>
      </c>
      <c r="E48" s="29" t="s">
        <v>69</v>
      </c>
    </row>
    <row r="49" spans="1:16" ht="12.75">
      <c r="A49" s="18" t="s">
        <v>38</v>
      </c>
      <c r="B49" s="23" t="s">
        <v>96</v>
      </c>
      <c r="C49" s="23" t="s">
        <v>97</v>
      </c>
      <c r="D49" s="18" t="s">
        <v>40</v>
      </c>
      <c r="E49" s="24" t="s">
        <v>98</v>
      </c>
      <c r="F49" s="25" t="s">
        <v>52</v>
      </c>
      <c r="G49" s="26">
        <v>1</v>
      </c>
      <c r="H49" s="27">
        <v>0</v>
      </c>
      <c r="I49" s="27">
        <f>ROUND(ROUND(H49,2)*ROUND(G49,3),2)</f>
      </c>
      <c r="O49">
        <f>(I49*21)/100</f>
      </c>
      <c r="P49" t="s">
        <v>17</v>
      </c>
    </row>
    <row r="50" spans="1:5" ht="25.5">
      <c r="A50" s="28" t="s">
        <v>43</v>
      </c>
      <c r="E50" s="29" t="s">
        <v>99</v>
      </c>
    </row>
    <row r="51" spans="1:5" ht="12.75">
      <c r="A51" s="30" t="s">
        <v>45</v>
      </c>
      <c r="E51" s="31" t="s">
        <v>54</v>
      </c>
    </row>
    <row r="52" spans="1:5" ht="12.75">
      <c r="A52" t="s">
        <v>47</v>
      </c>
      <c r="E52" s="29" t="s">
        <v>69</v>
      </c>
    </row>
    <row r="53" spans="1:16" ht="12.75">
      <c r="A53" s="18" t="s">
        <v>38</v>
      </c>
      <c r="B53" s="23" t="s">
        <v>100</v>
      </c>
      <c r="C53" s="23" t="s">
        <v>101</v>
      </c>
      <c r="D53" s="18" t="s">
        <v>40</v>
      </c>
      <c r="E53" s="24" t="s">
        <v>102</v>
      </c>
      <c r="F53" s="25" t="s">
        <v>52</v>
      </c>
      <c r="G53" s="26">
        <v>1</v>
      </c>
      <c r="H53" s="27">
        <v>0</v>
      </c>
      <c r="I53" s="27">
        <f>ROUND(ROUND(H53,2)*ROUND(G53,3),2)</f>
      </c>
      <c r="O53">
        <f>(I53*21)/100</f>
      </c>
      <c r="P53" t="s">
        <v>17</v>
      </c>
    </row>
    <row r="54" spans="1:5" ht="25.5">
      <c r="A54" s="28" t="s">
        <v>43</v>
      </c>
      <c r="E54" s="29" t="s">
        <v>103</v>
      </c>
    </row>
    <row r="55" spans="1:5" ht="12.75">
      <c r="A55" s="30" t="s">
        <v>45</v>
      </c>
      <c r="E55" s="31" t="s">
        <v>54</v>
      </c>
    </row>
    <row r="56" spans="1:5" ht="12.75">
      <c r="A56" t="s">
        <v>47</v>
      </c>
      <c r="E56" s="29" t="s">
        <v>69</v>
      </c>
    </row>
    <row r="57" spans="1:16" ht="12.75">
      <c r="A57" s="18" t="s">
        <v>38</v>
      </c>
      <c r="B57" s="23" t="s">
        <v>104</v>
      </c>
      <c r="C57" s="23" t="s">
        <v>105</v>
      </c>
      <c r="D57" s="18" t="s">
        <v>40</v>
      </c>
      <c r="E57" s="24" t="s">
        <v>106</v>
      </c>
      <c r="F57" s="25" t="s">
        <v>52</v>
      </c>
      <c r="G57" s="26">
        <v>1</v>
      </c>
      <c r="H57" s="27">
        <v>0</v>
      </c>
      <c r="I57" s="27">
        <f>ROUND(ROUND(H57,2)*ROUND(G57,3),2)</f>
      </c>
      <c r="O57">
        <f>(I57*21)/100</f>
      </c>
      <c r="P57" t="s">
        <v>17</v>
      </c>
    </row>
    <row r="58" spans="1:5" ht="12.75">
      <c r="A58" s="28" t="s">
        <v>43</v>
      </c>
      <c r="E58" s="29" t="s">
        <v>107</v>
      </c>
    </row>
    <row r="59" spans="1:5" ht="12.75">
      <c r="A59" s="30" t="s">
        <v>45</v>
      </c>
      <c r="E59" s="31" t="s">
        <v>54</v>
      </c>
    </row>
    <row r="60" spans="1:5" ht="76.5">
      <c r="A60" t="s">
        <v>47</v>
      </c>
      <c r="E60" s="29" t="s">
        <v>108</v>
      </c>
    </row>
    <row r="61" spans="1:16" ht="12.75">
      <c r="A61" s="18" t="s">
        <v>38</v>
      </c>
      <c r="B61" s="23" t="s">
        <v>109</v>
      </c>
      <c r="C61" s="23" t="s">
        <v>110</v>
      </c>
      <c r="D61" s="18" t="s">
        <v>111</v>
      </c>
      <c r="E61" s="24" t="s">
        <v>112</v>
      </c>
      <c r="F61" s="25" t="s">
        <v>52</v>
      </c>
      <c r="G61" s="26">
        <v>1</v>
      </c>
      <c r="H61" s="27">
        <v>0</v>
      </c>
      <c r="I61" s="27">
        <f>ROUND(ROUND(H61,2)*ROUND(G61,3),2)</f>
      </c>
      <c r="O61">
        <f>(I61*21)/100</f>
      </c>
      <c r="P61" t="s">
        <v>17</v>
      </c>
    </row>
    <row r="62" spans="1:5" ht="12.75">
      <c r="A62" s="28" t="s">
        <v>43</v>
      </c>
      <c r="E62" s="29" t="s">
        <v>40</v>
      </c>
    </row>
    <row r="63" spans="1:5" ht="12.75">
      <c r="A63" s="30" t="s">
        <v>45</v>
      </c>
      <c r="E63" s="31" t="s">
        <v>54</v>
      </c>
    </row>
    <row r="64" spans="1:5" ht="76.5">
      <c r="A64" t="s">
        <v>47</v>
      </c>
      <c r="E64" s="29" t="s">
        <v>113</v>
      </c>
    </row>
    <row r="65" spans="1:16" ht="12.75">
      <c r="A65" s="18" t="s">
        <v>38</v>
      </c>
      <c r="B65" s="23" t="s">
        <v>114</v>
      </c>
      <c r="C65" s="23" t="s">
        <v>115</v>
      </c>
      <c r="D65" s="18" t="s">
        <v>40</v>
      </c>
      <c r="E65" s="24" t="s">
        <v>116</v>
      </c>
      <c r="F65" s="25" t="s">
        <v>52</v>
      </c>
      <c r="G65" s="26">
        <v>1</v>
      </c>
      <c r="H65" s="27">
        <v>0</v>
      </c>
      <c r="I65" s="27">
        <f>ROUND(ROUND(H65,2)*ROUND(G65,3),2)</f>
      </c>
      <c r="O65">
        <f>(I65*21)/100</f>
      </c>
      <c r="P65" t="s">
        <v>17</v>
      </c>
    </row>
    <row r="66" spans="1:5" ht="12.75">
      <c r="A66" s="28" t="s">
        <v>43</v>
      </c>
      <c r="E66" s="29" t="s">
        <v>117</v>
      </c>
    </row>
    <row r="67" spans="1:5" ht="12.75">
      <c r="A67" s="30" t="s">
        <v>45</v>
      </c>
      <c r="E67" s="31" t="s">
        <v>54</v>
      </c>
    </row>
    <row r="68" spans="1:5" ht="63.75">
      <c r="A68" t="s">
        <v>47</v>
      </c>
      <c r="E68" s="29" t="s">
        <v>118</v>
      </c>
    </row>
    <row r="69" spans="1:16" ht="12.75">
      <c r="A69" s="18" t="s">
        <v>38</v>
      </c>
      <c r="B69" s="23" t="s">
        <v>119</v>
      </c>
      <c r="C69" s="23" t="s">
        <v>120</v>
      </c>
      <c r="D69" s="18" t="s">
        <v>111</v>
      </c>
      <c r="E69" s="24" t="s">
        <v>121</v>
      </c>
      <c r="F69" s="25" t="s">
        <v>52</v>
      </c>
      <c r="G69" s="26">
        <v>1</v>
      </c>
      <c r="H69" s="27">
        <v>0</v>
      </c>
      <c r="I69" s="27">
        <f>ROUND(ROUND(H69,2)*ROUND(G69,3),2)</f>
      </c>
      <c r="O69">
        <f>(I69*21)/100</f>
      </c>
      <c r="P69" t="s">
        <v>17</v>
      </c>
    </row>
    <row r="70" spans="1:5" ht="12.75">
      <c r="A70" s="28" t="s">
        <v>43</v>
      </c>
      <c r="E70" s="29" t="s">
        <v>40</v>
      </c>
    </row>
    <row r="71" spans="1:5" ht="12.75">
      <c r="A71" s="30" t="s">
        <v>45</v>
      </c>
      <c r="E71" s="31" t="s">
        <v>54</v>
      </c>
    </row>
    <row r="72" spans="1:5" ht="12.75">
      <c r="A72" t="s">
        <v>47</v>
      </c>
      <c r="E72" s="29" t="s">
        <v>69</v>
      </c>
    </row>
    <row r="73" spans="1:16" ht="12.75">
      <c r="A73" s="18" t="s">
        <v>38</v>
      </c>
      <c r="B73" s="23" t="s">
        <v>122</v>
      </c>
      <c r="C73" s="23" t="s">
        <v>123</v>
      </c>
      <c r="D73" s="18" t="s">
        <v>40</v>
      </c>
      <c r="E73" s="24" t="s">
        <v>124</v>
      </c>
      <c r="F73" s="25" t="s">
        <v>52</v>
      </c>
      <c r="G73" s="26">
        <v>1</v>
      </c>
      <c r="H73" s="27">
        <v>0</v>
      </c>
      <c r="I73" s="27">
        <f>ROUND(ROUND(H73,2)*ROUND(G73,3),2)</f>
      </c>
      <c r="O73">
        <f>(I73*21)/100</f>
      </c>
      <c r="P73" t="s">
        <v>17</v>
      </c>
    </row>
    <row r="74" spans="1:5" ht="12.75">
      <c r="A74" s="28" t="s">
        <v>43</v>
      </c>
      <c r="E74" s="29" t="s">
        <v>125</v>
      </c>
    </row>
    <row r="75" spans="1:5" ht="12.75">
      <c r="A75" s="30" t="s">
        <v>45</v>
      </c>
      <c r="E75" s="31" t="s">
        <v>54</v>
      </c>
    </row>
    <row r="76" spans="1:5" ht="12.75">
      <c r="A76" t="s">
        <v>47</v>
      </c>
      <c r="E76" s="29" t="s">
        <v>69</v>
      </c>
    </row>
    <row r="77" spans="1:16" ht="12.75">
      <c r="A77" s="18" t="s">
        <v>38</v>
      </c>
      <c r="B77" s="23" t="s">
        <v>126</v>
      </c>
      <c r="C77" s="23" t="s">
        <v>127</v>
      </c>
      <c r="D77" s="18" t="s">
        <v>40</v>
      </c>
      <c r="E77" s="24" t="s">
        <v>128</v>
      </c>
      <c r="F77" s="25" t="s">
        <v>91</v>
      </c>
      <c r="G77" s="26">
        <v>1</v>
      </c>
      <c r="H77" s="27">
        <v>0</v>
      </c>
      <c r="I77" s="27">
        <f>ROUND(ROUND(H77,2)*ROUND(G77,3),2)</f>
      </c>
      <c r="O77">
        <f>(I77*21)/100</f>
      </c>
      <c r="P77" t="s">
        <v>17</v>
      </c>
    </row>
    <row r="78" spans="1:5" ht="63.75">
      <c r="A78" s="28" t="s">
        <v>43</v>
      </c>
      <c r="E78" s="29" t="s">
        <v>129</v>
      </c>
    </row>
    <row r="79" spans="1:5" ht="12.75">
      <c r="A79" s="30" t="s">
        <v>45</v>
      </c>
      <c r="E79" s="31" t="s">
        <v>40</v>
      </c>
    </row>
    <row r="80" spans="1:5" ht="51">
      <c r="A80" t="s">
        <v>47</v>
      </c>
      <c r="E80" s="29" t="s">
        <v>130</v>
      </c>
    </row>
    <row r="81" spans="1:16" ht="12.75">
      <c r="A81" s="18" t="s">
        <v>38</v>
      </c>
      <c r="B81" s="23" t="s">
        <v>131</v>
      </c>
      <c r="C81" s="23" t="s">
        <v>132</v>
      </c>
      <c r="D81" s="18" t="s">
        <v>133</v>
      </c>
      <c r="E81" s="24" t="s">
        <v>134</v>
      </c>
      <c r="F81" s="25" t="s">
        <v>91</v>
      </c>
      <c r="G81" s="26">
        <v>1</v>
      </c>
      <c r="H81" s="27">
        <v>0</v>
      </c>
      <c r="I81" s="27">
        <f>ROUND(ROUND(H81,2)*ROUND(G81,3),2)</f>
      </c>
      <c r="O81">
        <f>(I81*21)/100</f>
      </c>
      <c r="P81" t="s">
        <v>17</v>
      </c>
    </row>
    <row r="82" spans="1:5" ht="12.75">
      <c r="A82" s="28" t="s">
        <v>43</v>
      </c>
      <c r="E82" s="29" t="s">
        <v>40</v>
      </c>
    </row>
    <row r="83" spans="1:5" ht="51">
      <c r="A83" s="30" t="s">
        <v>45</v>
      </c>
      <c r="E83" s="31" t="s">
        <v>135</v>
      </c>
    </row>
    <row r="84" spans="1:5" ht="89.25">
      <c r="A84" t="s">
        <v>47</v>
      </c>
      <c r="E84" s="29" t="s">
        <v>136</v>
      </c>
    </row>
    <row r="85" spans="1:16" ht="12.75">
      <c r="A85" s="18" t="s">
        <v>38</v>
      </c>
      <c r="B85" s="23" t="s">
        <v>137</v>
      </c>
      <c r="C85" s="23" t="s">
        <v>132</v>
      </c>
      <c r="D85" s="18" t="s">
        <v>138</v>
      </c>
      <c r="E85" s="24" t="s">
        <v>134</v>
      </c>
      <c r="F85" s="25" t="s">
        <v>91</v>
      </c>
      <c r="G85" s="26">
        <v>2</v>
      </c>
      <c r="H85" s="27">
        <v>0</v>
      </c>
      <c r="I85" s="27">
        <f>ROUND(ROUND(H85,2)*ROUND(G85,3),2)</f>
      </c>
      <c r="O85">
        <f>(I85*21)/100</f>
      </c>
      <c r="P85" t="s">
        <v>17</v>
      </c>
    </row>
    <row r="86" spans="1:5" ht="51">
      <c r="A86" s="28" t="s">
        <v>43</v>
      </c>
      <c r="E86" s="29" t="s">
        <v>139</v>
      </c>
    </row>
    <row r="87" spans="1:5" ht="12.75">
      <c r="A87" s="30" t="s">
        <v>45</v>
      </c>
      <c r="E87" s="31" t="s">
        <v>40</v>
      </c>
    </row>
    <row r="88" spans="1:5" ht="89.25">
      <c r="A88" t="s">
        <v>47</v>
      </c>
      <c r="E88" s="29" t="s">
        <v>136</v>
      </c>
    </row>
    <row r="89" spans="1:16" ht="12.75">
      <c r="A89" s="18" t="s">
        <v>38</v>
      </c>
      <c r="B89" s="23" t="s">
        <v>140</v>
      </c>
      <c r="C89" s="23" t="s">
        <v>132</v>
      </c>
      <c r="D89" s="18" t="s">
        <v>94</v>
      </c>
      <c r="E89" s="24" t="s">
        <v>141</v>
      </c>
      <c r="F89" s="25" t="s">
        <v>91</v>
      </c>
      <c r="G89" s="26">
        <v>1</v>
      </c>
      <c r="H89" s="27">
        <v>0</v>
      </c>
      <c r="I89" s="27">
        <f>ROUND(ROUND(H89,2)*ROUND(G89,3),2)</f>
      </c>
      <c r="O89">
        <f>(I89*21)/100</f>
      </c>
      <c r="P89" t="s">
        <v>17</v>
      </c>
    </row>
    <row r="90" spans="1:5" ht="12.75">
      <c r="A90" s="28" t="s">
        <v>43</v>
      </c>
      <c r="E90" s="29" t="s">
        <v>40</v>
      </c>
    </row>
    <row r="91" spans="1:5" ht="63.75">
      <c r="A91" s="30" t="s">
        <v>45</v>
      </c>
      <c r="E91" s="31" t="s">
        <v>142</v>
      </c>
    </row>
    <row r="92" spans="1:5" ht="89.25">
      <c r="A92" t="s">
        <v>47</v>
      </c>
      <c r="E92" s="29" t="s">
        <v>136</v>
      </c>
    </row>
    <row r="93" spans="1:16" ht="12.75">
      <c r="A93" s="18" t="s">
        <v>38</v>
      </c>
      <c r="B93" s="23" t="s">
        <v>143</v>
      </c>
      <c r="C93" s="23" t="s">
        <v>144</v>
      </c>
      <c r="D93" s="18" t="s">
        <v>40</v>
      </c>
      <c r="E93" s="24" t="s">
        <v>145</v>
      </c>
      <c r="F93" s="25" t="s">
        <v>52</v>
      </c>
      <c r="G93" s="26">
        <v>1</v>
      </c>
      <c r="H93" s="27">
        <v>0</v>
      </c>
      <c r="I93" s="27">
        <f>ROUND(ROUND(H93,2)*ROUND(G93,3),2)</f>
      </c>
      <c r="O93">
        <f>(I93*21)/100</f>
      </c>
      <c r="P93" t="s">
        <v>17</v>
      </c>
    </row>
    <row r="94" spans="1:5" ht="38.25">
      <c r="A94" s="28" t="s">
        <v>43</v>
      </c>
      <c r="E94" s="29" t="s">
        <v>146</v>
      </c>
    </row>
    <row r="95" spans="1:5" ht="12.75">
      <c r="A95" s="30" t="s">
        <v>45</v>
      </c>
      <c r="E95" s="31" t="s">
        <v>54</v>
      </c>
    </row>
    <row r="96" spans="1:5" ht="25.5">
      <c r="A96" t="s">
        <v>47</v>
      </c>
      <c r="E96" s="29" t="s">
        <v>147</v>
      </c>
    </row>
    <row r="97" spans="1:16" ht="12.75">
      <c r="A97" s="18" t="s">
        <v>38</v>
      </c>
      <c r="B97" s="23" t="s">
        <v>148</v>
      </c>
      <c r="C97" s="23" t="s">
        <v>149</v>
      </c>
      <c r="D97" s="18" t="s">
        <v>40</v>
      </c>
      <c r="E97" s="24" t="s">
        <v>150</v>
      </c>
      <c r="F97" s="25" t="s">
        <v>52</v>
      </c>
      <c r="G97" s="26">
        <v>1</v>
      </c>
      <c r="H97" s="27">
        <v>0</v>
      </c>
      <c r="I97" s="27">
        <f>ROUND(ROUND(H97,2)*ROUND(G97,3),2)</f>
      </c>
      <c r="O97">
        <f>(I97*21)/100</f>
      </c>
      <c r="P97" t="s">
        <v>17</v>
      </c>
    </row>
    <row r="98" spans="1:5" ht="102">
      <c r="A98" s="28" t="s">
        <v>43</v>
      </c>
      <c r="E98" s="29" t="s">
        <v>151</v>
      </c>
    </row>
    <row r="99" spans="1:5" ht="12.75">
      <c r="A99" s="30" t="s">
        <v>45</v>
      </c>
      <c r="E99" s="31" t="s">
        <v>40</v>
      </c>
    </row>
    <row r="100" spans="1:5" ht="12.75">
      <c r="A100" t="s">
        <v>47</v>
      </c>
      <c r="E100" s="29" t="s">
        <v>152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3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0+O9+O18+O59+O64+O105+O118</f>
      </c>
      <c r="P2" t="s">
        <v>16</v>
      </c>
    </row>
    <row r="3" spans="1:16" ht="15" customHeight="1">
      <c r="A3" t="s">
        <v>1</v>
      </c>
      <c r="B3" s="8" t="s">
        <v>4</v>
      </c>
      <c r="C3" s="9" t="s">
        <v>5</v>
      </c>
      <c r="D3" s="1"/>
      <c r="E3" s="10" t="s">
        <v>6</v>
      </c>
      <c r="F3" s="1"/>
      <c r="G3" s="4"/>
      <c r="H3" s="3" t="s">
        <v>18</v>
      </c>
      <c r="I3" s="36">
        <f>0+I9+I18+I59+I64+I105+I118</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18</v>
      </c>
      <c r="D5" s="5"/>
      <c r="E5" s="14" t="s">
        <v>155</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0+I10+I14</f>
      </c>
      <c r="R9">
        <f>0+O10+O14</f>
      </c>
    </row>
    <row r="10" spans="1:16" ht="12.75">
      <c r="A10" s="18" t="s">
        <v>38</v>
      </c>
      <c r="B10" s="23" t="s">
        <v>22</v>
      </c>
      <c r="C10" s="23" t="s">
        <v>156</v>
      </c>
      <c r="D10" s="18" t="s">
        <v>89</v>
      </c>
      <c r="E10" s="24" t="s">
        <v>157</v>
      </c>
      <c r="F10" s="25" t="s">
        <v>42</v>
      </c>
      <c r="G10" s="26">
        <v>69.96</v>
      </c>
      <c r="H10" s="27">
        <v>0</v>
      </c>
      <c r="I10" s="27">
        <f>ROUND(ROUND(H10,2)*ROUND(G10,3),2)</f>
      </c>
      <c r="O10">
        <f>(I10*21)/100</f>
      </c>
      <c r="P10" t="s">
        <v>17</v>
      </c>
    </row>
    <row r="11" spans="1:5" ht="25.5">
      <c r="A11" s="28" t="s">
        <v>43</v>
      </c>
      <c r="E11" s="29" t="s">
        <v>158</v>
      </c>
    </row>
    <row r="12" spans="1:5" ht="12.75">
      <c r="A12" s="30" t="s">
        <v>45</v>
      </c>
      <c r="E12" s="31" t="s">
        <v>159</v>
      </c>
    </row>
    <row r="13" spans="1:5" ht="25.5">
      <c r="A13" t="s">
        <v>47</v>
      </c>
      <c r="E13" s="29" t="s">
        <v>160</v>
      </c>
    </row>
    <row r="14" spans="1:16" ht="12.75">
      <c r="A14" s="18" t="s">
        <v>38</v>
      </c>
      <c r="B14" s="23" t="s">
        <v>17</v>
      </c>
      <c r="C14" s="23" t="s">
        <v>161</v>
      </c>
      <c r="D14" s="18" t="s">
        <v>89</v>
      </c>
      <c r="E14" s="24" t="s">
        <v>162</v>
      </c>
      <c r="F14" s="25" t="s">
        <v>42</v>
      </c>
      <c r="G14" s="26">
        <v>4.675</v>
      </c>
      <c r="H14" s="27">
        <v>0</v>
      </c>
      <c r="I14" s="27">
        <f>ROUND(ROUND(H14,2)*ROUND(G14,3),2)</f>
      </c>
      <c r="O14">
        <f>(I14*21)/100</f>
      </c>
      <c r="P14" t="s">
        <v>17</v>
      </c>
    </row>
    <row r="15" spans="1:5" ht="63.75">
      <c r="A15" s="28" t="s">
        <v>43</v>
      </c>
      <c r="E15" s="29" t="s">
        <v>163</v>
      </c>
    </row>
    <row r="16" spans="1:5" ht="12.75">
      <c r="A16" s="30" t="s">
        <v>45</v>
      </c>
      <c r="E16" s="31" t="s">
        <v>164</v>
      </c>
    </row>
    <row r="17" spans="1:5" ht="25.5">
      <c r="A17" t="s">
        <v>47</v>
      </c>
      <c r="E17" s="29" t="s">
        <v>160</v>
      </c>
    </row>
    <row r="18" spans="1:18" ht="12.75" customHeight="1">
      <c r="A18" s="5" t="s">
        <v>36</v>
      </c>
      <c r="B18" s="5"/>
      <c r="C18" s="34" t="s">
        <v>22</v>
      </c>
      <c r="D18" s="5"/>
      <c r="E18" s="21" t="s">
        <v>165</v>
      </c>
      <c r="F18" s="5"/>
      <c r="G18" s="5"/>
      <c r="H18" s="5"/>
      <c r="I18" s="35">
        <f>0+Q18</f>
      </c>
      <c r="O18">
        <f>0+R18</f>
      </c>
      <c r="Q18">
        <f>0+I19+I23+I27+I31+I35+I39+I43+I47+I51+I55</f>
      </c>
      <c r="R18">
        <f>0+O19+O23+O27+O31+O35+O39+O43+O47+O51+O55</f>
      </c>
    </row>
    <row r="19" spans="1:16" ht="12.75">
      <c r="A19" s="18" t="s">
        <v>38</v>
      </c>
      <c r="B19" s="23" t="s">
        <v>16</v>
      </c>
      <c r="C19" s="23" t="s">
        <v>166</v>
      </c>
      <c r="D19" s="18" t="s">
        <v>111</v>
      </c>
      <c r="E19" s="24" t="s">
        <v>167</v>
      </c>
      <c r="F19" s="25" t="s">
        <v>42</v>
      </c>
      <c r="G19" s="26">
        <v>3.5</v>
      </c>
      <c r="H19" s="27">
        <v>0</v>
      </c>
      <c r="I19" s="27">
        <f>ROUND(ROUND(H19,2)*ROUND(G19,3),2)</f>
      </c>
      <c r="O19">
        <f>(I19*21)/100</f>
      </c>
      <c r="P19" t="s">
        <v>17</v>
      </c>
    </row>
    <row r="20" spans="1:5" ht="89.25">
      <c r="A20" s="28" t="s">
        <v>43</v>
      </c>
      <c r="E20" s="29" t="s">
        <v>168</v>
      </c>
    </row>
    <row r="21" spans="1:5" ht="12.75">
      <c r="A21" s="30" t="s">
        <v>45</v>
      </c>
      <c r="E21" s="31" t="s">
        <v>169</v>
      </c>
    </row>
    <row r="22" spans="1:5" ht="63.75">
      <c r="A22" t="s">
        <v>47</v>
      </c>
      <c r="E22" s="29" t="s">
        <v>170</v>
      </c>
    </row>
    <row r="23" spans="1:16" ht="12.75">
      <c r="A23" s="18" t="s">
        <v>38</v>
      </c>
      <c r="B23" s="23" t="s">
        <v>26</v>
      </c>
      <c r="C23" s="23" t="s">
        <v>171</v>
      </c>
      <c r="D23" s="18" t="s">
        <v>40</v>
      </c>
      <c r="E23" s="24" t="s">
        <v>172</v>
      </c>
      <c r="F23" s="25" t="s">
        <v>173</v>
      </c>
      <c r="G23" s="26">
        <v>25</v>
      </c>
      <c r="H23" s="27">
        <v>0</v>
      </c>
      <c r="I23" s="27">
        <f>ROUND(ROUND(H23,2)*ROUND(G23,3),2)</f>
      </c>
      <c r="O23">
        <f>(I23*21)/100</f>
      </c>
      <c r="P23" t="s">
        <v>17</v>
      </c>
    </row>
    <row r="24" spans="1:5" ht="12.75">
      <c r="A24" s="28" t="s">
        <v>43</v>
      </c>
      <c r="E24" s="29" t="s">
        <v>40</v>
      </c>
    </row>
    <row r="25" spans="1:5" ht="25.5">
      <c r="A25" s="30" t="s">
        <v>45</v>
      </c>
      <c r="E25" s="31" t="s">
        <v>174</v>
      </c>
    </row>
    <row r="26" spans="1:5" ht="63.75">
      <c r="A26" t="s">
        <v>47</v>
      </c>
      <c r="E26" s="29" t="s">
        <v>170</v>
      </c>
    </row>
    <row r="27" spans="1:16" ht="12.75">
      <c r="A27" s="18" t="s">
        <v>38</v>
      </c>
      <c r="B27" s="23" t="s">
        <v>28</v>
      </c>
      <c r="C27" s="23" t="s">
        <v>175</v>
      </c>
      <c r="D27" s="18" t="s">
        <v>40</v>
      </c>
      <c r="E27" s="24" t="s">
        <v>176</v>
      </c>
      <c r="F27" s="25" t="s">
        <v>173</v>
      </c>
      <c r="G27" s="26">
        <v>50</v>
      </c>
      <c r="H27" s="27">
        <v>0</v>
      </c>
      <c r="I27" s="27">
        <f>ROUND(ROUND(H27,2)*ROUND(G27,3),2)</f>
      </c>
      <c r="O27">
        <f>(I27*21)/100</f>
      </c>
      <c r="P27" t="s">
        <v>17</v>
      </c>
    </row>
    <row r="28" spans="1:5" ht="89.25">
      <c r="A28" s="28" t="s">
        <v>43</v>
      </c>
      <c r="E28" s="29" t="s">
        <v>177</v>
      </c>
    </row>
    <row r="29" spans="1:5" ht="12.75">
      <c r="A29" s="30" t="s">
        <v>45</v>
      </c>
      <c r="E29" s="31" t="s">
        <v>178</v>
      </c>
    </row>
    <row r="30" spans="1:5" ht="63.75">
      <c r="A30" t="s">
        <v>47</v>
      </c>
      <c r="E30" s="29" t="s">
        <v>170</v>
      </c>
    </row>
    <row r="31" spans="1:16" ht="12.75">
      <c r="A31" s="18" t="s">
        <v>38</v>
      </c>
      <c r="B31" s="23" t="s">
        <v>30</v>
      </c>
      <c r="C31" s="23" t="s">
        <v>179</v>
      </c>
      <c r="D31" s="18" t="s">
        <v>40</v>
      </c>
      <c r="E31" s="24" t="s">
        <v>180</v>
      </c>
      <c r="F31" s="25" t="s">
        <v>181</v>
      </c>
      <c r="G31" s="26">
        <v>3296</v>
      </c>
      <c r="H31" s="27">
        <v>0</v>
      </c>
      <c r="I31" s="27">
        <f>ROUND(ROUND(H31,2)*ROUND(G31,3),2)</f>
      </c>
      <c r="O31">
        <f>(I31*21)/100</f>
      </c>
      <c r="P31" t="s">
        <v>17</v>
      </c>
    </row>
    <row r="32" spans="1:5" ht="12.75">
      <c r="A32" s="28" t="s">
        <v>43</v>
      </c>
      <c r="E32" s="29" t="s">
        <v>182</v>
      </c>
    </row>
    <row r="33" spans="1:5" ht="12.75">
      <c r="A33" s="30" t="s">
        <v>45</v>
      </c>
      <c r="E33" s="31" t="s">
        <v>183</v>
      </c>
    </row>
    <row r="34" spans="1:5" ht="12.75">
      <c r="A34" t="s">
        <v>47</v>
      </c>
      <c r="E34" s="29" t="s">
        <v>184</v>
      </c>
    </row>
    <row r="35" spans="1:16" ht="12.75">
      <c r="A35" s="18" t="s">
        <v>38</v>
      </c>
      <c r="B35" s="23" t="s">
        <v>80</v>
      </c>
      <c r="C35" s="23" t="s">
        <v>185</v>
      </c>
      <c r="D35" s="18" t="s">
        <v>40</v>
      </c>
      <c r="E35" s="24" t="s">
        <v>186</v>
      </c>
      <c r="F35" s="25" t="s">
        <v>42</v>
      </c>
      <c r="G35" s="26">
        <v>502.795</v>
      </c>
      <c r="H35" s="27">
        <v>0</v>
      </c>
      <c r="I35" s="27">
        <f>ROUND(ROUND(H35,2)*ROUND(G35,3),2)</f>
      </c>
      <c r="O35">
        <f>(I35*21)/100</f>
      </c>
      <c r="P35" t="s">
        <v>17</v>
      </c>
    </row>
    <row r="36" spans="1:5" ht="51">
      <c r="A36" s="28" t="s">
        <v>43</v>
      </c>
      <c r="E36" s="29" t="s">
        <v>187</v>
      </c>
    </row>
    <row r="37" spans="1:5" ht="25.5">
      <c r="A37" s="30" t="s">
        <v>45</v>
      </c>
      <c r="E37" s="31" t="s">
        <v>188</v>
      </c>
    </row>
    <row r="38" spans="1:5" ht="63.75">
      <c r="A38" t="s">
        <v>47</v>
      </c>
      <c r="E38" s="29" t="s">
        <v>170</v>
      </c>
    </row>
    <row r="39" spans="1:16" ht="12.75">
      <c r="A39" s="18" t="s">
        <v>38</v>
      </c>
      <c r="B39" s="23" t="s">
        <v>84</v>
      </c>
      <c r="C39" s="23" t="s">
        <v>189</v>
      </c>
      <c r="D39" s="18" t="s">
        <v>40</v>
      </c>
      <c r="E39" s="24" t="s">
        <v>190</v>
      </c>
      <c r="F39" s="25" t="s">
        <v>42</v>
      </c>
      <c r="G39" s="26">
        <v>69.96</v>
      </c>
      <c r="H39" s="27">
        <v>0</v>
      </c>
      <c r="I39" s="27">
        <f>ROUND(ROUND(H39,2)*ROUND(G39,3),2)</f>
      </c>
      <c r="O39">
        <f>(I39*21)/100</f>
      </c>
      <c r="P39" t="s">
        <v>17</v>
      </c>
    </row>
    <row r="40" spans="1:5" ht="51">
      <c r="A40" s="28" t="s">
        <v>43</v>
      </c>
      <c r="E40" s="29" t="s">
        <v>191</v>
      </c>
    </row>
    <row r="41" spans="1:5" ht="12.75">
      <c r="A41" s="30" t="s">
        <v>45</v>
      </c>
      <c r="E41" s="31" t="s">
        <v>192</v>
      </c>
    </row>
    <row r="42" spans="1:5" ht="318.75">
      <c r="A42" t="s">
        <v>47</v>
      </c>
      <c r="E42" s="29" t="s">
        <v>193</v>
      </c>
    </row>
    <row r="43" spans="1:16" ht="12.75">
      <c r="A43" s="18" t="s">
        <v>38</v>
      </c>
      <c r="B43" s="23" t="s">
        <v>33</v>
      </c>
      <c r="C43" s="23" t="s">
        <v>194</v>
      </c>
      <c r="D43" s="18" t="s">
        <v>40</v>
      </c>
      <c r="E43" s="24" t="s">
        <v>195</v>
      </c>
      <c r="F43" s="25" t="s">
        <v>42</v>
      </c>
      <c r="G43" s="26">
        <v>69.96</v>
      </c>
      <c r="H43" s="27">
        <v>0</v>
      </c>
      <c r="I43" s="27">
        <f>ROUND(ROUND(H43,2)*ROUND(G43,3),2)</f>
      </c>
      <c r="O43">
        <f>(I43*21)/100</f>
      </c>
      <c r="P43" t="s">
        <v>17</v>
      </c>
    </row>
    <row r="44" spans="1:5" ht="25.5">
      <c r="A44" s="28" t="s">
        <v>43</v>
      </c>
      <c r="E44" s="29" t="s">
        <v>196</v>
      </c>
    </row>
    <row r="45" spans="1:5" ht="12.75">
      <c r="A45" s="30" t="s">
        <v>45</v>
      </c>
      <c r="E45" s="31" t="s">
        <v>159</v>
      </c>
    </row>
    <row r="46" spans="1:5" ht="191.25">
      <c r="A46" t="s">
        <v>47</v>
      </c>
      <c r="E46" s="29" t="s">
        <v>197</v>
      </c>
    </row>
    <row r="47" spans="1:16" ht="12.75">
      <c r="A47" s="18" t="s">
        <v>38</v>
      </c>
      <c r="B47" s="23" t="s">
        <v>35</v>
      </c>
      <c r="C47" s="23" t="s">
        <v>198</v>
      </c>
      <c r="D47" s="18" t="s">
        <v>40</v>
      </c>
      <c r="E47" s="24" t="s">
        <v>199</v>
      </c>
      <c r="F47" s="25" t="s">
        <v>42</v>
      </c>
      <c r="G47" s="26">
        <v>45.76</v>
      </c>
      <c r="H47" s="27">
        <v>0</v>
      </c>
      <c r="I47" s="27">
        <f>ROUND(ROUND(H47,2)*ROUND(G47,3),2)</f>
      </c>
      <c r="O47">
        <f>(I47*21)/100</f>
      </c>
      <c r="P47" t="s">
        <v>17</v>
      </c>
    </row>
    <row r="48" spans="1:5" ht="38.25">
      <c r="A48" s="28" t="s">
        <v>43</v>
      </c>
      <c r="E48" s="29" t="s">
        <v>200</v>
      </c>
    </row>
    <row r="49" spans="1:5" ht="12.75">
      <c r="A49" s="30" t="s">
        <v>45</v>
      </c>
      <c r="E49" s="31" t="s">
        <v>201</v>
      </c>
    </row>
    <row r="50" spans="1:5" ht="229.5">
      <c r="A50" t="s">
        <v>47</v>
      </c>
      <c r="E50" s="29" t="s">
        <v>202</v>
      </c>
    </row>
    <row r="51" spans="1:16" ht="12.75">
      <c r="A51" s="18" t="s">
        <v>38</v>
      </c>
      <c r="B51" s="23" t="s">
        <v>96</v>
      </c>
      <c r="C51" s="23" t="s">
        <v>203</v>
      </c>
      <c r="D51" s="18" t="s">
        <v>40</v>
      </c>
      <c r="E51" s="24" t="s">
        <v>204</v>
      </c>
      <c r="F51" s="25" t="s">
        <v>42</v>
      </c>
      <c r="G51" s="26">
        <v>16.691</v>
      </c>
      <c r="H51" s="27">
        <v>0</v>
      </c>
      <c r="I51" s="27">
        <f>ROUND(ROUND(H51,2)*ROUND(G51,3),2)</f>
      </c>
      <c r="O51">
        <f>(I51*21)/100</f>
      </c>
      <c r="P51" t="s">
        <v>17</v>
      </c>
    </row>
    <row r="52" spans="1:5" ht="51">
      <c r="A52" s="28" t="s">
        <v>43</v>
      </c>
      <c r="E52" s="29" t="s">
        <v>205</v>
      </c>
    </row>
    <row r="53" spans="1:5" ht="12.75">
      <c r="A53" s="30" t="s">
        <v>45</v>
      </c>
      <c r="E53" s="31" t="s">
        <v>206</v>
      </c>
    </row>
    <row r="54" spans="1:5" ht="293.25">
      <c r="A54" t="s">
        <v>47</v>
      </c>
      <c r="E54" s="29" t="s">
        <v>207</v>
      </c>
    </row>
    <row r="55" spans="1:16" ht="12.75">
      <c r="A55" s="18" t="s">
        <v>38</v>
      </c>
      <c r="B55" s="23" t="s">
        <v>100</v>
      </c>
      <c r="C55" s="23" t="s">
        <v>208</v>
      </c>
      <c r="D55" s="18" t="s">
        <v>40</v>
      </c>
      <c r="E55" s="24" t="s">
        <v>209</v>
      </c>
      <c r="F55" s="25" t="s">
        <v>181</v>
      </c>
      <c r="G55" s="26">
        <v>3394.88</v>
      </c>
      <c r="H55" s="27">
        <v>0</v>
      </c>
      <c r="I55" s="27">
        <f>ROUND(ROUND(H55,2)*ROUND(G55,3),2)</f>
      </c>
      <c r="O55">
        <f>(I55*21)/100</f>
      </c>
      <c r="P55" t="s">
        <v>17</v>
      </c>
    </row>
    <row r="56" spans="1:5" ht="12.75">
      <c r="A56" s="28" t="s">
        <v>43</v>
      </c>
      <c r="E56" s="29" t="s">
        <v>40</v>
      </c>
    </row>
    <row r="57" spans="1:5" ht="12.75">
      <c r="A57" s="30" t="s">
        <v>45</v>
      </c>
      <c r="E57" s="31" t="s">
        <v>210</v>
      </c>
    </row>
    <row r="58" spans="1:5" ht="25.5">
      <c r="A58" t="s">
        <v>47</v>
      </c>
      <c r="E58" s="29" t="s">
        <v>211</v>
      </c>
    </row>
    <row r="59" spans="1:18" ht="12.75" customHeight="1">
      <c r="A59" s="5" t="s">
        <v>36</v>
      </c>
      <c r="B59" s="5"/>
      <c r="C59" s="34" t="s">
        <v>26</v>
      </c>
      <c r="D59" s="5"/>
      <c r="E59" s="21" t="s">
        <v>212</v>
      </c>
      <c r="F59" s="5"/>
      <c r="G59" s="5"/>
      <c r="H59" s="5"/>
      <c r="I59" s="35">
        <f>0+Q59</f>
      </c>
      <c r="O59">
        <f>0+R59</f>
      </c>
      <c r="Q59">
        <f>0+I60</f>
      </c>
      <c r="R59">
        <f>0+O60</f>
      </c>
    </row>
    <row r="60" spans="1:16" ht="12.75">
      <c r="A60" s="18" t="s">
        <v>38</v>
      </c>
      <c r="B60" s="23" t="s">
        <v>104</v>
      </c>
      <c r="C60" s="23" t="s">
        <v>213</v>
      </c>
      <c r="D60" s="18" t="s">
        <v>40</v>
      </c>
      <c r="E60" s="24" t="s">
        <v>214</v>
      </c>
      <c r="F60" s="25" t="s">
        <v>42</v>
      </c>
      <c r="G60" s="26">
        <v>4.4</v>
      </c>
      <c r="H60" s="27">
        <v>0</v>
      </c>
      <c r="I60" s="27">
        <f>ROUND(ROUND(H60,2)*ROUND(G60,3),2)</f>
      </c>
      <c r="O60">
        <f>(I60*21)/100</f>
      </c>
      <c r="P60" t="s">
        <v>17</v>
      </c>
    </row>
    <row r="61" spans="1:5" ht="25.5">
      <c r="A61" s="28" t="s">
        <v>43</v>
      </c>
      <c r="E61" s="29" t="s">
        <v>215</v>
      </c>
    </row>
    <row r="62" spans="1:5" ht="25.5">
      <c r="A62" s="30" t="s">
        <v>45</v>
      </c>
      <c r="E62" s="31" t="s">
        <v>216</v>
      </c>
    </row>
    <row r="63" spans="1:5" ht="38.25">
      <c r="A63" t="s">
        <v>47</v>
      </c>
      <c r="E63" s="29" t="s">
        <v>217</v>
      </c>
    </row>
    <row r="64" spans="1:18" ht="12.75" customHeight="1">
      <c r="A64" s="5" t="s">
        <v>36</v>
      </c>
      <c r="B64" s="5"/>
      <c r="C64" s="34" t="s">
        <v>28</v>
      </c>
      <c r="D64" s="5"/>
      <c r="E64" s="21" t="s">
        <v>37</v>
      </c>
      <c r="F64" s="5"/>
      <c r="G64" s="5"/>
      <c r="H64" s="5"/>
      <c r="I64" s="35">
        <f>0+Q64</f>
      </c>
      <c r="O64">
        <f>0+R64</f>
      </c>
      <c r="Q64">
        <f>0+I65+I69+I73+I77+I81+I85+I89+I93+I97+I101</f>
      </c>
      <c r="R64">
        <f>0+O65+O69+O73+O77+O81+O85+O89+O93+O97+O101</f>
      </c>
    </row>
    <row r="65" spans="1:16" ht="12.75">
      <c r="A65" s="18" t="s">
        <v>38</v>
      </c>
      <c r="B65" s="23" t="s">
        <v>109</v>
      </c>
      <c r="C65" s="23" t="s">
        <v>218</v>
      </c>
      <c r="D65" s="18" t="s">
        <v>40</v>
      </c>
      <c r="E65" s="24" t="s">
        <v>219</v>
      </c>
      <c r="F65" s="25" t="s">
        <v>181</v>
      </c>
      <c r="G65" s="26">
        <v>3247.59</v>
      </c>
      <c r="H65" s="27">
        <v>0</v>
      </c>
      <c r="I65" s="27">
        <f>ROUND(ROUND(H65,2)*ROUND(G65,3),2)</f>
      </c>
      <c r="O65">
        <f>(I65*21)/100</f>
      </c>
      <c r="P65" t="s">
        <v>17</v>
      </c>
    </row>
    <row r="66" spans="1:5" ht="38.25">
      <c r="A66" s="28" t="s">
        <v>43</v>
      </c>
      <c r="E66" s="29" t="s">
        <v>220</v>
      </c>
    </row>
    <row r="67" spans="1:5" ht="12.75">
      <c r="A67" s="30" t="s">
        <v>45</v>
      </c>
      <c r="E67" s="31" t="s">
        <v>221</v>
      </c>
    </row>
    <row r="68" spans="1:5" ht="76.5">
      <c r="A68" t="s">
        <v>47</v>
      </c>
      <c r="E68" s="29" t="s">
        <v>222</v>
      </c>
    </row>
    <row r="69" spans="1:16" ht="12.75">
      <c r="A69" s="18" t="s">
        <v>38</v>
      </c>
      <c r="B69" s="23" t="s">
        <v>114</v>
      </c>
      <c r="C69" s="23" t="s">
        <v>223</v>
      </c>
      <c r="D69" s="18" t="s">
        <v>40</v>
      </c>
      <c r="E69" s="24" t="s">
        <v>224</v>
      </c>
      <c r="F69" s="25" t="s">
        <v>181</v>
      </c>
      <c r="G69" s="26">
        <v>3247.59</v>
      </c>
      <c r="H69" s="27">
        <v>0</v>
      </c>
      <c r="I69" s="27">
        <f>ROUND(ROUND(H69,2)*ROUND(G69,3),2)</f>
      </c>
      <c r="O69">
        <f>(I69*21)/100</f>
      </c>
      <c r="P69" t="s">
        <v>17</v>
      </c>
    </row>
    <row r="70" spans="1:5" ht="51">
      <c r="A70" s="28" t="s">
        <v>43</v>
      </c>
      <c r="E70" s="29" t="s">
        <v>225</v>
      </c>
    </row>
    <row r="71" spans="1:5" ht="12.75">
      <c r="A71" s="30" t="s">
        <v>45</v>
      </c>
      <c r="E71" s="31" t="s">
        <v>221</v>
      </c>
    </row>
    <row r="72" spans="1:5" ht="51">
      <c r="A72" t="s">
        <v>47</v>
      </c>
      <c r="E72" s="29" t="s">
        <v>226</v>
      </c>
    </row>
    <row r="73" spans="1:16" ht="12.75">
      <c r="A73" s="18" t="s">
        <v>38</v>
      </c>
      <c r="B73" s="23" t="s">
        <v>119</v>
      </c>
      <c r="C73" s="23" t="s">
        <v>227</v>
      </c>
      <c r="D73" s="18" t="s">
        <v>40</v>
      </c>
      <c r="E73" s="24" t="s">
        <v>228</v>
      </c>
      <c r="F73" s="25" t="s">
        <v>181</v>
      </c>
      <c r="G73" s="26">
        <v>6600</v>
      </c>
      <c r="H73" s="27">
        <v>0</v>
      </c>
      <c r="I73" s="27">
        <f>ROUND(ROUND(H73,2)*ROUND(G73,3),2)</f>
      </c>
      <c r="O73">
        <f>(I73*21)/100</f>
      </c>
      <c r="P73" t="s">
        <v>17</v>
      </c>
    </row>
    <row r="74" spans="1:5" ht="38.25">
      <c r="A74" s="28" t="s">
        <v>43</v>
      </c>
      <c r="E74" s="29" t="s">
        <v>229</v>
      </c>
    </row>
    <row r="75" spans="1:5" ht="12.75">
      <c r="A75" s="30" t="s">
        <v>45</v>
      </c>
      <c r="E75" s="31" t="s">
        <v>230</v>
      </c>
    </row>
    <row r="76" spans="1:5" ht="51">
      <c r="A76" t="s">
        <v>47</v>
      </c>
      <c r="E76" s="29" t="s">
        <v>231</v>
      </c>
    </row>
    <row r="77" spans="1:16" ht="12.75">
      <c r="A77" s="18" t="s">
        <v>38</v>
      </c>
      <c r="B77" s="23" t="s">
        <v>122</v>
      </c>
      <c r="C77" s="23" t="s">
        <v>232</v>
      </c>
      <c r="D77" s="18" t="s">
        <v>40</v>
      </c>
      <c r="E77" s="24" t="s">
        <v>233</v>
      </c>
      <c r="F77" s="25" t="s">
        <v>181</v>
      </c>
      <c r="G77" s="26">
        <v>3300</v>
      </c>
      <c r="H77" s="27">
        <v>0</v>
      </c>
      <c r="I77" s="27">
        <f>ROUND(ROUND(H77,2)*ROUND(G77,3),2)</f>
      </c>
      <c r="O77">
        <f>(I77*21)/100</f>
      </c>
      <c r="P77" t="s">
        <v>17</v>
      </c>
    </row>
    <row r="78" spans="1:5" ht="38.25">
      <c r="A78" s="28" t="s">
        <v>43</v>
      </c>
      <c r="E78" s="29" t="s">
        <v>234</v>
      </c>
    </row>
    <row r="79" spans="1:5" ht="25.5">
      <c r="A79" s="30" t="s">
        <v>45</v>
      </c>
      <c r="E79" s="31" t="s">
        <v>235</v>
      </c>
    </row>
    <row r="80" spans="1:5" ht="140.25">
      <c r="A80" t="s">
        <v>47</v>
      </c>
      <c r="E80" s="29" t="s">
        <v>236</v>
      </c>
    </row>
    <row r="81" spans="1:16" ht="12.75">
      <c r="A81" s="18" t="s">
        <v>38</v>
      </c>
      <c r="B81" s="23" t="s">
        <v>126</v>
      </c>
      <c r="C81" s="23" t="s">
        <v>237</v>
      </c>
      <c r="D81" s="18" t="s">
        <v>40</v>
      </c>
      <c r="E81" s="24" t="s">
        <v>238</v>
      </c>
      <c r="F81" s="25" t="s">
        <v>181</v>
      </c>
      <c r="G81" s="26">
        <v>147</v>
      </c>
      <c r="H81" s="27">
        <v>0</v>
      </c>
      <c r="I81" s="27">
        <f>ROUND(ROUND(H81,2)*ROUND(G81,3),2)</f>
      </c>
      <c r="O81">
        <f>(I81*21)/100</f>
      </c>
      <c r="P81" t="s">
        <v>17</v>
      </c>
    </row>
    <row r="82" spans="1:5" ht="38.25">
      <c r="A82" s="28" t="s">
        <v>43</v>
      </c>
      <c r="E82" s="29" t="s">
        <v>239</v>
      </c>
    </row>
    <row r="83" spans="1:5" ht="12.75">
      <c r="A83" s="30" t="s">
        <v>45</v>
      </c>
      <c r="E83" s="31" t="s">
        <v>240</v>
      </c>
    </row>
    <row r="84" spans="1:5" ht="140.25">
      <c r="A84" t="s">
        <v>47</v>
      </c>
      <c r="E84" s="29" t="s">
        <v>241</v>
      </c>
    </row>
    <row r="85" spans="1:16" ht="12.75">
      <c r="A85" s="18" t="s">
        <v>38</v>
      </c>
      <c r="B85" s="23" t="s">
        <v>131</v>
      </c>
      <c r="C85" s="23" t="s">
        <v>242</v>
      </c>
      <c r="D85" s="18" t="s">
        <v>40</v>
      </c>
      <c r="E85" s="24" t="s">
        <v>243</v>
      </c>
      <c r="F85" s="25" t="s">
        <v>181</v>
      </c>
      <c r="G85" s="26">
        <v>3153</v>
      </c>
      <c r="H85" s="27">
        <v>0</v>
      </c>
      <c r="I85" s="27">
        <f>ROUND(ROUND(H85,2)*ROUND(G85,3),2)</f>
      </c>
      <c r="O85">
        <f>(I85*21)/100</f>
      </c>
      <c r="P85" t="s">
        <v>17</v>
      </c>
    </row>
    <row r="86" spans="1:5" ht="25.5">
      <c r="A86" s="28" t="s">
        <v>43</v>
      </c>
      <c r="E86" s="29" t="s">
        <v>244</v>
      </c>
    </row>
    <row r="87" spans="1:5" ht="25.5">
      <c r="A87" s="30" t="s">
        <v>45</v>
      </c>
      <c r="E87" s="31" t="s">
        <v>245</v>
      </c>
    </row>
    <row r="88" spans="1:5" ht="140.25">
      <c r="A88" t="s">
        <v>47</v>
      </c>
      <c r="E88" s="29" t="s">
        <v>241</v>
      </c>
    </row>
    <row r="89" spans="1:16" ht="12.75">
      <c r="A89" s="18" t="s">
        <v>38</v>
      </c>
      <c r="B89" s="23" t="s">
        <v>137</v>
      </c>
      <c r="C89" s="23" t="s">
        <v>246</v>
      </c>
      <c r="D89" s="18" t="s">
        <v>40</v>
      </c>
      <c r="E89" s="24" t="s">
        <v>247</v>
      </c>
      <c r="F89" s="25" t="s">
        <v>181</v>
      </c>
      <c r="G89" s="26">
        <v>3153</v>
      </c>
      <c r="H89" s="27">
        <v>0</v>
      </c>
      <c r="I89" s="27">
        <f>ROUND(ROUND(H89,2)*ROUND(G89,3),2)</f>
      </c>
      <c r="O89">
        <f>(I89*21)/100</f>
      </c>
      <c r="P89" t="s">
        <v>17</v>
      </c>
    </row>
    <row r="90" spans="1:5" ht="25.5">
      <c r="A90" s="28" t="s">
        <v>43</v>
      </c>
      <c r="E90" s="29" t="s">
        <v>248</v>
      </c>
    </row>
    <row r="91" spans="1:5" ht="25.5">
      <c r="A91" s="30" t="s">
        <v>45</v>
      </c>
      <c r="E91" s="31" t="s">
        <v>249</v>
      </c>
    </row>
    <row r="92" spans="1:5" ht="140.25">
      <c r="A92" t="s">
        <v>47</v>
      </c>
      <c r="E92" s="29" t="s">
        <v>236</v>
      </c>
    </row>
    <row r="93" spans="1:16" ht="12.75">
      <c r="A93" s="18" t="s">
        <v>38</v>
      </c>
      <c r="B93" s="23" t="s">
        <v>140</v>
      </c>
      <c r="C93" s="23" t="s">
        <v>250</v>
      </c>
      <c r="D93" s="18" t="s">
        <v>40</v>
      </c>
      <c r="E93" s="24" t="s">
        <v>251</v>
      </c>
      <c r="F93" s="25" t="s">
        <v>181</v>
      </c>
      <c r="G93" s="26">
        <v>3247.59</v>
      </c>
      <c r="H93" s="27">
        <v>0</v>
      </c>
      <c r="I93" s="27">
        <f>ROUND(ROUND(H93,2)*ROUND(G93,3),2)</f>
      </c>
      <c r="O93">
        <f>(I93*21)/100</f>
      </c>
      <c r="P93" t="s">
        <v>17</v>
      </c>
    </row>
    <row r="94" spans="1:5" ht="25.5">
      <c r="A94" s="28" t="s">
        <v>43</v>
      </c>
      <c r="E94" s="29" t="s">
        <v>252</v>
      </c>
    </row>
    <row r="95" spans="1:5" ht="25.5">
      <c r="A95" s="30" t="s">
        <v>45</v>
      </c>
      <c r="E95" s="31" t="s">
        <v>253</v>
      </c>
    </row>
    <row r="96" spans="1:5" ht="25.5">
      <c r="A96" t="s">
        <v>47</v>
      </c>
      <c r="E96" s="29" t="s">
        <v>254</v>
      </c>
    </row>
    <row r="97" spans="1:16" ht="12.75">
      <c r="A97" s="18" t="s">
        <v>38</v>
      </c>
      <c r="B97" s="23" t="s">
        <v>143</v>
      </c>
      <c r="C97" s="23" t="s">
        <v>255</v>
      </c>
      <c r="D97" s="18" t="s">
        <v>40</v>
      </c>
      <c r="E97" s="24" t="s">
        <v>256</v>
      </c>
      <c r="F97" s="25" t="s">
        <v>181</v>
      </c>
      <c r="G97" s="26">
        <v>30</v>
      </c>
      <c r="H97" s="27">
        <v>0</v>
      </c>
      <c r="I97" s="27">
        <f>ROUND(ROUND(H97,2)*ROUND(G97,3),2)</f>
      </c>
      <c r="O97">
        <f>(I97*21)/100</f>
      </c>
      <c r="P97" t="s">
        <v>17</v>
      </c>
    </row>
    <row r="98" spans="1:5" ht="25.5">
      <c r="A98" s="28" t="s">
        <v>43</v>
      </c>
      <c r="E98" s="29" t="s">
        <v>257</v>
      </c>
    </row>
    <row r="99" spans="1:5" ht="12.75">
      <c r="A99" s="30" t="s">
        <v>45</v>
      </c>
      <c r="E99" s="31" t="s">
        <v>258</v>
      </c>
    </row>
    <row r="100" spans="1:5" ht="89.25">
      <c r="A100" t="s">
        <v>47</v>
      </c>
      <c r="E100" s="29" t="s">
        <v>259</v>
      </c>
    </row>
    <row r="101" spans="1:16" ht="12.75">
      <c r="A101" s="18" t="s">
        <v>38</v>
      </c>
      <c r="B101" s="23" t="s">
        <v>148</v>
      </c>
      <c r="C101" s="23" t="s">
        <v>260</v>
      </c>
      <c r="D101" s="18" t="s">
        <v>40</v>
      </c>
      <c r="E101" s="24" t="s">
        <v>261</v>
      </c>
      <c r="F101" s="25" t="s">
        <v>173</v>
      </c>
      <c r="G101" s="26">
        <v>6.9</v>
      </c>
      <c r="H101" s="27">
        <v>0</v>
      </c>
      <c r="I101" s="27">
        <f>ROUND(ROUND(H101,2)*ROUND(G101,3),2)</f>
      </c>
      <c r="O101">
        <f>(I101*21)/100</f>
      </c>
      <c r="P101" t="s">
        <v>17</v>
      </c>
    </row>
    <row r="102" spans="1:5" ht="12.75">
      <c r="A102" s="28" t="s">
        <v>43</v>
      </c>
      <c r="E102" s="29" t="s">
        <v>262</v>
      </c>
    </row>
    <row r="103" spans="1:5" ht="25.5">
      <c r="A103" s="30" t="s">
        <v>45</v>
      </c>
      <c r="E103" s="31" t="s">
        <v>263</v>
      </c>
    </row>
    <row r="104" spans="1:5" ht="38.25">
      <c r="A104" t="s">
        <v>47</v>
      </c>
      <c r="E104" s="29" t="s">
        <v>264</v>
      </c>
    </row>
    <row r="105" spans="1:18" ht="12.75" customHeight="1">
      <c r="A105" s="5" t="s">
        <v>36</v>
      </c>
      <c r="B105" s="5"/>
      <c r="C105" s="34" t="s">
        <v>84</v>
      </c>
      <c r="D105" s="5"/>
      <c r="E105" s="21" t="s">
        <v>265</v>
      </c>
      <c r="F105" s="5"/>
      <c r="G105" s="5"/>
      <c r="H105" s="5"/>
      <c r="I105" s="35">
        <f>0+Q105</f>
      </c>
      <c r="O105">
        <f>0+R105</f>
      </c>
      <c r="Q105">
        <f>0+I106+I110+I114</f>
      </c>
      <c r="R105">
        <f>0+O106+O110+O114</f>
      </c>
    </row>
    <row r="106" spans="1:16" ht="12.75">
      <c r="A106" s="18" t="s">
        <v>38</v>
      </c>
      <c r="B106" s="23" t="s">
        <v>266</v>
      </c>
      <c r="C106" s="23" t="s">
        <v>267</v>
      </c>
      <c r="D106" s="18" t="s">
        <v>40</v>
      </c>
      <c r="E106" s="24" t="s">
        <v>268</v>
      </c>
      <c r="F106" s="25" t="s">
        <v>173</v>
      </c>
      <c r="G106" s="26">
        <v>40</v>
      </c>
      <c r="H106" s="27">
        <v>0</v>
      </c>
      <c r="I106" s="27">
        <f>ROUND(ROUND(H106,2)*ROUND(G106,3),2)</f>
      </c>
      <c r="O106">
        <f>(I106*21)/100</f>
      </c>
      <c r="P106" t="s">
        <v>17</v>
      </c>
    </row>
    <row r="107" spans="1:5" ht="63.75">
      <c r="A107" s="28" t="s">
        <v>43</v>
      </c>
      <c r="E107" s="29" t="s">
        <v>269</v>
      </c>
    </row>
    <row r="108" spans="1:5" ht="12.75">
      <c r="A108" s="30" t="s">
        <v>45</v>
      </c>
      <c r="E108" s="31" t="s">
        <v>270</v>
      </c>
    </row>
    <row r="109" spans="1:5" ht="255">
      <c r="A109" t="s">
        <v>47</v>
      </c>
      <c r="E109" s="29" t="s">
        <v>271</v>
      </c>
    </row>
    <row r="110" spans="1:16" ht="12.75">
      <c r="A110" s="18" t="s">
        <v>38</v>
      </c>
      <c r="B110" s="23" t="s">
        <v>272</v>
      </c>
      <c r="C110" s="23" t="s">
        <v>273</v>
      </c>
      <c r="D110" s="18" t="s">
        <v>40</v>
      </c>
      <c r="E110" s="24" t="s">
        <v>274</v>
      </c>
      <c r="F110" s="25" t="s">
        <v>91</v>
      </c>
      <c r="G110" s="26">
        <v>8</v>
      </c>
      <c r="H110" s="27">
        <v>0</v>
      </c>
      <c r="I110" s="27">
        <f>ROUND(ROUND(H110,2)*ROUND(G110,3),2)</f>
      </c>
      <c r="O110">
        <f>(I110*21)/100</f>
      </c>
      <c r="P110" t="s">
        <v>17</v>
      </c>
    </row>
    <row r="111" spans="1:5" ht="51">
      <c r="A111" s="28" t="s">
        <v>43</v>
      </c>
      <c r="E111" s="29" t="s">
        <v>275</v>
      </c>
    </row>
    <row r="112" spans="1:5" ht="12.75">
      <c r="A112" s="30" t="s">
        <v>45</v>
      </c>
      <c r="E112" s="31" t="s">
        <v>276</v>
      </c>
    </row>
    <row r="113" spans="1:5" ht="76.5">
      <c r="A113" t="s">
        <v>47</v>
      </c>
      <c r="E113" s="29" t="s">
        <v>277</v>
      </c>
    </row>
    <row r="114" spans="1:16" ht="12.75">
      <c r="A114" s="18" t="s">
        <v>38</v>
      </c>
      <c r="B114" s="23" t="s">
        <v>278</v>
      </c>
      <c r="C114" s="23" t="s">
        <v>279</v>
      </c>
      <c r="D114" s="18" t="s">
        <v>40</v>
      </c>
      <c r="E114" s="24" t="s">
        <v>280</v>
      </c>
      <c r="F114" s="25" t="s">
        <v>91</v>
      </c>
      <c r="G114" s="26">
        <v>8</v>
      </c>
      <c r="H114" s="27">
        <v>0</v>
      </c>
      <c r="I114" s="27">
        <f>ROUND(ROUND(H114,2)*ROUND(G114,3),2)</f>
      </c>
      <c r="O114">
        <f>(I114*21)/100</f>
      </c>
      <c r="P114" t="s">
        <v>17</v>
      </c>
    </row>
    <row r="115" spans="1:5" ht="38.25">
      <c r="A115" s="28" t="s">
        <v>43</v>
      </c>
      <c r="E115" s="29" t="s">
        <v>281</v>
      </c>
    </row>
    <row r="116" spans="1:5" ht="25.5">
      <c r="A116" s="30" t="s">
        <v>45</v>
      </c>
      <c r="E116" s="31" t="s">
        <v>282</v>
      </c>
    </row>
    <row r="117" spans="1:5" ht="25.5">
      <c r="A117" t="s">
        <v>47</v>
      </c>
      <c r="E117" s="29" t="s">
        <v>283</v>
      </c>
    </row>
    <row r="118" spans="1:18" ht="12.75" customHeight="1">
      <c r="A118" s="5" t="s">
        <v>36</v>
      </c>
      <c r="B118" s="5"/>
      <c r="C118" s="34" t="s">
        <v>33</v>
      </c>
      <c r="D118" s="5"/>
      <c r="E118" s="21" t="s">
        <v>49</v>
      </c>
      <c r="F118" s="5"/>
      <c r="G118" s="5"/>
      <c r="H118" s="5"/>
      <c r="I118" s="35">
        <f>0+Q118</f>
      </c>
      <c r="O118">
        <f>0+R118</f>
      </c>
      <c r="Q118">
        <f>0+I119+I123+I127+I131+I135</f>
      </c>
      <c r="R118">
        <f>0+O119+O123+O127+O131+O135</f>
      </c>
    </row>
    <row r="119" spans="1:16" ht="12.75">
      <c r="A119" s="18" t="s">
        <v>38</v>
      </c>
      <c r="B119" s="23" t="s">
        <v>284</v>
      </c>
      <c r="C119" s="23" t="s">
        <v>285</v>
      </c>
      <c r="D119" s="18" t="s">
        <v>40</v>
      </c>
      <c r="E119" s="24" t="s">
        <v>286</v>
      </c>
      <c r="F119" s="25" t="s">
        <v>173</v>
      </c>
      <c r="G119" s="26">
        <v>30</v>
      </c>
      <c r="H119" s="27">
        <v>0</v>
      </c>
      <c r="I119" s="27">
        <f>ROUND(ROUND(H119,2)*ROUND(G119,3),2)</f>
      </c>
      <c r="O119">
        <f>(I119*21)/100</f>
      </c>
      <c r="P119" t="s">
        <v>17</v>
      </c>
    </row>
    <row r="120" spans="1:5" ht="51">
      <c r="A120" s="28" t="s">
        <v>43</v>
      </c>
      <c r="E120" s="29" t="s">
        <v>287</v>
      </c>
    </row>
    <row r="121" spans="1:5" ht="12.75">
      <c r="A121" s="30" t="s">
        <v>45</v>
      </c>
      <c r="E121" s="31" t="s">
        <v>288</v>
      </c>
    </row>
    <row r="122" spans="1:5" ht="51">
      <c r="A122" t="s">
        <v>47</v>
      </c>
      <c r="E122" s="29" t="s">
        <v>289</v>
      </c>
    </row>
    <row r="123" spans="1:16" ht="12.75">
      <c r="A123" s="18" t="s">
        <v>38</v>
      </c>
      <c r="B123" s="23" t="s">
        <v>290</v>
      </c>
      <c r="C123" s="23" t="s">
        <v>291</v>
      </c>
      <c r="D123" s="18" t="s">
        <v>89</v>
      </c>
      <c r="E123" s="24" t="s">
        <v>292</v>
      </c>
      <c r="F123" s="25" t="s">
        <v>173</v>
      </c>
      <c r="G123" s="26">
        <v>35</v>
      </c>
      <c r="H123" s="27">
        <v>0</v>
      </c>
      <c r="I123" s="27">
        <f>ROUND(ROUND(H123,2)*ROUND(G123,3),2)</f>
      </c>
      <c r="O123">
        <f>(I123*21)/100</f>
      </c>
      <c r="P123" t="s">
        <v>17</v>
      </c>
    </row>
    <row r="124" spans="1:5" ht="51">
      <c r="A124" s="28" t="s">
        <v>43</v>
      </c>
      <c r="E124" s="29" t="s">
        <v>293</v>
      </c>
    </row>
    <row r="125" spans="1:5" ht="12.75">
      <c r="A125" s="30" t="s">
        <v>45</v>
      </c>
      <c r="E125" s="31" t="s">
        <v>294</v>
      </c>
    </row>
    <row r="126" spans="1:5" ht="51">
      <c r="A126" t="s">
        <v>47</v>
      </c>
      <c r="E126" s="29" t="s">
        <v>295</v>
      </c>
    </row>
    <row r="127" spans="1:16" ht="12.75">
      <c r="A127" s="18" t="s">
        <v>38</v>
      </c>
      <c r="B127" s="23" t="s">
        <v>296</v>
      </c>
      <c r="C127" s="23" t="s">
        <v>291</v>
      </c>
      <c r="D127" s="18" t="s">
        <v>94</v>
      </c>
      <c r="E127" s="24" t="s">
        <v>292</v>
      </c>
      <c r="F127" s="25" t="s">
        <v>173</v>
      </c>
      <c r="G127" s="26">
        <v>1304</v>
      </c>
      <c r="H127" s="27">
        <v>0</v>
      </c>
      <c r="I127" s="27">
        <f>ROUND(ROUND(H127,2)*ROUND(G127,3),2)</f>
      </c>
      <c r="O127">
        <f>(I127*21)/100</f>
      </c>
      <c r="P127" t="s">
        <v>17</v>
      </c>
    </row>
    <row r="128" spans="1:5" ht="76.5">
      <c r="A128" s="28" t="s">
        <v>43</v>
      </c>
      <c r="E128" s="29" t="s">
        <v>297</v>
      </c>
    </row>
    <row r="129" spans="1:5" ht="12.75">
      <c r="A129" s="30" t="s">
        <v>45</v>
      </c>
      <c r="E129" s="31" t="s">
        <v>298</v>
      </c>
    </row>
    <row r="130" spans="1:5" ht="51">
      <c r="A130" t="s">
        <v>47</v>
      </c>
      <c r="E130" s="29" t="s">
        <v>295</v>
      </c>
    </row>
    <row r="131" spans="1:16" ht="12.75">
      <c r="A131" s="18" t="s">
        <v>38</v>
      </c>
      <c r="B131" s="23" t="s">
        <v>299</v>
      </c>
      <c r="C131" s="23" t="s">
        <v>300</v>
      </c>
      <c r="D131" s="18" t="s">
        <v>40</v>
      </c>
      <c r="E131" s="24" t="s">
        <v>301</v>
      </c>
      <c r="F131" s="25" t="s">
        <v>173</v>
      </c>
      <c r="G131" s="26">
        <v>150</v>
      </c>
      <c r="H131" s="27">
        <v>0</v>
      </c>
      <c r="I131" s="27">
        <f>ROUND(ROUND(H131,2)*ROUND(G131,3),2)</f>
      </c>
      <c r="O131">
        <f>(I131*21)/100</f>
      </c>
      <c r="P131" t="s">
        <v>17</v>
      </c>
    </row>
    <row r="132" spans="1:5" ht="25.5">
      <c r="A132" s="28" t="s">
        <v>43</v>
      </c>
      <c r="E132" s="29" t="s">
        <v>302</v>
      </c>
    </row>
    <row r="133" spans="1:5" ht="12.75">
      <c r="A133" s="30" t="s">
        <v>45</v>
      </c>
      <c r="E133" s="31" t="s">
        <v>303</v>
      </c>
    </row>
    <row r="134" spans="1:5" ht="38.25">
      <c r="A134" t="s">
        <v>47</v>
      </c>
      <c r="E134" s="29" t="s">
        <v>304</v>
      </c>
    </row>
    <row r="135" spans="1:16" ht="12.75">
      <c r="A135" s="18" t="s">
        <v>38</v>
      </c>
      <c r="B135" s="23" t="s">
        <v>305</v>
      </c>
      <c r="C135" s="23" t="s">
        <v>306</v>
      </c>
      <c r="D135" s="18" t="s">
        <v>40</v>
      </c>
      <c r="E135" s="24" t="s">
        <v>307</v>
      </c>
      <c r="F135" s="25" t="s">
        <v>173</v>
      </c>
      <c r="G135" s="26">
        <v>6.9</v>
      </c>
      <c r="H135" s="27">
        <v>0</v>
      </c>
      <c r="I135" s="27">
        <f>ROUND(ROUND(H135,2)*ROUND(G135,3),2)</f>
      </c>
      <c r="O135">
        <f>(I135*21)/100</f>
      </c>
      <c r="P135" t="s">
        <v>17</v>
      </c>
    </row>
    <row r="136" spans="1:5" ht="12.75">
      <c r="A136" s="28" t="s">
        <v>43</v>
      </c>
      <c r="E136" s="29" t="s">
        <v>308</v>
      </c>
    </row>
    <row r="137" spans="1:5" ht="25.5">
      <c r="A137" s="30" t="s">
        <v>45</v>
      </c>
      <c r="E137" s="31" t="s">
        <v>263</v>
      </c>
    </row>
    <row r="138" spans="1:5" ht="25.5">
      <c r="A138" t="s">
        <v>47</v>
      </c>
      <c r="E138" s="29" t="s">
        <v>309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5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0+O9+O18+O87+O92+O157+O170</f>
      </c>
      <c r="P2" t="s">
        <v>16</v>
      </c>
    </row>
    <row r="3" spans="1:16" ht="15" customHeight="1">
      <c r="A3" t="s">
        <v>1</v>
      </c>
      <c r="B3" s="8" t="s">
        <v>4</v>
      </c>
      <c r="C3" s="9" t="s">
        <v>5</v>
      </c>
      <c r="D3" s="1"/>
      <c r="E3" s="10" t="s">
        <v>6</v>
      </c>
      <c r="F3" s="1"/>
      <c r="G3" s="4"/>
      <c r="H3" s="3" t="s">
        <v>310</v>
      </c>
      <c r="I3" s="36">
        <f>0+I9+I18+I87+I92+I157+I170</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310</v>
      </c>
      <c r="D5" s="5"/>
      <c r="E5" s="14" t="s">
        <v>311</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0+I10+I14</f>
      </c>
      <c r="R9">
        <f>0+O10+O14</f>
      </c>
    </row>
    <row r="10" spans="1:16" ht="12.75">
      <c r="A10" s="18" t="s">
        <v>38</v>
      </c>
      <c r="B10" s="23" t="s">
        <v>22</v>
      </c>
      <c r="C10" s="23" t="s">
        <v>156</v>
      </c>
      <c r="D10" s="18" t="s">
        <v>89</v>
      </c>
      <c r="E10" s="24" t="s">
        <v>157</v>
      </c>
      <c r="F10" s="25" t="s">
        <v>42</v>
      </c>
      <c r="G10" s="26">
        <v>7223.7</v>
      </c>
      <c r="H10" s="27">
        <v>0</v>
      </c>
      <c r="I10" s="27">
        <f>ROUND(ROUND(H10,2)*ROUND(G10,3),2)</f>
      </c>
      <c r="O10">
        <f>(I10*21)/100</f>
      </c>
      <c r="P10" t="s">
        <v>17</v>
      </c>
    </row>
    <row r="11" spans="1:5" ht="38.25">
      <c r="A11" s="28" t="s">
        <v>43</v>
      </c>
      <c r="E11" s="29" t="s">
        <v>312</v>
      </c>
    </row>
    <row r="12" spans="1:5" ht="12.75">
      <c r="A12" s="30" t="s">
        <v>45</v>
      </c>
      <c r="E12" s="31" t="s">
        <v>313</v>
      </c>
    </row>
    <row r="13" spans="1:5" ht="25.5">
      <c r="A13" t="s">
        <v>47</v>
      </c>
      <c r="E13" s="29" t="s">
        <v>160</v>
      </c>
    </row>
    <row r="14" spans="1:16" ht="12.75">
      <c r="A14" s="18" t="s">
        <v>38</v>
      </c>
      <c r="B14" s="23" t="s">
        <v>17</v>
      </c>
      <c r="C14" s="23" t="s">
        <v>161</v>
      </c>
      <c r="D14" s="18" t="s">
        <v>89</v>
      </c>
      <c r="E14" s="24" t="s">
        <v>162</v>
      </c>
      <c r="F14" s="25" t="s">
        <v>42</v>
      </c>
      <c r="G14" s="26">
        <v>33.424</v>
      </c>
      <c r="H14" s="27">
        <v>0</v>
      </c>
      <c r="I14" s="27">
        <f>ROUND(ROUND(H14,2)*ROUND(G14,3),2)</f>
      </c>
      <c r="O14">
        <f>(I14*21)/100</f>
      </c>
      <c r="P14" t="s">
        <v>17</v>
      </c>
    </row>
    <row r="15" spans="1:5" ht="89.25">
      <c r="A15" s="28" t="s">
        <v>43</v>
      </c>
      <c r="E15" s="29" t="s">
        <v>314</v>
      </c>
    </row>
    <row r="16" spans="1:5" ht="12.75">
      <c r="A16" s="30" t="s">
        <v>45</v>
      </c>
      <c r="E16" s="31" t="s">
        <v>315</v>
      </c>
    </row>
    <row r="17" spans="1:5" ht="25.5">
      <c r="A17" t="s">
        <v>47</v>
      </c>
      <c r="E17" s="29" t="s">
        <v>160</v>
      </c>
    </row>
    <row r="18" spans="1:18" ht="12.75" customHeight="1">
      <c r="A18" s="5" t="s">
        <v>36</v>
      </c>
      <c r="B18" s="5"/>
      <c r="C18" s="34" t="s">
        <v>22</v>
      </c>
      <c r="D18" s="5"/>
      <c r="E18" s="21" t="s">
        <v>165</v>
      </c>
      <c r="F18" s="5"/>
      <c r="G18" s="5"/>
      <c r="H18" s="5"/>
      <c r="I18" s="35">
        <f>0+Q18</f>
      </c>
      <c r="O18">
        <f>0+R18</f>
      </c>
      <c r="Q18">
        <f>0+I19+I23+I27+I31+I35+I39+I43+I47+I51+I55+I59+I63+I67+I71+I75+I79+I83</f>
      </c>
      <c r="R18">
        <f>0+O19+O23+O27+O31+O35+O39+O43+O47+O51+O55+O59+O63+O67+O71+O75+O79+O83</f>
      </c>
    </row>
    <row r="19" spans="1:16" ht="12.75">
      <c r="A19" s="18" t="s">
        <v>38</v>
      </c>
      <c r="B19" s="23" t="s">
        <v>16</v>
      </c>
      <c r="C19" s="23" t="s">
        <v>316</v>
      </c>
      <c r="D19" s="18" t="s">
        <v>40</v>
      </c>
      <c r="E19" s="24" t="s">
        <v>317</v>
      </c>
      <c r="F19" s="25" t="s">
        <v>181</v>
      </c>
      <c r="G19" s="26">
        <v>83</v>
      </c>
      <c r="H19" s="27">
        <v>0</v>
      </c>
      <c r="I19" s="27">
        <f>ROUND(ROUND(H19,2)*ROUND(G19,3),2)</f>
      </c>
      <c r="O19">
        <f>(I19*21)/100</f>
      </c>
      <c r="P19" t="s">
        <v>17</v>
      </c>
    </row>
    <row r="20" spans="1:5" ht="25.5">
      <c r="A20" s="28" t="s">
        <v>43</v>
      </c>
      <c r="E20" s="29" t="s">
        <v>318</v>
      </c>
    </row>
    <row r="21" spans="1:5" ht="25.5">
      <c r="A21" s="30" t="s">
        <v>45</v>
      </c>
      <c r="E21" s="31" t="s">
        <v>319</v>
      </c>
    </row>
    <row r="22" spans="1:5" ht="38.25">
      <c r="A22" t="s">
        <v>47</v>
      </c>
      <c r="E22" s="29" t="s">
        <v>320</v>
      </c>
    </row>
    <row r="23" spans="1:16" ht="12.75">
      <c r="A23" s="18" t="s">
        <v>38</v>
      </c>
      <c r="B23" s="23" t="s">
        <v>26</v>
      </c>
      <c r="C23" s="23" t="s">
        <v>321</v>
      </c>
      <c r="D23" s="18" t="s">
        <v>40</v>
      </c>
      <c r="E23" s="24" t="s">
        <v>322</v>
      </c>
      <c r="F23" s="25" t="s">
        <v>181</v>
      </c>
      <c r="G23" s="26">
        <v>13109</v>
      </c>
      <c r="H23" s="27">
        <v>0</v>
      </c>
      <c r="I23" s="27">
        <f>ROUND(ROUND(H23,2)*ROUND(G23,3),2)</f>
      </c>
      <c r="O23">
        <f>(I23*21)/100</f>
      </c>
      <c r="P23" t="s">
        <v>17</v>
      </c>
    </row>
    <row r="24" spans="1:5" ht="25.5">
      <c r="A24" s="28" t="s">
        <v>43</v>
      </c>
      <c r="E24" s="29" t="s">
        <v>323</v>
      </c>
    </row>
    <row r="25" spans="1:5" ht="25.5">
      <c r="A25" s="30" t="s">
        <v>45</v>
      </c>
      <c r="E25" s="31" t="s">
        <v>324</v>
      </c>
    </row>
    <row r="26" spans="1:5" ht="12.75">
      <c r="A26" t="s">
        <v>47</v>
      </c>
      <c r="E26" s="29" t="s">
        <v>325</v>
      </c>
    </row>
    <row r="27" spans="1:16" ht="12.75">
      <c r="A27" s="18" t="s">
        <v>38</v>
      </c>
      <c r="B27" s="23" t="s">
        <v>28</v>
      </c>
      <c r="C27" s="23" t="s">
        <v>326</v>
      </c>
      <c r="D27" s="18" t="s">
        <v>40</v>
      </c>
      <c r="E27" s="24" t="s">
        <v>327</v>
      </c>
      <c r="F27" s="25" t="s">
        <v>91</v>
      </c>
      <c r="G27" s="26">
        <v>4</v>
      </c>
      <c r="H27" s="27">
        <v>0</v>
      </c>
      <c r="I27" s="27">
        <f>ROUND(ROUND(H27,2)*ROUND(G27,3),2)</f>
      </c>
      <c r="O27">
        <f>(I27*21)/100</f>
      </c>
      <c r="P27" t="s">
        <v>17</v>
      </c>
    </row>
    <row r="28" spans="1:5" ht="12.75">
      <c r="A28" s="28" t="s">
        <v>43</v>
      </c>
      <c r="E28" s="29" t="s">
        <v>328</v>
      </c>
    </row>
    <row r="29" spans="1:5" ht="12.75">
      <c r="A29" s="30" t="s">
        <v>45</v>
      </c>
      <c r="E29" s="31" t="s">
        <v>329</v>
      </c>
    </row>
    <row r="30" spans="1:5" ht="165.75">
      <c r="A30" t="s">
        <v>47</v>
      </c>
      <c r="E30" s="29" t="s">
        <v>330</v>
      </c>
    </row>
    <row r="31" spans="1:16" ht="12.75">
      <c r="A31" s="18" t="s">
        <v>38</v>
      </c>
      <c r="B31" s="23" t="s">
        <v>30</v>
      </c>
      <c r="C31" s="23" t="s">
        <v>175</v>
      </c>
      <c r="D31" s="18" t="s">
        <v>40</v>
      </c>
      <c r="E31" s="24" t="s">
        <v>176</v>
      </c>
      <c r="F31" s="25" t="s">
        <v>173</v>
      </c>
      <c r="G31" s="26">
        <v>1971.6</v>
      </c>
      <c r="H31" s="27">
        <v>0</v>
      </c>
      <c r="I31" s="27">
        <f>ROUND(ROUND(H31,2)*ROUND(G31,3),2)</f>
      </c>
      <c r="O31">
        <f>(I31*21)/100</f>
      </c>
      <c r="P31" t="s">
        <v>17</v>
      </c>
    </row>
    <row r="32" spans="1:5" ht="178.5">
      <c r="A32" s="28" t="s">
        <v>43</v>
      </c>
      <c r="E32" s="29" t="s">
        <v>331</v>
      </c>
    </row>
    <row r="33" spans="1:5" ht="76.5">
      <c r="A33" s="30" t="s">
        <v>45</v>
      </c>
      <c r="E33" s="31" t="s">
        <v>332</v>
      </c>
    </row>
    <row r="34" spans="1:5" ht="63.75">
      <c r="A34" t="s">
        <v>47</v>
      </c>
      <c r="E34" s="29" t="s">
        <v>170</v>
      </c>
    </row>
    <row r="35" spans="1:16" ht="12.75">
      <c r="A35" s="18" t="s">
        <v>38</v>
      </c>
      <c r="B35" s="23" t="s">
        <v>80</v>
      </c>
      <c r="C35" s="23" t="s">
        <v>179</v>
      </c>
      <c r="D35" s="18" t="s">
        <v>40</v>
      </c>
      <c r="E35" s="24" t="s">
        <v>180</v>
      </c>
      <c r="F35" s="25" t="s">
        <v>181</v>
      </c>
      <c r="G35" s="26">
        <v>30985</v>
      </c>
      <c r="H35" s="27">
        <v>0</v>
      </c>
      <c r="I35" s="27">
        <f>ROUND(ROUND(H35,2)*ROUND(G35,3),2)</f>
      </c>
      <c r="O35">
        <f>(I35*21)/100</f>
      </c>
      <c r="P35" t="s">
        <v>17</v>
      </c>
    </row>
    <row r="36" spans="1:5" ht="38.25">
      <c r="A36" s="28" t="s">
        <v>43</v>
      </c>
      <c r="E36" s="29" t="s">
        <v>333</v>
      </c>
    </row>
    <row r="37" spans="1:5" ht="12.75">
      <c r="A37" s="30" t="s">
        <v>45</v>
      </c>
      <c r="E37" s="31" t="s">
        <v>334</v>
      </c>
    </row>
    <row r="38" spans="1:5" ht="12.75">
      <c r="A38" t="s">
        <v>47</v>
      </c>
      <c r="E38" s="29" t="s">
        <v>184</v>
      </c>
    </row>
    <row r="39" spans="1:16" ht="12.75">
      <c r="A39" s="18" t="s">
        <v>38</v>
      </c>
      <c r="B39" s="23" t="s">
        <v>84</v>
      </c>
      <c r="C39" s="23" t="s">
        <v>185</v>
      </c>
      <c r="D39" s="18" t="s">
        <v>40</v>
      </c>
      <c r="E39" s="24" t="s">
        <v>186</v>
      </c>
      <c r="F39" s="25" t="s">
        <v>42</v>
      </c>
      <c r="G39" s="26">
        <v>5303.47</v>
      </c>
      <c r="H39" s="27">
        <v>0</v>
      </c>
      <c r="I39" s="27">
        <f>ROUND(ROUND(H39,2)*ROUND(G39,3),2)</f>
      </c>
      <c r="O39">
        <f>(I39*21)/100</f>
      </c>
      <c r="P39" t="s">
        <v>17</v>
      </c>
    </row>
    <row r="40" spans="1:5" ht="89.25">
      <c r="A40" s="28" t="s">
        <v>43</v>
      </c>
      <c r="E40" s="29" t="s">
        <v>335</v>
      </c>
    </row>
    <row r="41" spans="1:5" ht="25.5">
      <c r="A41" s="30" t="s">
        <v>45</v>
      </c>
      <c r="E41" s="31" t="s">
        <v>336</v>
      </c>
    </row>
    <row r="42" spans="1:5" ht="63.75">
      <c r="A42" t="s">
        <v>47</v>
      </c>
      <c r="E42" s="29" t="s">
        <v>170</v>
      </c>
    </row>
    <row r="43" spans="1:16" ht="12.75">
      <c r="A43" s="18" t="s">
        <v>38</v>
      </c>
      <c r="B43" s="23" t="s">
        <v>33</v>
      </c>
      <c r="C43" s="23" t="s">
        <v>337</v>
      </c>
      <c r="D43" s="18" t="s">
        <v>40</v>
      </c>
      <c r="E43" s="24" t="s">
        <v>338</v>
      </c>
      <c r="F43" s="25" t="s">
        <v>42</v>
      </c>
      <c r="G43" s="26">
        <v>4360</v>
      </c>
      <c r="H43" s="27">
        <v>0</v>
      </c>
      <c r="I43" s="27">
        <f>ROUND(ROUND(H43,2)*ROUND(G43,3),2)</f>
      </c>
      <c r="O43">
        <f>(I43*21)/100</f>
      </c>
      <c r="P43" t="s">
        <v>17</v>
      </c>
    </row>
    <row r="44" spans="1:5" ht="25.5">
      <c r="A44" s="28" t="s">
        <v>43</v>
      </c>
      <c r="E44" s="29" t="s">
        <v>339</v>
      </c>
    </row>
    <row r="45" spans="1:5" ht="25.5">
      <c r="A45" s="30" t="s">
        <v>45</v>
      </c>
      <c r="E45" s="31" t="s">
        <v>340</v>
      </c>
    </row>
    <row r="46" spans="1:5" ht="369.75">
      <c r="A46" t="s">
        <v>47</v>
      </c>
      <c r="E46" s="29" t="s">
        <v>341</v>
      </c>
    </row>
    <row r="47" spans="1:16" ht="12.75">
      <c r="A47" s="18" t="s">
        <v>38</v>
      </c>
      <c r="B47" s="23" t="s">
        <v>35</v>
      </c>
      <c r="C47" s="23" t="s">
        <v>342</v>
      </c>
      <c r="D47" s="18" t="s">
        <v>40</v>
      </c>
      <c r="E47" s="24" t="s">
        <v>343</v>
      </c>
      <c r="F47" s="25" t="s">
        <v>173</v>
      </c>
      <c r="G47" s="26">
        <v>4200</v>
      </c>
      <c r="H47" s="27">
        <v>0</v>
      </c>
      <c r="I47" s="27">
        <f>ROUND(ROUND(H47,2)*ROUND(G47,3),2)</f>
      </c>
      <c r="O47">
        <f>(I47*21)/100</f>
      </c>
      <c r="P47" t="s">
        <v>17</v>
      </c>
    </row>
    <row r="48" spans="1:5" ht="12.75">
      <c r="A48" s="28" t="s">
        <v>43</v>
      </c>
      <c r="E48" s="29" t="s">
        <v>40</v>
      </c>
    </row>
    <row r="49" spans="1:5" ht="12.75">
      <c r="A49" s="30" t="s">
        <v>45</v>
      </c>
      <c r="E49" s="31" t="s">
        <v>344</v>
      </c>
    </row>
    <row r="50" spans="1:5" ht="25.5">
      <c r="A50" t="s">
        <v>47</v>
      </c>
      <c r="E50" s="29" t="s">
        <v>345</v>
      </c>
    </row>
    <row r="51" spans="1:16" ht="12.75">
      <c r="A51" s="18" t="s">
        <v>38</v>
      </c>
      <c r="B51" s="23" t="s">
        <v>96</v>
      </c>
      <c r="C51" s="23" t="s">
        <v>189</v>
      </c>
      <c r="D51" s="18" t="s">
        <v>40</v>
      </c>
      <c r="E51" s="24" t="s">
        <v>190</v>
      </c>
      <c r="F51" s="25" t="s">
        <v>42</v>
      </c>
      <c r="G51" s="26">
        <v>524.7</v>
      </c>
      <c r="H51" s="27">
        <v>0</v>
      </c>
      <c r="I51" s="27">
        <f>ROUND(ROUND(H51,2)*ROUND(G51,3),2)</f>
      </c>
      <c r="O51">
        <f>(I51*21)/100</f>
      </c>
      <c r="P51" t="s">
        <v>17</v>
      </c>
    </row>
    <row r="52" spans="1:5" ht="76.5">
      <c r="A52" s="28" t="s">
        <v>43</v>
      </c>
      <c r="E52" s="29" t="s">
        <v>346</v>
      </c>
    </row>
    <row r="53" spans="1:5" ht="12.75">
      <c r="A53" s="30" t="s">
        <v>45</v>
      </c>
      <c r="E53" s="31" t="s">
        <v>347</v>
      </c>
    </row>
    <row r="54" spans="1:5" ht="318.75">
      <c r="A54" t="s">
        <v>47</v>
      </c>
      <c r="E54" s="29" t="s">
        <v>193</v>
      </c>
    </row>
    <row r="55" spans="1:16" ht="12.75">
      <c r="A55" s="18" t="s">
        <v>38</v>
      </c>
      <c r="B55" s="23" t="s">
        <v>100</v>
      </c>
      <c r="C55" s="23" t="s">
        <v>348</v>
      </c>
      <c r="D55" s="18" t="s">
        <v>111</v>
      </c>
      <c r="E55" s="24" t="s">
        <v>349</v>
      </c>
      <c r="F55" s="25" t="s">
        <v>42</v>
      </c>
      <c r="G55" s="26">
        <v>45</v>
      </c>
      <c r="H55" s="27">
        <v>0</v>
      </c>
      <c r="I55" s="27">
        <f>ROUND(ROUND(H55,2)*ROUND(G55,3),2)</f>
      </c>
      <c r="O55">
        <f>(I55*21)/100</f>
      </c>
      <c r="P55" t="s">
        <v>17</v>
      </c>
    </row>
    <row r="56" spans="1:5" ht="102">
      <c r="A56" s="28" t="s">
        <v>43</v>
      </c>
      <c r="E56" s="29" t="s">
        <v>350</v>
      </c>
    </row>
    <row r="57" spans="1:5" ht="12.75">
      <c r="A57" s="30" t="s">
        <v>45</v>
      </c>
      <c r="E57" s="31" t="s">
        <v>351</v>
      </c>
    </row>
    <row r="58" spans="1:5" ht="267.75">
      <c r="A58" t="s">
        <v>47</v>
      </c>
      <c r="E58" s="29" t="s">
        <v>352</v>
      </c>
    </row>
    <row r="59" spans="1:16" ht="12.75">
      <c r="A59" s="18" t="s">
        <v>38</v>
      </c>
      <c r="B59" s="23" t="s">
        <v>104</v>
      </c>
      <c r="C59" s="23" t="s">
        <v>194</v>
      </c>
      <c r="D59" s="18" t="s">
        <v>40</v>
      </c>
      <c r="E59" s="24" t="s">
        <v>195</v>
      </c>
      <c r="F59" s="25" t="s">
        <v>42</v>
      </c>
      <c r="G59" s="26">
        <v>6173.7</v>
      </c>
      <c r="H59" s="27">
        <v>0</v>
      </c>
      <c r="I59" s="27">
        <f>ROUND(ROUND(H59,2)*ROUND(G59,3),2)</f>
      </c>
      <c r="O59">
        <f>(I59*21)/100</f>
      </c>
      <c r="P59" t="s">
        <v>17</v>
      </c>
    </row>
    <row r="60" spans="1:5" ht="51">
      <c r="A60" s="28" t="s">
        <v>43</v>
      </c>
      <c r="E60" s="29" t="s">
        <v>353</v>
      </c>
    </row>
    <row r="61" spans="1:5" ht="12.75">
      <c r="A61" s="30" t="s">
        <v>45</v>
      </c>
      <c r="E61" s="31" t="s">
        <v>354</v>
      </c>
    </row>
    <row r="62" spans="1:5" ht="191.25">
      <c r="A62" t="s">
        <v>47</v>
      </c>
      <c r="E62" s="29" t="s">
        <v>197</v>
      </c>
    </row>
    <row r="63" spans="1:16" ht="12.75">
      <c r="A63" s="18" t="s">
        <v>38</v>
      </c>
      <c r="B63" s="23" t="s">
        <v>109</v>
      </c>
      <c r="C63" s="23" t="s">
        <v>355</v>
      </c>
      <c r="D63" s="18" t="s">
        <v>111</v>
      </c>
      <c r="E63" s="24" t="s">
        <v>356</v>
      </c>
      <c r="F63" s="25" t="s">
        <v>42</v>
      </c>
      <c r="G63" s="26">
        <v>490</v>
      </c>
      <c r="H63" s="27">
        <v>0</v>
      </c>
      <c r="I63" s="27">
        <f>ROUND(ROUND(H63,2)*ROUND(G63,3),2)</f>
      </c>
      <c r="O63">
        <f>(I63*21)/100</f>
      </c>
      <c r="P63" t="s">
        <v>17</v>
      </c>
    </row>
    <row r="64" spans="1:5" ht="165.75">
      <c r="A64" s="28" t="s">
        <v>43</v>
      </c>
      <c r="E64" s="29" t="s">
        <v>357</v>
      </c>
    </row>
    <row r="65" spans="1:5" ht="25.5">
      <c r="A65" s="30" t="s">
        <v>45</v>
      </c>
      <c r="E65" s="31" t="s">
        <v>358</v>
      </c>
    </row>
    <row r="66" spans="1:5" ht="242.25">
      <c r="A66" t="s">
        <v>47</v>
      </c>
      <c r="E66" s="29" t="s">
        <v>359</v>
      </c>
    </row>
    <row r="67" spans="1:16" ht="12.75">
      <c r="A67" s="18" t="s">
        <v>38</v>
      </c>
      <c r="B67" s="23" t="s">
        <v>114</v>
      </c>
      <c r="C67" s="23" t="s">
        <v>198</v>
      </c>
      <c r="D67" s="18" t="s">
        <v>40</v>
      </c>
      <c r="E67" s="24" t="s">
        <v>199</v>
      </c>
      <c r="F67" s="25" t="s">
        <v>42</v>
      </c>
      <c r="G67" s="26">
        <v>343.2</v>
      </c>
      <c r="H67" s="27">
        <v>0</v>
      </c>
      <c r="I67" s="27">
        <f>ROUND(ROUND(H67,2)*ROUND(G67,3),2)</f>
      </c>
      <c r="O67">
        <f>(I67*21)/100</f>
      </c>
      <c r="P67" t="s">
        <v>17</v>
      </c>
    </row>
    <row r="68" spans="1:5" ht="38.25">
      <c r="A68" s="28" t="s">
        <v>43</v>
      </c>
      <c r="E68" s="29" t="s">
        <v>200</v>
      </c>
    </row>
    <row r="69" spans="1:5" ht="12.75">
      <c r="A69" s="30" t="s">
        <v>45</v>
      </c>
      <c r="E69" s="31" t="s">
        <v>360</v>
      </c>
    </row>
    <row r="70" spans="1:5" ht="229.5">
      <c r="A70" t="s">
        <v>47</v>
      </c>
      <c r="E70" s="29" t="s">
        <v>202</v>
      </c>
    </row>
    <row r="71" spans="1:16" ht="12.75">
      <c r="A71" s="18" t="s">
        <v>38</v>
      </c>
      <c r="B71" s="23" t="s">
        <v>119</v>
      </c>
      <c r="C71" s="23" t="s">
        <v>203</v>
      </c>
      <c r="D71" s="18" t="s">
        <v>40</v>
      </c>
      <c r="E71" s="24" t="s">
        <v>204</v>
      </c>
      <c r="F71" s="25" t="s">
        <v>42</v>
      </c>
      <c r="G71" s="26">
        <v>125.186</v>
      </c>
      <c r="H71" s="27">
        <v>0</v>
      </c>
      <c r="I71" s="27">
        <f>ROUND(ROUND(H71,2)*ROUND(G71,3),2)</f>
      </c>
      <c r="O71">
        <f>(I71*21)/100</f>
      </c>
      <c r="P71" t="s">
        <v>17</v>
      </c>
    </row>
    <row r="72" spans="1:5" ht="51">
      <c r="A72" s="28" t="s">
        <v>43</v>
      </c>
      <c r="E72" s="29" t="s">
        <v>361</v>
      </c>
    </row>
    <row r="73" spans="1:5" ht="12.75">
      <c r="A73" s="30" t="s">
        <v>45</v>
      </c>
      <c r="E73" s="31" t="s">
        <v>362</v>
      </c>
    </row>
    <row r="74" spans="1:5" ht="293.25">
      <c r="A74" t="s">
        <v>47</v>
      </c>
      <c r="E74" s="29" t="s">
        <v>207</v>
      </c>
    </row>
    <row r="75" spans="1:16" ht="12.75">
      <c r="A75" s="18" t="s">
        <v>38</v>
      </c>
      <c r="B75" s="23" t="s">
        <v>122</v>
      </c>
      <c r="C75" s="23" t="s">
        <v>208</v>
      </c>
      <c r="D75" s="18" t="s">
        <v>40</v>
      </c>
      <c r="E75" s="24" t="s">
        <v>209</v>
      </c>
      <c r="F75" s="25" t="s">
        <v>181</v>
      </c>
      <c r="G75" s="26">
        <v>37859.41</v>
      </c>
      <c r="H75" s="27">
        <v>0</v>
      </c>
      <c r="I75" s="27">
        <f>ROUND(ROUND(H75,2)*ROUND(G75,3),2)</f>
      </c>
      <c r="O75">
        <f>(I75*21)/100</f>
      </c>
      <c r="P75" t="s">
        <v>17</v>
      </c>
    </row>
    <row r="76" spans="1:5" ht="12.75">
      <c r="A76" s="28" t="s">
        <v>43</v>
      </c>
      <c r="E76" s="29" t="s">
        <v>40</v>
      </c>
    </row>
    <row r="77" spans="1:5" ht="12.75">
      <c r="A77" s="30" t="s">
        <v>45</v>
      </c>
      <c r="E77" s="31" t="s">
        <v>363</v>
      </c>
    </row>
    <row r="78" spans="1:5" ht="25.5">
      <c r="A78" t="s">
        <v>47</v>
      </c>
      <c r="E78" s="29" t="s">
        <v>211</v>
      </c>
    </row>
    <row r="79" spans="1:16" ht="12.75">
      <c r="A79" s="18" t="s">
        <v>38</v>
      </c>
      <c r="B79" s="23" t="s">
        <v>126</v>
      </c>
      <c r="C79" s="23" t="s">
        <v>364</v>
      </c>
      <c r="D79" s="18" t="s">
        <v>111</v>
      </c>
      <c r="E79" s="24" t="s">
        <v>365</v>
      </c>
      <c r="F79" s="25" t="s">
        <v>181</v>
      </c>
      <c r="G79" s="26">
        <v>16283</v>
      </c>
      <c r="H79" s="27">
        <v>0</v>
      </c>
      <c r="I79" s="27">
        <f>ROUND(ROUND(H79,2)*ROUND(G79,3),2)</f>
      </c>
      <c r="O79">
        <f>(I79*21)/100</f>
      </c>
      <c r="P79" t="s">
        <v>17</v>
      </c>
    </row>
    <row r="80" spans="1:5" ht="25.5">
      <c r="A80" s="28" t="s">
        <v>43</v>
      </c>
      <c r="E80" s="29" t="s">
        <v>366</v>
      </c>
    </row>
    <row r="81" spans="1:5" ht="12.75">
      <c r="A81" s="30" t="s">
        <v>45</v>
      </c>
      <c r="E81" s="31" t="s">
        <v>367</v>
      </c>
    </row>
    <row r="82" spans="1:5" ht="38.25">
      <c r="A82" t="s">
        <v>47</v>
      </c>
      <c r="E82" s="29" t="s">
        <v>368</v>
      </c>
    </row>
    <row r="83" spans="1:16" ht="25.5">
      <c r="A83" s="18" t="s">
        <v>38</v>
      </c>
      <c r="B83" s="23" t="s">
        <v>131</v>
      </c>
      <c r="C83" s="23" t="s">
        <v>369</v>
      </c>
      <c r="D83" s="18" t="s">
        <v>370</v>
      </c>
      <c r="E83" s="24" t="s">
        <v>371</v>
      </c>
      <c r="F83" s="25" t="s">
        <v>91</v>
      </c>
      <c r="G83" s="26">
        <v>4</v>
      </c>
      <c r="H83" s="27">
        <v>0</v>
      </c>
      <c r="I83" s="27">
        <f>ROUND(ROUND(H83,2)*ROUND(G83,3),2)</f>
      </c>
      <c r="O83">
        <f>(I83*21)/100</f>
      </c>
      <c r="P83" t="s">
        <v>17</v>
      </c>
    </row>
    <row r="84" spans="1:5" ht="102">
      <c r="A84" s="28" t="s">
        <v>43</v>
      </c>
      <c r="E84" s="29" t="s">
        <v>372</v>
      </c>
    </row>
    <row r="85" spans="1:5" ht="12.75">
      <c r="A85" s="30" t="s">
        <v>45</v>
      </c>
      <c r="E85" s="31" t="s">
        <v>329</v>
      </c>
    </row>
    <row r="86" spans="1:5" ht="102">
      <c r="A86" t="s">
        <v>47</v>
      </c>
      <c r="E86" s="29" t="s">
        <v>373</v>
      </c>
    </row>
    <row r="87" spans="1:18" ht="12.75" customHeight="1">
      <c r="A87" s="5" t="s">
        <v>36</v>
      </c>
      <c r="B87" s="5"/>
      <c r="C87" s="34" t="s">
        <v>26</v>
      </c>
      <c r="D87" s="5"/>
      <c r="E87" s="21" t="s">
        <v>212</v>
      </c>
      <c r="F87" s="5"/>
      <c r="G87" s="5"/>
      <c r="H87" s="5"/>
      <c r="I87" s="35">
        <f>0+Q87</f>
      </c>
      <c r="O87">
        <f>0+R87</f>
      </c>
      <c r="Q87">
        <f>0+I88</f>
      </c>
      <c r="R87">
        <f>0+O88</f>
      </c>
    </row>
    <row r="88" spans="1:16" ht="12.75">
      <c r="A88" s="18" t="s">
        <v>38</v>
      </c>
      <c r="B88" s="23" t="s">
        <v>137</v>
      </c>
      <c r="C88" s="23" t="s">
        <v>213</v>
      </c>
      <c r="D88" s="18" t="s">
        <v>40</v>
      </c>
      <c r="E88" s="24" t="s">
        <v>214</v>
      </c>
      <c r="F88" s="25" t="s">
        <v>42</v>
      </c>
      <c r="G88" s="26">
        <v>33</v>
      </c>
      <c r="H88" s="27">
        <v>0</v>
      </c>
      <c r="I88" s="27">
        <f>ROUND(ROUND(H88,2)*ROUND(G88,3),2)</f>
      </c>
      <c r="O88">
        <f>(I88*21)/100</f>
      </c>
      <c r="P88" t="s">
        <v>17</v>
      </c>
    </row>
    <row r="89" spans="1:5" ht="25.5">
      <c r="A89" s="28" t="s">
        <v>43</v>
      </c>
      <c r="E89" s="29" t="s">
        <v>215</v>
      </c>
    </row>
    <row r="90" spans="1:5" ht="25.5">
      <c r="A90" s="30" t="s">
        <v>45</v>
      </c>
      <c r="E90" s="31" t="s">
        <v>374</v>
      </c>
    </row>
    <row r="91" spans="1:5" ht="38.25">
      <c r="A91" t="s">
        <v>47</v>
      </c>
      <c r="E91" s="29" t="s">
        <v>217</v>
      </c>
    </row>
    <row r="92" spans="1:18" ht="12.75" customHeight="1">
      <c r="A92" s="5" t="s">
        <v>36</v>
      </c>
      <c r="B92" s="5"/>
      <c r="C92" s="34" t="s">
        <v>28</v>
      </c>
      <c r="D92" s="5"/>
      <c r="E92" s="21" t="s">
        <v>37</v>
      </c>
      <c r="F92" s="5"/>
      <c r="G92" s="5"/>
      <c r="H92" s="5"/>
      <c r="I92" s="35">
        <f>0+Q92</f>
      </c>
      <c r="O92">
        <f>0+R92</f>
      </c>
      <c r="Q92">
        <f>0+I93+I97+I101+I105+I109+I113+I117+I121+I125+I129+I133+I137+I141+I145+I149+I153</f>
      </c>
      <c r="R92">
        <f>0+O93+O97+O101+O105+O109+O113+O117+O121+O125+O129+O133+O137+O141+O145+O149+O153</f>
      </c>
    </row>
    <row r="93" spans="1:16" ht="12.75">
      <c r="A93" s="18" t="s">
        <v>38</v>
      </c>
      <c r="B93" s="23" t="s">
        <v>140</v>
      </c>
      <c r="C93" s="23" t="s">
        <v>375</v>
      </c>
      <c r="D93" s="18" t="s">
        <v>40</v>
      </c>
      <c r="E93" s="24" t="s">
        <v>376</v>
      </c>
      <c r="F93" s="25" t="s">
        <v>42</v>
      </c>
      <c r="G93" s="26">
        <v>2077.8</v>
      </c>
      <c r="H93" s="27">
        <v>0</v>
      </c>
      <c r="I93" s="27">
        <f>ROUND(ROUND(H93,2)*ROUND(G93,3),2)</f>
      </c>
      <c r="O93">
        <f>(I93*21)/100</f>
      </c>
      <c r="P93" t="s">
        <v>17</v>
      </c>
    </row>
    <row r="94" spans="1:5" ht="25.5">
      <c r="A94" s="28" t="s">
        <v>43</v>
      </c>
      <c r="E94" s="29" t="s">
        <v>377</v>
      </c>
    </row>
    <row r="95" spans="1:5" ht="12.75">
      <c r="A95" s="30" t="s">
        <v>45</v>
      </c>
      <c r="E95" s="31" t="s">
        <v>378</v>
      </c>
    </row>
    <row r="96" spans="1:5" ht="51">
      <c r="A96" t="s">
        <v>47</v>
      </c>
      <c r="E96" s="29" t="s">
        <v>379</v>
      </c>
    </row>
    <row r="97" spans="1:16" ht="12.75">
      <c r="A97" s="18" t="s">
        <v>38</v>
      </c>
      <c r="B97" s="23" t="s">
        <v>143</v>
      </c>
      <c r="C97" s="23" t="s">
        <v>375</v>
      </c>
      <c r="D97" s="18" t="s">
        <v>111</v>
      </c>
      <c r="E97" s="24" t="s">
        <v>380</v>
      </c>
      <c r="F97" s="25" t="s">
        <v>42</v>
      </c>
      <c r="G97" s="26">
        <v>1038.9</v>
      </c>
      <c r="H97" s="27">
        <v>0</v>
      </c>
      <c r="I97" s="27">
        <f>ROUND(ROUND(H97,2)*ROUND(G97,3),2)</f>
      </c>
      <c r="O97">
        <f>(I97*21)/100</f>
      </c>
      <c r="P97" t="s">
        <v>17</v>
      </c>
    </row>
    <row r="98" spans="1:5" ht="12.75">
      <c r="A98" s="28" t="s">
        <v>43</v>
      </c>
      <c r="E98" s="29" t="s">
        <v>381</v>
      </c>
    </row>
    <row r="99" spans="1:5" ht="12.75">
      <c r="A99" s="30" t="s">
        <v>45</v>
      </c>
      <c r="E99" s="31" t="s">
        <v>382</v>
      </c>
    </row>
    <row r="100" spans="1:5" ht="51">
      <c r="A100" t="s">
        <v>47</v>
      </c>
      <c r="E100" s="29" t="s">
        <v>379</v>
      </c>
    </row>
    <row r="101" spans="1:16" ht="12.75">
      <c r="A101" s="18" t="s">
        <v>38</v>
      </c>
      <c r="B101" s="23" t="s">
        <v>148</v>
      </c>
      <c r="C101" s="23" t="s">
        <v>218</v>
      </c>
      <c r="D101" s="18" t="s">
        <v>40</v>
      </c>
      <c r="E101" s="24" t="s">
        <v>219</v>
      </c>
      <c r="F101" s="25" t="s">
        <v>181</v>
      </c>
      <c r="G101" s="26">
        <v>34250.91</v>
      </c>
      <c r="H101" s="27">
        <v>0</v>
      </c>
      <c r="I101" s="27">
        <f>ROUND(ROUND(H101,2)*ROUND(G101,3),2)</f>
      </c>
      <c r="O101">
        <f>(I101*21)/100</f>
      </c>
      <c r="P101" t="s">
        <v>17</v>
      </c>
    </row>
    <row r="102" spans="1:5" ht="76.5">
      <c r="A102" s="28" t="s">
        <v>43</v>
      </c>
      <c r="E102" s="29" t="s">
        <v>383</v>
      </c>
    </row>
    <row r="103" spans="1:5" ht="12.75">
      <c r="A103" s="30" t="s">
        <v>45</v>
      </c>
      <c r="E103" s="31" t="s">
        <v>384</v>
      </c>
    </row>
    <row r="104" spans="1:5" ht="76.5">
      <c r="A104" t="s">
        <v>47</v>
      </c>
      <c r="E104" s="29" t="s">
        <v>222</v>
      </c>
    </row>
    <row r="105" spans="1:16" ht="12.75">
      <c r="A105" s="18" t="s">
        <v>38</v>
      </c>
      <c r="B105" s="23" t="s">
        <v>266</v>
      </c>
      <c r="C105" s="23" t="s">
        <v>385</v>
      </c>
      <c r="D105" s="18" t="s">
        <v>40</v>
      </c>
      <c r="E105" s="24" t="s">
        <v>386</v>
      </c>
      <c r="F105" s="25" t="s">
        <v>181</v>
      </c>
      <c r="G105" s="26">
        <v>4557</v>
      </c>
      <c r="H105" s="27">
        <v>0</v>
      </c>
      <c r="I105" s="27">
        <f>ROUND(ROUND(H105,2)*ROUND(G105,3),2)</f>
      </c>
      <c r="O105">
        <f>(I105*21)/100</f>
      </c>
      <c r="P105" t="s">
        <v>17</v>
      </c>
    </row>
    <row r="106" spans="1:5" ht="191.25">
      <c r="A106" s="28" t="s">
        <v>43</v>
      </c>
      <c r="E106" s="29" t="s">
        <v>387</v>
      </c>
    </row>
    <row r="107" spans="1:5" ht="25.5">
      <c r="A107" s="30" t="s">
        <v>45</v>
      </c>
      <c r="E107" s="31" t="s">
        <v>388</v>
      </c>
    </row>
    <row r="108" spans="1:5" ht="102">
      <c r="A108" t="s">
        <v>47</v>
      </c>
      <c r="E108" s="29" t="s">
        <v>389</v>
      </c>
    </row>
    <row r="109" spans="1:16" ht="12.75">
      <c r="A109" s="18" t="s">
        <v>38</v>
      </c>
      <c r="B109" s="23" t="s">
        <v>272</v>
      </c>
      <c r="C109" s="23" t="s">
        <v>223</v>
      </c>
      <c r="D109" s="18" t="s">
        <v>40</v>
      </c>
      <c r="E109" s="24" t="s">
        <v>224</v>
      </c>
      <c r="F109" s="25" t="s">
        <v>181</v>
      </c>
      <c r="G109" s="26">
        <v>32663.17</v>
      </c>
      <c r="H109" s="27">
        <v>0</v>
      </c>
      <c r="I109" s="27">
        <f>ROUND(ROUND(H109,2)*ROUND(G109,3),2)</f>
      </c>
      <c r="O109">
        <f>(I109*21)/100</f>
      </c>
      <c r="P109" t="s">
        <v>17</v>
      </c>
    </row>
    <row r="110" spans="1:5" ht="38.25">
      <c r="A110" s="28" t="s">
        <v>43</v>
      </c>
      <c r="E110" s="29" t="s">
        <v>390</v>
      </c>
    </row>
    <row r="111" spans="1:5" ht="12.75">
      <c r="A111" s="30" t="s">
        <v>45</v>
      </c>
      <c r="E111" s="31" t="s">
        <v>391</v>
      </c>
    </row>
    <row r="112" spans="1:5" ht="51">
      <c r="A112" t="s">
        <v>47</v>
      </c>
      <c r="E112" s="29" t="s">
        <v>226</v>
      </c>
    </row>
    <row r="113" spans="1:16" ht="12.75">
      <c r="A113" s="18" t="s">
        <v>38</v>
      </c>
      <c r="B113" s="23" t="s">
        <v>278</v>
      </c>
      <c r="C113" s="23" t="s">
        <v>392</v>
      </c>
      <c r="D113" s="18" t="s">
        <v>40</v>
      </c>
      <c r="E113" s="24" t="s">
        <v>393</v>
      </c>
      <c r="F113" s="25" t="s">
        <v>181</v>
      </c>
      <c r="G113" s="26">
        <v>84308.48</v>
      </c>
      <c r="H113" s="27">
        <v>0</v>
      </c>
      <c r="I113" s="27">
        <f>ROUND(ROUND(H113,2)*ROUND(G113,3),2)</f>
      </c>
      <c r="O113">
        <f>(I113*21)/100</f>
      </c>
      <c r="P113" t="s">
        <v>17</v>
      </c>
    </row>
    <row r="114" spans="1:5" ht="38.25">
      <c r="A114" s="28" t="s">
        <v>43</v>
      </c>
      <c r="E114" s="29" t="s">
        <v>229</v>
      </c>
    </row>
    <row r="115" spans="1:5" ht="38.25">
      <c r="A115" s="30" t="s">
        <v>45</v>
      </c>
      <c r="E115" s="31" t="s">
        <v>394</v>
      </c>
    </row>
    <row r="116" spans="1:5" ht="51">
      <c r="A116" t="s">
        <v>47</v>
      </c>
      <c r="E116" s="29" t="s">
        <v>226</v>
      </c>
    </row>
    <row r="117" spans="1:16" ht="12.75">
      <c r="A117" s="18" t="s">
        <v>38</v>
      </c>
      <c r="B117" s="23" t="s">
        <v>284</v>
      </c>
      <c r="C117" s="23" t="s">
        <v>392</v>
      </c>
      <c r="D117" s="18" t="s">
        <v>89</v>
      </c>
      <c r="E117" s="24" t="s">
        <v>393</v>
      </c>
      <c r="F117" s="25" t="s">
        <v>181</v>
      </c>
      <c r="G117" s="26">
        <v>1373</v>
      </c>
      <c r="H117" s="27">
        <v>0</v>
      </c>
      <c r="I117" s="27">
        <f>ROUND(ROUND(H117,2)*ROUND(G117,3),2)</f>
      </c>
      <c r="O117">
        <f>(I117*21)/100</f>
      </c>
      <c r="P117" t="s">
        <v>17</v>
      </c>
    </row>
    <row r="118" spans="1:5" ht="63.75">
      <c r="A118" s="28" t="s">
        <v>43</v>
      </c>
      <c r="E118" s="29" t="s">
        <v>395</v>
      </c>
    </row>
    <row r="119" spans="1:5" ht="25.5">
      <c r="A119" s="30" t="s">
        <v>45</v>
      </c>
      <c r="E119" s="31" t="s">
        <v>396</v>
      </c>
    </row>
    <row r="120" spans="1:5" ht="51">
      <c r="A120" t="s">
        <v>47</v>
      </c>
      <c r="E120" s="29" t="s">
        <v>226</v>
      </c>
    </row>
    <row r="121" spans="1:16" ht="12.75">
      <c r="A121" s="18" t="s">
        <v>38</v>
      </c>
      <c r="B121" s="23" t="s">
        <v>290</v>
      </c>
      <c r="C121" s="23" t="s">
        <v>397</v>
      </c>
      <c r="D121" s="18" t="s">
        <v>40</v>
      </c>
      <c r="E121" s="24" t="s">
        <v>398</v>
      </c>
      <c r="F121" s="25" t="s">
        <v>181</v>
      </c>
      <c r="G121" s="26">
        <v>7276.9</v>
      </c>
      <c r="H121" s="27">
        <v>0</v>
      </c>
      <c r="I121" s="27">
        <f>ROUND(ROUND(H121,2)*ROUND(G121,3),2)</f>
      </c>
      <c r="O121">
        <f>(I121*21)/100</f>
      </c>
      <c r="P121" t="s">
        <v>17</v>
      </c>
    </row>
    <row r="122" spans="1:5" ht="51">
      <c r="A122" s="28" t="s">
        <v>43</v>
      </c>
      <c r="E122" s="29" t="s">
        <v>399</v>
      </c>
    </row>
    <row r="123" spans="1:5" ht="25.5">
      <c r="A123" s="30" t="s">
        <v>45</v>
      </c>
      <c r="E123" s="31" t="s">
        <v>400</v>
      </c>
    </row>
    <row r="124" spans="1:5" ht="51">
      <c r="A124" t="s">
        <v>47</v>
      </c>
      <c r="E124" s="29" t="s">
        <v>401</v>
      </c>
    </row>
    <row r="125" spans="1:16" ht="12.75">
      <c r="A125" s="18" t="s">
        <v>38</v>
      </c>
      <c r="B125" s="23" t="s">
        <v>296</v>
      </c>
      <c r="C125" s="23" t="s">
        <v>402</v>
      </c>
      <c r="D125" s="18" t="s">
        <v>40</v>
      </c>
      <c r="E125" s="24" t="s">
        <v>403</v>
      </c>
      <c r="F125" s="25" t="s">
        <v>181</v>
      </c>
      <c r="G125" s="26">
        <v>37736</v>
      </c>
      <c r="H125" s="27">
        <v>0</v>
      </c>
      <c r="I125" s="27">
        <f>ROUND(ROUND(H125,2)*ROUND(G125,3),2)</f>
      </c>
      <c r="O125">
        <f>(I125*21)/100</f>
      </c>
      <c r="P125" t="s">
        <v>17</v>
      </c>
    </row>
    <row r="126" spans="1:5" ht="63.75">
      <c r="A126" s="28" t="s">
        <v>43</v>
      </c>
      <c r="E126" s="29" t="s">
        <v>404</v>
      </c>
    </row>
    <row r="127" spans="1:5" ht="12.75">
      <c r="A127" s="30" t="s">
        <v>45</v>
      </c>
      <c r="E127" s="31" t="s">
        <v>405</v>
      </c>
    </row>
    <row r="128" spans="1:5" ht="140.25">
      <c r="A128" t="s">
        <v>47</v>
      </c>
      <c r="E128" s="29" t="s">
        <v>236</v>
      </c>
    </row>
    <row r="129" spans="1:16" ht="12.75">
      <c r="A129" s="18" t="s">
        <v>38</v>
      </c>
      <c r="B129" s="23" t="s">
        <v>299</v>
      </c>
      <c r="C129" s="23" t="s">
        <v>406</v>
      </c>
      <c r="D129" s="18" t="s">
        <v>40</v>
      </c>
      <c r="E129" s="24" t="s">
        <v>407</v>
      </c>
      <c r="F129" s="25" t="s">
        <v>181</v>
      </c>
      <c r="G129" s="26">
        <v>38374.97</v>
      </c>
      <c r="H129" s="27">
        <v>0</v>
      </c>
      <c r="I129" s="27">
        <f>ROUND(ROUND(H129,2)*ROUND(G129,3),2)</f>
      </c>
      <c r="O129">
        <f>(I129*21)/100</f>
      </c>
      <c r="P129" t="s">
        <v>17</v>
      </c>
    </row>
    <row r="130" spans="1:5" ht="25.5">
      <c r="A130" s="28" t="s">
        <v>43</v>
      </c>
      <c r="E130" s="29" t="s">
        <v>244</v>
      </c>
    </row>
    <row r="131" spans="1:5" ht="25.5">
      <c r="A131" s="30" t="s">
        <v>45</v>
      </c>
      <c r="E131" s="31" t="s">
        <v>408</v>
      </c>
    </row>
    <row r="132" spans="1:5" ht="140.25">
      <c r="A132" t="s">
        <v>47</v>
      </c>
      <c r="E132" s="29" t="s">
        <v>236</v>
      </c>
    </row>
    <row r="133" spans="1:16" ht="12.75">
      <c r="A133" s="18" t="s">
        <v>38</v>
      </c>
      <c r="B133" s="23" t="s">
        <v>305</v>
      </c>
      <c r="C133" s="23" t="s">
        <v>246</v>
      </c>
      <c r="D133" s="18" t="s">
        <v>40</v>
      </c>
      <c r="E133" s="24" t="s">
        <v>247</v>
      </c>
      <c r="F133" s="25" t="s">
        <v>181</v>
      </c>
      <c r="G133" s="26">
        <v>17810</v>
      </c>
      <c r="H133" s="27">
        <v>0</v>
      </c>
      <c r="I133" s="27">
        <f>ROUND(ROUND(H133,2)*ROUND(G133,3),2)</f>
      </c>
      <c r="O133">
        <f>(I133*21)/100</f>
      </c>
      <c r="P133" t="s">
        <v>17</v>
      </c>
    </row>
    <row r="134" spans="1:5" ht="140.25">
      <c r="A134" s="28" t="s">
        <v>43</v>
      </c>
      <c r="E134" s="29" t="s">
        <v>409</v>
      </c>
    </row>
    <row r="135" spans="1:5" ht="25.5">
      <c r="A135" s="30" t="s">
        <v>45</v>
      </c>
      <c r="E135" s="31" t="s">
        <v>410</v>
      </c>
    </row>
    <row r="136" spans="1:5" ht="140.25">
      <c r="A136" t="s">
        <v>47</v>
      </c>
      <c r="E136" s="29" t="s">
        <v>236</v>
      </c>
    </row>
    <row r="137" spans="1:16" ht="12.75">
      <c r="A137" s="18" t="s">
        <v>38</v>
      </c>
      <c r="B137" s="23" t="s">
        <v>411</v>
      </c>
      <c r="C137" s="23" t="s">
        <v>412</v>
      </c>
      <c r="D137" s="18" t="s">
        <v>40</v>
      </c>
      <c r="E137" s="24" t="s">
        <v>413</v>
      </c>
      <c r="F137" s="25" t="s">
        <v>181</v>
      </c>
      <c r="G137" s="26">
        <v>15444.38</v>
      </c>
      <c r="H137" s="27">
        <v>0</v>
      </c>
      <c r="I137" s="27">
        <f>ROUND(ROUND(H137,2)*ROUND(G137,3),2)</f>
      </c>
      <c r="O137">
        <f>(I137*21)/100</f>
      </c>
      <c r="P137" t="s">
        <v>17</v>
      </c>
    </row>
    <row r="138" spans="1:5" ht="25.5">
      <c r="A138" s="28" t="s">
        <v>43</v>
      </c>
      <c r="E138" s="29" t="s">
        <v>414</v>
      </c>
    </row>
    <row r="139" spans="1:5" ht="25.5">
      <c r="A139" s="30" t="s">
        <v>45</v>
      </c>
      <c r="E139" s="31" t="s">
        <v>415</v>
      </c>
    </row>
    <row r="140" spans="1:5" ht="140.25">
      <c r="A140" t="s">
        <v>47</v>
      </c>
      <c r="E140" s="29" t="s">
        <v>241</v>
      </c>
    </row>
    <row r="141" spans="1:16" ht="12.75">
      <c r="A141" s="18" t="s">
        <v>38</v>
      </c>
      <c r="B141" s="23" t="s">
        <v>416</v>
      </c>
      <c r="C141" s="23" t="s">
        <v>417</v>
      </c>
      <c r="D141" s="18" t="s">
        <v>40</v>
      </c>
      <c r="E141" s="24" t="s">
        <v>418</v>
      </c>
      <c r="F141" s="25" t="s">
        <v>181</v>
      </c>
      <c r="G141" s="26">
        <v>7345.55</v>
      </c>
      <c r="H141" s="27">
        <v>0</v>
      </c>
      <c r="I141" s="27">
        <f>ROUND(ROUND(H141,2)*ROUND(G141,3),2)</f>
      </c>
      <c r="O141">
        <f>(I141*21)/100</f>
      </c>
      <c r="P141" t="s">
        <v>17</v>
      </c>
    </row>
    <row r="142" spans="1:5" ht="25.5">
      <c r="A142" s="28" t="s">
        <v>43</v>
      </c>
      <c r="E142" s="29" t="s">
        <v>419</v>
      </c>
    </row>
    <row r="143" spans="1:5" ht="25.5">
      <c r="A143" s="30" t="s">
        <v>45</v>
      </c>
      <c r="E143" s="31" t="s">
        <v>420</v>
      </c>
    </row>
    <row r="144" spans="1:5" ht="140.25">
      <c r="A144" t="s">
        <v>47</v>
      </c>
      <c r="E144" s="29" t="s">
        <v>241</v>
      </c>
    </row>
    <row r="145" spans="1:16" ht="12.75">
      <c r="A145" s="18" t="s">
        <v>38</v>
      </c>
      <c r="B145" s="23" t="s">
        <v>421</v>
      </c>
      <c r="C145" s="23" t="s">
        <v>250</v>
      </c>
      <c r="D145" s="18" t="s">
        <v>40</v>
      </c>
      <c r="E145" s="24" t="s">
        <v>251</v>
      </c>
      <c r="F145" s="25" t="s">
        <v>181</v>
      </c>
      <c r="G145" s="26">
        <v>34942.36</v>
      </c>
      <c r="H145" s="27">
        <v>0</v>
      </c>
      <c r="I145" s="27">
        <f>ROUND(ROUND(H145,2)*ROUND(G145,3),2)</f>
      </c>
      <c r="O145">
        <f>(I145*21)/100</f>
      </c>
      <c r="P145" t="s">
        <v>17</v>
      </c>
    </row>
    <row r="146" spans="1:5" ht="25.5">
      <c r="A146" s="28" t="s">
        <v>43</v>
      </c>
      <c r="E146" s="29" t="s">
        <v>252</v>
      </c>
    </row>
    <row r="147" spans="1:5" ht="25.5">
      <c r="A147" s="30" t="s">
        <v>45</v>
      </c>
      <c r="E147" s="31" t="s">
        <v>422</v>
      </c>
    </row>
    <row r="148" spans="1:5" ht="25.5">
      <c r="A148" t="s">
        <v>47</v>
      </c>
      <c r="E148" s="29" t="s">
        <v>254</v>
      </c>
    </row>
    <row r="149" spans="1:16" ht="12.75">
      <c r="A149" s="18" t="s">
        <v>38</v>
      </c>
      <c r="B149" s="23" t="s">
        <v>423</v>
      </c>
      <c r="C149" s="23" t="s">
        <v>424</v>
      </c>
      <c r="D149" s="18" t="s">
        <v>40</v>
      </c>
      <c r="E149" s="24" t="s">
        <v>425</v>
      </c>
      <c r="F149" s="25" t="s">
        <v>173</v>
      </c>
      <c r="G149" s="26">
        <v>343.1</v>
      </c>
      <c r="H149" s="27">
        <v>0</v>
      </c>
      <c r="I149" s="27">
        <f>ROUND(ROUND(H149,2)*ROUND(G149,3),2)</f>
      </c>
      <c r="O149">
        <f>(I149*21)/100</f>
      </c>
      <c r="P149" t="s">
        <v>17</v>
      </c>
    </row>
    <row r="150" spans="1:5" ht="25.5">
      <c r="A150" s="28" t="s">
        <v>43</v>
      </c>
      <c r="E150" s="29" t="s">
        <v>426</v>
      </c>
    </row>
    <row r="151" spans="1:5" ht="12.75">
      <c r="A151" s="30" t="s">
        <v>45</v>
      </c>
      <c r="E151" s="31" t="s">
        <v>427</v>
      </c>
    </row>
    <row r="152" spans="1:5" ht="51">
      <c r="A152" t="s">
        <v>47</v>
      </c>
      <c r="E152" s="29" t="s">
        <v>428</v>
      </c>
    </row>
    <row r="153" spans="1:16" ht="12.75">
      <c r="A153" s="18" t="s">
        <v>38</v>
      </c>
      <c r="B153" s="23" t="s">
        <v>429</v>
      </c>
      <c r="C153" s="23" t="s">
        <v>260</v>
      </c>
      <c r="D153" s="18" t="s">
        <v>40</v>
      </c>
      <c r="E153" s="24" t="s">
        <v>261</v>
      </c>
      <c r="F153" s="25" t="s">
        <v>173</v>
      </c>
      <c r="G153" s="26">
        <v>29.7</v>
      </c>
      <c r="H153" s="27">
        <v>0</v>
      </c>
      <c r="I153" s="27">
        <f>ROUND(ROUND(H153,2)*ROUND(G153,3),2)</f>
      </c>
      <c r="O153">
        <f>(I153*21)/100</f>
      </c>
      <c r="P153" t="s">
        <v>17</v>
      </c>
    </row>
    <row r="154" spans="1:5" ht="12.75">
      <c r="A154" s="28" t="s">
        <v>43</v>
      </c>
      <c r="E154" s="29" t="s">
        <v>430</v>
      </c>
    </row>
    <row r="155" spans="1:5" ht="25.5">
      <c r="A155" s="30" t="s">
        <v>45</v>
      </c>
      <c r="E155" s="31" t="s">
        <v>431</v>
      </c>
    </row>
    <row r="156" spans="1:5" ht="38.25">
      <c r="A156" t="s">
        <v>47</v>
      </c>
      <c r="E156" s="29" t="s">
        <v>264</v>
      </c>
    </row>
    <row r="157" spans="1:18" ht="12.75" customHeight="1">
      <c r="A157" s="5" t="s">
        <v>36</v>
      </c>
      <c r="B157" s="5"/>
      <c r="C157" s="34" t="s">
        <v>84</v>
      </c>
      <c r="D157" s="5"/>
      <c r="E157" s="21" t="s">
        <v>265</v>
      </c>
      <c r="F157" s="5"/>
      <c r="G157" s="5"/>
      <c r="H157" s="5"/>
      <c r="I157" s="35">
        <f>0+Q157</f>
      </c>
      <c r="O157">
        <f>0+R157</f>
      </c>
      <c r="Q157">
        <f>0+I158+I162+I166</f>
      </c>
      <c r="R157">
        <f>0+O158+O162+O166</f>
      </c>
    </row>
    <row r="158" spans="1:16" ht="12.75">
      <c r="A158" s="18" t="s">
        <v>38</v>
      </c>
      <c r="B158" s="23" t="s">
        <v>432</v>
      </c>
      <c r="C158" s="23" t="s">
        <v>267</v>
      </c>
      <c r="D158" s="18" t="s">
        <v>40</v>
      </c>
      <c r="E158" s="24" t="s">
        <v>268</v>
      </c>
      <c r="F158" s="25" t="s">
        <v>173</v>
      </c>
      <c r="G158" s="26">
        <v>300</v>
      </c>
      <c r="H158" s="27">
        <v>0</v>
      </c>
      <c r="I158" s="27">
        <f>ROUND(ROUND(H158,2)*ROUND(G158,3),2)</f>
      </c>
      <c r="O158">
        <f>(I158*21)/100</f>
      </c>
      <c r="P158" t="s">
        <v>17</v>
      </c>
    </row>
    <row r="159" spans="1:5" ht="76.5">
      <c r="A159" s="28" t="s">
        <v>43</v>
      </c>
      <c r="E159" s="29" t="s">
        <v>433</v>
      </c>
    </row>
    <row r="160" spans="1:5" ht="12.75">
      <c r="A160" s="30" t="s">
        <v>45</v>
      </c>
      <c r="E160" s="31" t="s">
        <v>434</v>
      </c>
    </row>
    <row r="161" spans="1:5" ht="255">
      <c r="A161" t="s">
        <v>47</v>
      </c>
      <c r="E161" s="29" t="s">
        <v>271</v>
      </c>
    </row>
    <row r="162" spans="1:16" ht="12.75">
      <c r="A162" s="18" t="s">
        <v>38</v>
      </c>
      <c r="B162" s="23" t="s">
        <v>435</v>
      </c>
      <c r="C162" s="23" t="s">
        <v>273</v>
      </c>
      <c r="D162" s="18" t="s">
        <v>40</v>
      </c>
      <c r="E162" s="24" t="s">
        <v>274</v>
      </c>
      <c r="F162" s="25" t="s">
        <v>91</v>
      </c>
      <c r="G162" s="26">
        <v>60</v>
      </c>
      <c r="H162" s="27">
        <v>0</v>
      </c>
      <c r="I162" s="27">
        <f>ROUND(ROUND(H162,2)*ROUND(G162,3),2)</f>
      </c>
      <c r="O162">
        <f>(I162*21)/100</f>
      </c>
      <c r="P162" t="s">
        <v>17</v>
      </c>
    </row>
    <row r="163" spans="1:5" ht="51">
      <c r="A163" s="28" t="s">
        <v>43</v>
      </c>
      <c r="E163" s="29" t="s">
        <v>275</v>
      </c>
    </row>
    <row r="164" spans="1:5" ht="12.75">
      <c r="A164" s="30" t="s">
        <v>45</v>
      </c>
      <c r="E164" s="31" t="s">
        <v>436</v>
      </c>
    </row>
    <row r="165" spans="1:5" ht="76.5">
      <c r="A165" t="s">
        <v>47</v>
      </c>
      <c r="E165" s="29" t="s">
        <v>277</v>
      </c>
    </row>
    <row r="166" spans="1:16" ht="12.75">
      <c r="A166" s="18" t="s">
        <v>38</v>
      </c>
      <c r="B166" s="23" t="s">
        <v>437</v>
      </c>
      <c r="C166" s="23" t="s">
        <v>279</v>
      </c>
      <c r="D166" s="18" t="s">
        <v>40</v>
      </c>
      <c r="E166" s="24" t="s">
        <v>280</v>
      </c>
      <c r="F166" s="25" t="s">
        <v>91</v>
      </c>
      <c r="G166" s="26">
        <v>43</v>
      </c>
      <c r="H166" s="27">
        <v>0</v>
      </c>
      <c r="I166" s="27">
        <f>ROUND(ROUND(H166,2)*ROUND(G166,3),2)</f>
      </c>
      <c r="O166">
        <f>(I166*21)/100</f>
      </c>
      <c r="P166" t="s">
        <v>17</v>
      </c>
    </row>
    <row r="167" spans="1:5" ht="38.25">
      <c r="A167" s="28" t="s">
        <v>43</v>
      </c>
      <c r="E167" s="29" t="s">
        <v>281</v>
      </c>
    </row>
    <row r="168" spans="1:5" ht="25.5">
      <c r="A168" s="30" t="s">
        <v>45</v>
      </c>
      <c r="E168" s="31" t="s">
        <v>438</v>
      </c>
    </row>
    <row r="169" spans="1:5" ht="25.5">
      <c r="A169" t="s">
        <v>47</v>
      </c>
      <c r="E169" s="29" t="s">
        <v>283</v>
      </c>
    </row>
    <row r="170" spans="1:18" ht="12.75" customHeight="1">
      <c r="A170" s="5" t="s">
        <v>36</v>
      </c>
      <c r="B170" s="5"/>
      <c r="C170" s="34" t="s">
        <v>33</v>
      </c>
      <c r="D170" s="5"/>
      <c r="E170" s="21" t="s">
        <v>49</v>
      </c>
      <c r="F170" s="5"/>
      <c r="G170" s="5"/>
      <c r="H170" s="5"/>
      <c r="I170" s="35">
        <f>0+Q170</f>
      </c>
      <c r="O170">
        <f>0+R170</f>
      </c>
      <c r="Q170">
        <f>0+I171+I175+I179+I183+I187+I191+I195+I199+I203+I207+I211+I215+I219+I223+I227+I231+I235+I239+I243+I247+I251</f>
      </c>
      <c r="R170">
        <f>0+O171+O175+O179+O183+O187+O191+O195+O199+O203+O207+O211+O215+O219+O223+O227+O231+O235+O239+O243+O247+O251</f>
      </c>
    </row>
    <row r="171" spans="1:16" ht="12.75">
      <c r="A171" s="18" t="s">
        <v>38</v>
      </c>
      <c r="B171" s="23" t="s">
        <v>439</v>
      </c>
      <c r="C171" s="23" t="s">
        <v>440</v>
      </c>
      <c r="D171" s="18" t="s">
        <v>40</v>
      </c>
      <c r="E171" s="24" t="s">
        <v>441</v>
      </c>
      <c r="F171" s="25" t="s">
        <v>173</v>
      </c>
      <c r="G171" s="26">
        <v>116</v>
      </c>
      <c r="H171" s="27">
        <v>0</v>
      </c>
      <c r="I171" s="27">
        <f>ROUND(ROUND(H171,2)*ROUND(G171,3),2)</f>
      </c>
      <c r="O171">
        <f>(I171*21)/100</f>
      </c>
      <c r="P171" t="s">
        <v>17</v>
      </c>
    </row>
    <row r="172" spans="1:5" ht="25.5">
      <c r="A172" s="28" t="s">
        <v>43</v>
      </c>
      <c r="E172" s="29" t="s">
        <v>442</v>
      </c>
    </row>
    <row r="173" spans="1:5" ht="12.75">
      <c r="A173" s="30" t="s">
        <v>45</v>
      </c>
      <c r="E173" s="31" t="s">
        <v>443</v>
      </c>
    </row>
    <row r="174" spans="1:5" ht="38.25">
      <c r="A174" t="s">
        <v>47</v>
      </c>
      <c r="E174" s="29" t="s">
        <v>444</v>
      </c>
    </row>
    <row r="175" spans="1:16" ht="12.75">
      <c r="A175" s="18" t="s">
        <v>38</v>
      </c>
      <c r="B175" s="23" t="s">
        <v>445</v>
      </c>
      <c r="C175" s="23" t="s">
        <v>446</v>
      </c>
      <c r="D175" s="18" t="s">
        <v>111</v>
      </c>
      <c r="E175" s="24" t="s">
        <v>447</v>
      </c>
      <c r="F175" s="25" t="s">
        <v>173</v>
      </c>
      <c r="G175" s="26">
        <v>3</v>
      </c>
      <c r="H175" s="27">
        <v>0</v>
      </c>
      <c r="I175" s="27">
        <f>ROUND(ROUND(H175,2)*ROUND(G175,3),2)</f>
      </c>
      <c r="O175">
        <f>(I175*21)/100</f>
      </c>
      <c r="P175" t="s">
        <v>17</v>
      </c>
    </row>
    <row r="176" spans="1:5" ht="25.5">
      <c r="A176" s="28" t="s">
        <v>43</v>
      </c>
      <c r="E176" s="29" t="s">
        <v>448</v>
      </c>
    </row>
    <row r="177" spans="1:5" ht="12.75">
      <c r="A177" s="30" t="s">
        <v>45</v>
      </c>
      <c r="E177" s="31" t="s">
        <v>449</v>
      </c>
    </row>
    <row r="178" spans="1:5" ht="12.75">
      <c r="A178" t="s">
        <v>47</v>
      </c>
      <c r="E178" s="29" t="s">
        <v>40</v>
      </c>
    </row>
    <row r="179" spans="1:16" ht="25.5">
      <c r="A179" s="18" t="s">
        <v>38</v>
      </c>
      <c r="B179" s="23" t="s">
        <v>450</v>
      </c>
      <c r="C179" s="23" t="s">
        <v>451</v>
      </c>
      <c r="D179" s="18" t="s">
        <v>40</v>
      </c>
      <c r="E179" s="24" t="s">
        <v>452</v>
      </c>
      <c r="F179" s="25" t="s">
        <v>173</v>
      </c>
      <c r="G179" s="26">
        <v>608</v>
      </c>
      <c r="H179" s="27">
        <v>0</v>
      </c>
      <c r="I179" s="27">
        <f>ROUND(ROUND(H179,2)*ROUND(G179,3),2)</f>
      </c>
      <c r="O179">
        <f>(I179*21)/100</f>
      </c>
      <c r="P179" t="s">
        <v>17</v>
      </c>
    </row>
    <row r="180" spans="1:5" ht="12.75">
      <c r="A180" s="28" t="s">
        <v>43</v>
      </c>
      <c r="E180" s="29" t="s">
        <v>40</v>
      </c>
    </row>
    <row r="181" spans="1:5" ht="25.5">
      <c r="A181" s="30" t="s">
        <v>45</v>
      </c>
      <c r="E181" s="31" t="s">
        <v>453</v>
      </c>
    </row>
    <row r="182" spans="1:5" ht="127.5">
      <c r="A182" t="s">
        <v>47</v>
      </c>
      <c r="E182" s="29" t="s">
        <v>454</v>
      </c>
    </row>
    <row r="183" spans="1:16" ht="25.5">
      <c r="A183" s="18" t="s">
        <v>38</v>
      </c>
      <c r="B183" s="23" t="s">
        <v>455</v>
      </c>
      <c r="C183" s="23" t="s">
        <v>456</v>
      </c>
      <c r="D183" s="18" t="s">
        <v>40</v>
      </c>
      <c r="E183" s="24" t="s">
        <v>457</v>
      </c>
      <c r="F183" s="25" t="s">
        <v>173</v>
      </c>
      <c r="G183" s="26">
        <v>578</v>
      </c>
      <c r="H183" s="27">
        <v>0</v>
      </c>
      <c r="I183" s="27">
        <f>ROUND(ROUND(H183,2)*ROUND(G183,3),2)</f>
      </c>
      <c r="O183">
        <f>(I183*21)/100</f>
      </c>
      <c r="P183" t="s">
        <v>17</v>
      </c>
    </row>
    <row r="184" spans="1:5" ht="12.75">
      <c r="A184" s="28" t="s">
        <v>43</v>
      </c>
      <c r="E184" s="29" t="s">
        <v>458</v>
      </c>
    </row>
    <row r="185" spans="1:5" ht="12.75">
      <c r="A185" s="30" t="s">
        <v>45</v>
      </c>
      <c r="E185" s="31" t="s">
        <v>459</v>
      </c>
    </row>
    <row r="186" spans="1:5" ht="38.25">
      <c r="A186" t="s">
        <v>47</v>
      </c>
      <c r="E186" s="29" t="s">
        <v>444</v>
      </c>
    </row>
    <row r="187" spans="1:16" ht="25.5">
      <c r="A187" s="18" t="s">
        <v>38</v>
      </c>
      <c r="B187" s="23" t="s">
        <v>460</v>
      </c>
      <c r="C187" s="23" t="s">
        <v>461</v>
      </c>
      <c r="D187" s="18" t="s">
        <v>40</v>
      </c>
      <c r="E187" s="24" t="s">
        <v>462</v>
      </c>
      <c r="F187" s="25" t="s">
        <v>173</v>
      </c>
      <c r="G187" s="26">
        <v>116</v>
      </c>
      <c r="H187" s="27">
        <v>0</v>
      </c>
      <c r="I187" s="27">
        <f>ROUND(ROUND(H187,2)*ROUND(G187,3),2)</f>
      </c>
      <c r="O187">
        <f>(I187*21)/100</f>
      </c>
      <c r="P187" t="s">
        <v>17</v>
      </c>
    </row>
    <row r="188" spans="1:5" ht="12.75">
      <c r="A188" s="28" t="s">
        <v>43</v>
      </c>
      <c r="E188" s="29" t="s">
        <v>463</v>
      </c>
    </row>
    <row r="189" spans="1:5" ht="25.5">
      <c r="A189" s="30" t="s">
        <v>45</v>
      </c>
      <c r="E189" s="31" t="s">
        <v>464</v>
      </c>
    </row>
    <row r="190" spans="1:5" ht="127.5">
      <c r="A190" t="s">
        <v>47</v>
      </c>
      <c r="E190" s="29" t="s">
        <v>465</v>
      </c>
    </row>
    <row r="191" spans="1:16" ht="12.75">
      <c r="A191" s="18" t="s">
        <v>38</v>
      </c>
      <c r="B191" s="23" t="s">
        <v>466</v>
      </c>
      <c r="C191" s="23" t="s">
        <v>467</v>
      </c>
      <c r="D191" s="18" t="s">
        <v>40</v>
      </c>
      <c r="E191" s="24" t="s">
        <v>468</v>
      </c>
      <c r="F191" s="25" t="s">
        <v>173</v>
      </c>
      <c r="G191" s="26">
        <v>116</v>
      </c>
      <c r="H191" s="27">
        <v>0</v>
      </c>
      <c r="I191" s="27">
        <f>ROUND(ROUND(H191,2)*ROUND(G191,3),2)</f>
      </c>
      <c r="O191">
        <f>(I191*21)/100</f>
      </c>
      <c r="P191" t="s">
        <v>17</v>
      </c>
    </row>
    <row r="192" spans="1:5" ht="12.75">
      <c r="A192" s="28" t="s">
        <v>43</v>
      </c>
      <c r="E192" s="29" t="s">
        <v>469</v>
      </c>
    </row>
    <row r="193" spans="1:5" ht="25.5">
      <c r="A193" s="30" t="s">
        <v>45</v>
      </c>
      <c r="E193" s="31" t="s">
        <v>470</v>
      </c>
    </row>
    <row r="194" spans="1:5" ht="38.25">
      <c r="A194" t="s">
        <v>47</v>
      </c>
      <c r="E194" s="29" t="s">
        <v>471</v>
      </c>
    </row>
    <row r="195" spans="1:16" ht="12.75">
      <c r="A195" s="18" t="s">
        <v>38</v>
      </c>
      <c r="B195" s="23" t="s">
        <v>472</v>
      </c>
      <c r="C195" s="23" t="s">
        <v>473</v>
      </c>
      <c r="D195" s="18" t="s">
        <v>40</v>
      </c>
      <c r="E195" s="24" t="s">
        <v>474</v>
      </c>
      <c r="F195" s="25" t="s">
        <v>91</v>
      </c>
      <c r="G195" s="26">
        <v>175</v>
      </c>
      <c r="H195" s="27">
        <v>0</v>
      </c>
      <c r="I195" s="27">
        <f>ROUND(ROUND(H195,2)*ROUND(G195,3),2)</f>
      </c>
      <c r="O195">
        <f>(I195*21)/100</f>
      </c>
      <c r="P195" t="s">
        <v>17</v>
      </c>
    </row>
    <row r="196" spans="1:5" ht="25.5">
      <c r="A196" s="28" t="s">
        <v>43</v>
      </c>
      <c r="E196" s="29" t="s">
        <v>475</v>
      </c>
    </row>
    <row r="197" spans="1:5" ht="25.5">
      <c r="A197" s="30" t="s">
        <v>45</v>
      </c>
      <c r="E197" s="31" t="s">
        <v>476</v>
      </c>
    </row>
    <row r="198" spans="1:5" ht="51">
      <c r="A198" t="s">
        <v>47</v>
      </c>
      <c r="E198" s="29" t="s">
        <v>477</v>
      </c>
    </row>
    <row r="199" spans="1:16" ht="12.75">
      <c r="A199" s="18" t="s">
        <v>38</v>
      </c>
      <c r="B199" s="23" t="s">
        <v>478</v>
      </c>
      <c r="C199" s="23" t="s">
        <v>479</v>
      </c>
      <c r="D199" s="18" t="s">
        <v>40</v>
      </c>
      <c r="E199" s="24" t="s">
        <v>480</v>
      </c>
      <c r="F199" s="25" t="s">
        <v>91</v>
      </c>
      <c r="G199" s="26">
        <v>80</v>
      </c>
      <c r="H199" s="27">
        <v>0</v>
      </c>
      <c r="I199" s="27">
        <f>ROUND(ROUND(H199,2)*ROUND(G199,3),2)</f>
      </c>
      <c r="O199">
        <f>(I199*21)/100</f>
      </c>
      <c r="P199" t="s">
        <v>17</v>
      </c>
    </row>
    <row r="200" spans="1:5" ht="12.75">
      <c r="A200" s="28" t="s">
        <v>43</v>
      </c>
      <c r="E200" s="29" t="s">
        <v>481</v>
      </c>
    </row>
    <row r="201" spans="1:5" ht="12.75">
      <c r="A201" s="30" t="s">
        <v>45</v>
      </c>
      <c r="E201" s="31" t="s">
        <v>482</v>
      </c>
    </row>
    <row r="202" spans="1:5" ht="25.5">
      <c r="A202" t="s">
        <v>47</v>
      </c>
      <c r="E202" s="29" t="s">
        <v>483</v>
      </c>
    </row>
    <row r="203" spans="1:16" ht="25.5">
      <c r="A203" s="18" t="s">
        <v>38</v>
      </c>
      <c r="B203" s="23" t="s">
        <v>484</v>
      </c>
      <c r="C203" s="23" t="s">
        <v>485</v>
      </c>
      <c r="D203" s="18" t="s">
        <v>40</v>
      </c>
      <c r="E203" s="24" t="s">
        <v>486</v>
      </c>
      <c r="F203" s="25" t="s">
        <v>91</v>
      </c>
      <c r="G203" s="26">
        <v>24</v>
      </c>
      <c r="H203" s="27">
        <v>0</v>
      </c>
      <c r="I203" s="27">
        <f>ROUND(ROUND(H203,2)*ROUND(G203,3),2)</f>
      </c>
      <c r="O203">
        <f>(I203*21)/100</f>
      </c>
      <c r="P203" t="s">
        <v>17</v>
      </c>
    </row>
    <row r="204" spans="1:5" ht="12.75">
      <c r="A204" s="28" t="s">
        <v>43</v>
      </c>
      <c r="E204" s="29" t="s">
        <v>487</v>
      </c>
    </row>
    <row r="205" spans="1:5" ht="25.5">
      <c r="A205" s="30" t="s">
        <v>45</v>
      </c>
      <c r="E205" s="31" t="s">
        <v>488</v>
      </c>
    </row>
    <row r="206" spans="1:5" ht="51">
      <c r="A206" t="s">
        <v>47</v>
      </c>
      <c r="E206" s="29" t="s">
        <v>489</v>
      </c>
    </row>
    <row r="207" spans="1:16" ht="12.75">
      <c r="A207" s="18" t="s">
        <v>38</v>
      </c>
      <c r="B207" s="23" t="s">
        <v>490</v>
      </c>
      <c r="C207" s="23" t="s">
        <v>491</v>
      </c>
      <c r="D207" s="18" t="s">
        <v>40</v>
      </c>
      <c r="E207" s="24" t="s">
        <v>492</v>
      </c>
      <c r="F207" s="25" t="s">
        <v>91</v>
      </c>
      <c r="G207" s="26">
        <v>25</v>
      </c>
      <c r="H207" s="27">
        <v>0</v>
      </c>
      <c r="I207" s="27">
        <f>ROUND(ROUND(H207,2)*ROUND(G207,3),2)</f>
      </c>
      <c r="O207">
        <f>(I207*21)/100</f>
      </c>
      <c r="P207" t="s">
        <v>17</v>
      </c>
    </row>
    <row r="208" spans="1:5" ht="204">
      <c r="A208" s="28" t="s">
        <v>43</v>
      </c>
      <c r="E208" s="29" t="s">
        <v>493</v>
      </c>
    </row>
    <row r="209" spans="1:5" ht="12.75">
      <c r="A209" s="30" t="s">
        <v>45</v>
      </c>
      <c r="E209" s="31" t="s">
        <v>494</v>
      </c>
    </row>
    <row r="210" spans="1:5" ht="25.5">
      <c r="A210" t="s">
        <v>47</v>
      </c>
      <c r="E210" s="29" t="s">
        <v>495</v>
      </c>
    </row>
    <row r="211" spans="1:16" ht="12.75">
      <c r="A211" s="18" t="s">
        <v>38</v>
      </c>
      <c r="B211" s="23" t="s">
        <v>496</v>
      </c>
      <c r="C211" s="23" t="s">
        <v>497</v>
      </c>
      <c r="D211" s="18" t="s">
        <v>40</v>
      </c>
      <c r="E211" s="24" t="s">
        <v>498</v>
      </c>
      <c r="F211" s="25" t="s">
        <v>91</v>
      </c>
      <c r="G211" s="26">
        <v>19</v>
      </c>
      <c r="H211" s="27">
        <v>0</v>
      </c>
      <c r="I211" s="27">
        <f>ROUND(ROUND(H211,2)*ROUND(G211,3),2)</f>
      </c>
      <c r="O211">
        <f>(I211*21)/100</f>
      </c>
      <c r="P211" t="s">
        <v>17</v>
      </c>
    </row>
    <row r="212" spans="1:5" ht="25.5">
      <c r="A212" s="28" t="s">
        <v>43</v>
      </c>
      <c r="E212" s="29" t="s">
        <v>499</v>
      </c>
    </row>
    <row r="213" spans="1:5" ht="12.75">
      <c r="A213" s="30" t="s">
        <v>45</v>
      </c>
      <c r="E213" s="31" t="s">
        <v>500</v>
      </c>
    </row>
    <row r="214" spans="1:5" ht="25.5">
      <c r="A214" t="s">
        <v>47</v>
      </c>
      <c r="E214" s="29" t="s">
        <v>495</v>
      </c>
    </row>
    <row r="215" spans="1:16" ht="12.75">
      <c r="A215" s="18" t="s">
        <v>38</v>
      </c>
      <c r="B215" s="23" t="s">
        <v>501</v>
      </c>
      <c r="C215" s="23" t="s">
        <v>502</v>
      </c>
      <c r="D215" s="18" t="s">
        <v>40</v>
      </c>
      <c r="E215" s="24" t="s">
        <v>503</v>
      </c>
      <c r="F215" s="25" t="s">
        <v>173</v>
      </c>
      <c r="G215" s="26">
        <v>1128</v>
      </c>
      <c r="H215" s="27">
        <v>0</v>
      </c>
      <c r="I215" s="27">
        <f>ROUND(ROUND(H215,2)*ROUND(G215,3),2)</f>
      </c>
      <c r="O215">
        <f>(I215*21)/100</f>
      </c>
      <c r="P215" t="s">
        <v>17</v>
      </c>
    </row>
    <row r="216" spans="1:5" ht="191.25">
      <c r="A216" s="28" t="s">
        <v>43</v>
      </c>
      <c r="E216" s="29" t="s">
        <v>504</v>
      </c>
    </row>
    <row r="217" spans="1:5" ht="25.5">
      <c r="A217" s="30" t="s">
        <v>45</v>
      </c>
      <c r="E217" s="31" t="s">
        <v>505</v>
      </c>
    </row>
    <row r="218" spans="1:5" ht="51">
      <c r="A218" t="s">
        <v>47</v>
      </c>
      <c r="E218" s="29" t="s">
        <v>506</v>
      </c>
    </row>
    <row r="219" spans="1:16" ht="12.75">
      <c r="A219" s="18" t="s">
        <v>38</v>
      </c>
      <c r="B219" s="23" t="s">
        <v>507</v>
      </c>
      <c r="C219" s="23" t="s">
        <v>291</v>
      </c>
      <c r="D219" s="18" t="s">
        <v>89</v>
      </c>
      <c r="E219" s="24" t="s">
        <v>292</v>
      </c>
      <c r="F219" s="25" t="s">
        <v>173</v>
      </c>
      <c r="G219" s="26">
        <v>674.4</v>
      </c>
      <c r="H219" s="27">
        <v>0</v>
      </c>
      <c r="I219" s="27">
        <f>ROUND(ROUND(H219,2)*ROUND(G219,3),2)</f>
      </c>
      <c r="O219">
        <f>(I219*21)/100</f>
      </c>
      <c r="P219" t="s">
        <v>17</v>
      </c>
    </row>
    <row r="220" spans="1:5" ht="76.5">
      <c r="A220" s="28" t="s">
        <v>43</v>
      </c>
      <c r="E220" s="29" t="s">
        <v>508</v>
      </c>
    </row>
    <row r="221" spans="1:5" ht="12.75">
      <c r="A221" s="30" t="s">
        <v>45</v>
      </c>
      <c r="E221" s="31" t="s">
        <v>509</v>
      </c>
    </row>
    <row r="222" spans="1:5" ht="51">
      <c r="A222" t="s">
        <v>47</v>
      </c>
      <c r="E222" s="29" t="s">
        <v>295</v>
      </c>
    </row>
    <row r="223" spans="1:16" ht="12.75">
      <c r="A223" s="18" t="s">
        <v>38</v>
      </c>
      <c r="B223" s="23" t="s">
        <v>510</v>
      </c>
      <c r="C223" s="23" t="s">
        <v>511</v>
      </c>
      <c r="D223" s="18" t="s">
        <v>40</v>
      </c>
      <c r="E223" s="24" t="s">
        <v>512</v>
      </c>
      <c r="F223" s="25" t="s">
        <v>173</v>
      </c>
      <c r="G223" s="26">
        <v>2248</v>
      </c>
      <c r="H223" s="27">
        <v>0</v>
      </c>
      <c r="I223" s="27">
        <f>ROUND(ROUND(H223,2)*ROUND(G223,3),2)</f>
      </c>
      <c r="O223">
        <f>(I223*21)/100</f>
      </c>
      <c r="P223" t="s">
        <v>17</v>
      </c>
    </row>
    <row r="224" spans="1:5" ht="242.25">
      <c r="A224" s="28" t="s">
        <v>43</v>
      </c>
      <c r="E224" s="29" t="s">
        <v>513</v>
      </c>
    </row>
    <row r="225" spans="1:5" ht="12.75">
      <c r="A225" s="30" t="s">
        <v>45</v>
      </c>
      <c r="E225" s="31" t="s">
        <v>514</v>
      </c>
    </row>
    <row r="226" spans="1:5" ht="38.25">
      <c r="A226" t="s">
        <v>47</v>
      </c>
      <c r="E226" s="29" t="s">
        <v>304</v>
      </c>
    </row>
    <row r="227" spans="1:16" ht="12.75">
      <c r="A227" s="18" t="s">
        <v>38</v>
      </c>
      <c r="B227" s="23" t="s">
        <v>515</v>
      </c>
      <c r="C227" s="23" t="s">
        <v>306</v>
      </c>
      <c r="D227" s="18" t="s">
        <v>40</v>
      </c>
      <c r="E227" s="24" t="s">
        <v>307</v>
      </c>
      <c r="F227" s="25" t="s">
        <v>173</v>
      </c>
      <c r="G227" s="26">
        <v>29.7</v>
      </c>
      <c r="H227" s="27">
        <v>0</v>
      </c>
      <c r="I227" s="27">
        <f>ROUND(ROUND(H227,2)*ROUND(G227,3),2)</f>
      </c>
      <c r="O227">
        <f>(I227*21)/100</f>
      </c>
      <c r="P227" t="s">
        <v>17</v>
      </c>
    </row>
    <row r="228" spans="1:5" ht="12.75">
      <c r="A228" s="28" t="s">
        <v>43</v>
      </c>
      <c r="E228" s="29" t="s">
        <v>308</v>
      </c>
    </row>
    <row r="229" spans="1:5" ht="25.5">
      <c r="A229" s="30" t="s">
        <v>45</v>
      </c>
      <c r="E229" s="31" t="s">
        <v>431</v>
      </c>
    </row>
    <row r="230" spans="1:5" ht="25.5">
      <c r="A230" t="s">
        <v>47</v>
      </c>
      <c r="E230" s="29" t="s">
        <v>309</v>
      </c>
    </row>
    <row r="231" spans="1:16" ht="12.75">
      <c r="A231" s="18" t="s">
        <v>38</v>
      </c>
      <c r="B231" s="23" t="s">
        <v>516</v>
      </c>
      <c r="C231" s="23" t="s">
        <v>517</v>
      </c>
      <c r="D231" s="18" t="s">
        <v>40</v>
      </c>
      <c r="E231" s="24" t="s">
        <v>518</v>
      </c>
      <c r="F231" s="25" t="s">
        <v>173</v>
      </c>
      <c r="G231" s="26">
        <v>986</v>
      </c>
      <c r="H231" s="27">
        <v>0</v>
      </c>
      <c r="I231" s="27">
        <f>ROUND(ROUND(H231,2)*ROUND(G231,3),2)</f>
      </c>
      <c r="O231">
        <f>(I231*21)/100</f>
      </c>
      <c r="P231" t="s">
        <v>17</v>
      </c>
    </row>
    <row r="232" spans="1:5" ht="12.75">
      <c r="A232" s="28" t="s">
        <v>43</v>
      </c>
      <c r="E232" s="29" t="s">
        <v>519</v>
      </c>
    </row>
    <row r="233" spans="1:5" ht="25.5">
      <c r="A233" s="30" t="s">
        <v>45</v>
      </c>
      <c r="E233" s="31" t="s">
        <v>520</v>
      </c>
    </row>
    <row r="234" spans="1:5" ht="89.25">
      <c r="A234" t="s">
        <v>47</v>
      </c>
      <c r="E234" s="29" t="s">
        <v>521</v>
      </c>
    </row>
    <row r="235" spans="1:16" ht="12.75">
      <c r="A235" s="18" t="s">
        <v>38</v>
      </c>
      <c r="B235" s="23" t="s">
        <v>522</v>
      </c>
      <c r="C235" s="23" t="s">
        <v>523</v>
      </c>
      <c r="D235" s="18" t="s">
        <v>40</v>
      </c>
      <c r="E235" s="24" t="s">
        <v>524</v>
      </c>
      <c r="F235" s="25" t="s">
        <v>42</v>
      </c>
      <c r="G235" s="26">
        <v>0.24</v>
      </c>
      <c r="H235" s="27">
        <v>0</v>
      </c>
      <c r="I235" s="27">
        <f>ROUND(ROUND(H235,2)*ROUND(G235,3),2)</f>
      </c>
      <c r="O235">
        <f>(I235*21)/100</f>
      </c>
      <c r="P235" t="s">
        <v>17</v>
      </c>
    </row>
    <row r="236" spans="1:5" ht="63.75">
      <c r="A236" s="28" t="s">
        <v>43</v>
      </c>
      <c r="E236" s="29" t="s">
        <v>525</v>
      </c>
    </row>
    <row r="237" spans="1:5" ht="12.75">
      <c r="A237" s="30" t="s">
        <v>45</v>
      </c>
      <c r="E237" s="31" t="s">
        <v>526</v>
      </c>
    </row>
    <row r="238" spans="1:5" ht="102">
      <c r="A238" t="s">
        <v>47</v>
      </c>
      <c r="E238" s="29" t="s">
        <v>527</v>
      </c>
    </row>
    <row r="239" spans="1:16" ht="12.75">
      <c r="A239" s="18" t="s">
        <v>38</v>
      </c>
      <c r="B239" s="23" t="s">
        <v>528</v>
      </c>
      <c r="C239" s="23" t="s">
        <v>529</v>
      </c>
      <c r="D239" s="18" t="s">
        <v>40</v>
      </c>
      <c r="E239" s="24" t="s">
        <v>530</v>
      </c>
      <c r="F239" s="25" t="s">
        <v>42</v>
      </c>
      <c r="G239" s="26">
        <v>12</v>
      </c>
      <c r="H239" s="27">
        <v>0</v>
      </c>
      <c r="I239" s="27">
        <f>ROUND(ROUND(H239,2)*ROUND(G239,3),2)</f>
      </c>
      <c r="O239">
        <f>(I239*21)/100</f>
      </c>
      <c r="P239" t="s">
        <v>17</v>
      </c>
    </row>
    <row r="240" spans="1:5" ht="76.5">
      <c r="A240" s="28" t="s">
        <v>43</v>
      </c>
      <c r="E240" s="29" t="s">
        <v>531</v>
      </c>
    </row>
    <row r="241" spans="1:5" ht="25.5">
      <c r="A241" s="30" t="s">
        <v>45</v>
      </c>
      <c r="E241" s="31" t="s">
        <v>532</v>
      </c>
    </row>
    <row r="242" spans="1:5" ht="102">
      <c r="A242" t="s">
        <v>47</v>
      </c>
      <c r="E242" s="29" t="s">
        <v>533</v>
      </c>
    </row>
    <row r="243" spans="1:16" ht="12.75">
      <c r="A243" s="18" t="s">
        <v>38</v>
      </c>
      <c r="B243" s="23" t="s">
        <v>534</v>
      </c>
      <c r="C243" s="23" t="s">
        <v>535</v>
      </c>
      <c r="D243" s="18" t="s">
        <v>40</v>
      </c>
      <c r="E243" s="24" t="s">
        <v>536</v>
      </c>
      <c r="F243" s="25" t="s">
        <v>173</v>
      </c>
      <c r="G243" s="26">
        <v>36.7</v>
      </c>
      <c r="H243" s="27">
        <v>0</v>
      </c>
      <c r="I243" s="27">
        <f>ROUND(ROUND(H243,2)*ROUND(G243,3),2)</f>
      </c>
      <c r="O243">
        <f>(I243*21)/100</f>
      </c>
      <c r="P243" t="s">
        <v>17</v>
      </c>
    </row>
    <row r="244" spans="1:5" ht="12.75">
      <c r="A244" s="28" t="s">
        <v>43</v>
      </c>
      <c r="E244" s="29" t="s">
        <v>537</v>
      </c>
    </row>
    <row r="245" spans="1:5" ht="12.75">
      <c r="A245" s="30" t="s">
        <v>45</v>
      </c>
      <c r="E245" s="31" t="s">
        <v>538</v>
      </c>
    </row>
    <row r="246" spans="1:5" ht="114.75">
      <c r="A246" t="s">
        <v>47</v>
      </c>
      <c r="E246" s="29" t="s">
        <v>539</v>
      </c>
    </row>
    <row r="247" spans="1:16" ht="12.75">
      <c r="A247" s="18" t="s">
        <v>38</v>
      </c>
      <c r="B247" s="23" t="s">
        <v>540</v>
      </c>
      <c r="C247" s="23" t="s">
        <v>541</v>
      </c>
      <c r="D247" s="18" t="s">
        <v>40</v>
      </c>
      <c r="E247" s="24" t="s">
        <v>542</v>
      </c>
      <c r="F247" s="25" t="s">
        <v>91</v>
      </c>
      <c r="G247" s="26">
        <v>60</v>
      </c>
      <c r="H247" s="27">
        <v>0</v>
      </c>
      <c r="I247" s="27">
        <f>ROUND(ROUND(H247,2)*ROUND(G247,3),2)</f>
      </c>
      <c r="O247">
        <f>(I247*21)/100</f>
      </c>
      <c r="P247" t="s">
        <v>17</v>
      </c>
    </row>
    <row r="248" spans="1:5" ht="63.75">
      <c r="A248" s="28" t="s">
        <v>43</v>
      </c>
      <c r="E248" s="29" t="s">
        <v>543</v>
      </c>
    </row>
    <row r="249" spans="1:5" ht="12.75">
      <c r="A249" s="30" t="s">
        <v>45</v>
      </c>
      <c r="E249" s="31" t="s">
        <v>544</v>
      </c>
    </row>
    <row r="250" spans="1:5" ht="89.25">
      <c r="A250" t="s">
        <v>47</v>
      </c>
      <c r="E250" s="29" t="s">
        <v>545</v>
      </c>
    </row>
    <row r="251" spans="1:16" ht="12.75">
      <c r="A251" s="18" t="s">
        <v>38</v>
      </c>
      <c r="B251" s="23" t="s">
        <v>546</v>
      </c>
      <c r="C251" s="23" t="s">
        <v>547</v>
      </c>
      <c r="D251" s="18" t="s">
        <v>89</v>
      </c>
      <c r="E251" s="24" t="s">
        <v>548</v>
      </c>
      <c r="F251" s="25" t="s">
        <v>173</v>
      </c>
      <c r="G251" s="26">
        <v>300</v>
      </c>
      <c r="H251" s="27">
        <v>0</v>
      </c>
      <c r="I251" s="27">
        <f>ROUND(ROUND(H251,2)*ROUND(G251,3),2)</f>
      </c>
      <c r="O251">
        <f>(I251*21)/100</f>
      </c>
      <c r="P251" t="s">
        <v>17</v>
      </c>
    </row>
    <row r="252" spans="1:5" ht="51">
      <c r="A252" s="28" t="s">
        <v>43</v>
      </c>
      <c r="E252" s="29" t="s">
        <v>549</v>
      </c>
    </row>
    <row r="253" spans="1:5" ht="12.75">
      <c r="A253" s="30" t="s">
        <v>45</v>
      </c>
      <c r="E253" s="31" t="s">
        <v>434</v>
      </c>
    </row>
    <row r="254" spans="1:5" ht="76.5">
      <c r="A254" t="s">
        <v>47</v>
      </c>
      <c r="E254" s="29" t="s">
        <v>550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f>
      </c>
      <c r="P2" t="s">
        <v>16</v>
      </c>
    </row>
    <row r="3" spans="1:16" ht="15" customHeight="1">
      <c r="A3" t="s">
        <v>1</v>
      </c>
      <c r="B3" s="8" t="s">
        <v>4</v>
      </c>
      <c r="C3" s="9" t="s">
        <v>5</v>
      </c>
      <c r="D3" s="1"/>
      <c r="E3" s="10" t="s">
        <v>6</v>
      </c>
      <c r="F3" s="1"/>
      <c r="G3" s="4"/>
      <c r="H3" s="3" t="s">
        <v>551</v>
      </c>
      <c r="I3" s="36">
        <f>0+I9</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551</v>
      </c>
      <c r="D5" s="5"/>
      <c r="E5" s="14" t="s">
        <v>552</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33</v>
      </c>
      <c r="D9" s="19"/>
      <c r="E9" s="21" t="s">
        <v>49</v>
      </c>
      <c r="F9" s="19"/>
      <c r="G9" s="19"/>
      <c r="H9" s="19"/>
      <c r="I9" s="22">
        <f>0+Q9</f>
      </c>
      <c r="O9">
        <f>0+R9</f>
      </c>
      <c r="Q9">
        <f>0+I10+I14+I18+I22+I26</f>
      </c>
      <c r="R9">
        <f>0+O10+O14+O18+O22+O26</f>
      </c>
    </row>
    <row r="10" spans="1:16" ht="12.75">
      <c r="A10" s="18" t="s">
        <v>38</v>
      </c>
      <c r="B10" s="23" t="s">
        <v>22</v>
      </c>
      <c r="C10" s="23" t="s">
        <v>553</v>
      </c>
      <c r="D10" s="18" t="s">
        <v>111</v>
      </c>
      <c r="E10" s="24" t="s">
        <v>554</v>
      </c>
      <c r="F10" s="25" t="s">
        <v>91</v>
      </c>
      <c r="G10" s="26">
        <v>2</v>
      </c>
      <c r="H10" s="27">
        <v>0</v>
      </c>
      <c r="I10" s="27">
        <f>ROUND(ROUND(H10,2)*ROUND(G10,3),2)</f>
      </c>
      <c r="O10">
        <f>(I10*21)/100</f>
      </c>
      <c r="P10" t="s">
        <v>17</v>
      </c>
    </row>
    <row r="11" spans="1:5" ht="25.5">
      <c r="A11" s="28" t="s">
        <v>43</v>
      </c>
      <c r="E11" s="29" t="s">
        <v>555</v>
      </c>
    </row>
    <row r="12" spans="1:5" ht="12.75">
      <c r="A12" s="30" t="s">
        <v>45</v>
      </c>
      <c r="E12" s="31" t="s">
        <v>556</v>
      </c>
    </row>
    <row r="13" spans="1:5" ht="63.75">
      <c r="A13" t="s">
        <v>47</v>
      </c>
      <c r="E13" s="29" t="s">
        <v>557</v>
      </c>
    </row>
    <row r="14" spans="1:16" ht="25.5">
      <c r="A14" s="18" t="s">
        <v>38</v>
      </c>
      <c r="B14" s="23" t="s">
        <v>17</v>
      </c>
      <c r="C14" s="23" t="s">
        <v>558</v>
      </c>
      <c r="D14" s="18" t="s">
        <v>40</v>
      </c>
      <c r="E14" s="24" t="s">
        <v>559</v>
      </c>
      <c r="F14" s="25" t="s">
        <v>91</v>
      </c>
      <c r="G14" s="26">
        <v>23</v>
      </c>
      <c r="H14" s="27">
        <v>0</v>
      </c>
      <c r="I14" s="27">
        <f>ROUND(ROUND(H14,2)*ROUND(G14,3),2)</f>
      </c>
      <c r="O14">
        <f>(I14*21)/100</f>
      </c>
      <c r="P14" t="s">
        <v>17</v>
      </c>
    </row>
    <row r="15" spans="1:5" ht="242.25">
      <c r="A15" s="28" t="s">
        <v>43</v>
      </c>
      <c r="E15" s="29" t="s">
        <v>560</v>
      </c>
    </row>
    <row r="16" spans="1:5" ht="12.75">
      <c r="A16" s="30" t="s">
        <v>45</v>
      </c>
      <c r="E16" s="31" t="s">
        <v>561</v>
      </c>
    </row>
    <row r="17" spans="1:5" ht="25.5">
      <c r="A17" t="s">
        <v>47</v>
      </c>
      <c r="E17" s="29" t="s">
        <v>562</v>
      </c>
    </row>
    <row r="18" spans="1:16" ht="12.75">
      <c r="A18" s="18" t="s">
        <v>38</v>
      </c>
      <c r="B18" s="23" t="s">
        <v>16</v>
      </c>
      <c r="C18" s="23" t="s">
        <v>563</v>
      </c>
      <c r="D18" s="18" t="s">
        <v>111</v>
      </c>
      <c r="E18" s="24" t="s">
        <v>564</v>
      </c>
      <c r="F18" s="25" t="s">
        <v>91</v>
      </c>
      <c r="G18" s="26">
        <v>1</v>
      </c>
      <c r="H18" s="27">
        <v>0</v>
      </c>
      <c r="I18" s="27">
        <f>ROUND(ROUND(H18,2)*ROUND(G18,3),2)</f>
      </c>
      <c r="O18">
        <f>(I18*21)/100</f>
      </c>
      <c r="P18" t="s">
        <v>17</v>
      </c>
    </row>
    <row r="19" spans="1:5" ht="25.5">
      <c r="A19" s="28" t="s">
        <v>43</v>
      </c>
      <c r="E19" s="29" t="s">
        <v>565</v>
      </c>
    </row>
    <row r="20" spans="1:5" ht="12.75">
      <c r="A20" s="30" t="s">
        <v>45</v>
      </c>
      <c r="E20" s="31" t="s">
        <v>54</v>
      </c>
    </row>
    <row r="21" spans="1:5" ht="63.75">
      <c r="A21" t="s">
        <v>47</v>
      </c>
      <c r="E21" s="29" t="s">
        <v>566</v>
      </c>
    </row>
    <row r="22" spans="1:16" ht="25.5">
      <c r="A22" s="18" t="s">
        <v>38</v>
      </c>
      <c r="B22" s="23" t="s">
        <v>26</v>
      </c>
      <c r="C22" s="23" t="s">
        <v>567</v>
      </c>
      <c r="D22" s="18" t="s">
        <v>40</v>
      </c>
      <c r="E22" s="24" t="s">
        <v>568</v>
      </c>
      <c r="F22" s="25" t="s">
        <v>91</v>
      </c>
      <c r="G22" s="26">
        <v>18</v>
      </c>
      <c r="H22" s="27">
        <v>0</v>
      </c>
      <c r="I22" s="27">
        <f>ROUND(ROUND(H22,2)*ROUND(G22,3),2)</f>
      </c>
      <c r="O22">
        <f>(I22*21)/100</f>
      </c>
      <c r="P22" t="s">
        <v>17</v>
      </c>
    </row>
    <row r="23" spans="1:5" ht="38.25">
      <c r="A23" s="28" t="s">
        <v>43</v>
      </c>
      <c r="E23" s="29" t="s">
        <v>569</v>
      </c>
    </row>
    <row r="24" spans="1:5" ht="12.75">
      <c r="A24" s="30" t="s">
        <v>45</v>
      </c>
      <c r="E24" s="31" t="s">
        <v>570</v>
      </c>
    </row>
    <row r="25" spans="1:5" ht="25.5">
      <c r="A25" t="s">
        <v>47</v>
      </c>
      <c r="E25" s="29" t="s">
        <v>571</v>
      </c>
    </row>
    <row r="26" spans="1:16" ht="25.5">
      <c r="A26" s="18" t="s">
        <v>38</v>
      </c>
      <c r="B26" s="23" t="s">
        <v>28</v>
      </c>
      <c r="C26" s="23" t="s">
        <v>572</v>
      </c>
      <c r="D26" s="18" t="s">
        <v>40</v>
      </c>
      <c r="E26" s="24" t="s">
        <v>573</v>
      </c>
      <c r="F26" s="25" t="s">
        <v>181</v>
      </c>
      <c r="G26" s="26">
        <v>2709.5</v>
      </c>
      <c r="H26" s="27">
        <v>0</v>
      </c>
      <c r="I26" s="27">
        <f>ROUND(ROUND(H26,2)*ROUND(G26,3),2)</f>
      </c>
      <c r="O26">
        <f>(I26*21)/100</f>
      </c>
      <c r="P26" t="s">
        <v>17</v>
      </c>
    </row>
    <row r="27" spans="1:5" ht="178.5">
      <c r="A27" s="28" t="s">
        <v>43</v>
      </c>
      <c r="E27" s="29" t="s">
        <v>574</v>
      </c>
    </row>
    <row r="28" spans="1:5" ht="25.5">
      <c r="A28" s="30" t="s">
        <v>45</v>
      </c>
      <c r="E28" s="31" t="s">
        <v>575</v>
      </c>
    </row>
    <row r="29" spans="1:5" ht="38.25">
      <c r="A29" t="s">
        <v>47</v>
      </c>
      <c r="E29" s="29" t="s">
        <v>576</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1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0+O9+O18+O39+O48+O57+O66+O83+O92</f>
      </c>
      <c r="P2" t="s">
        <v>16</v>
      </c>
    </row>
    <row r="3" spans="1:16" ht="15" customHeight="1">
      <c r="A3" t="s">
        <v>1</v>
      </c>
      <c r="B3" s="8" t="s">
        <v>4</v>
      </c>
      <c r="C3" s="9" t="s">
        <v>5</v>
      </c>
      <c r="D3" s="1"/>
      <c r="E3" s="10" t="s">
        <v>6</v>
      </c>
      <c r="F3" s="1"/>
      <c r="G3" s="4"/>
      <c r="H3" s="3" t="s">
        <v>577</v>
      </c>
      <c r="I3" s="36">
        <f>0+I9+I18+I39+I48+I57+I66+I83+I92</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577</v>
      </c>
      <c r="D5" s="5"/>
      <c r="E5" s="14" t="s">
        <v>578</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0+I10+I14</f>
      </c>
      <c r="R9">
        <f>0+O10+O14</f>
      </c>
    </row>
    <row r="10" spans="1:16" ht="12.75">
      <c r="A10" s="18" t="s">
        <v>38</v>
      </c>
      <c r="B10" s="23" t="s">
        <v>22</v>
      </c>
      <c r="C10" s="23" t="s">
        <v>156</v>
      </c>
      <c r="D10" s="18" t="s">
        <v>579</v>
      </c>
      <c r="E10" s="24" t="s">
        <v>157</v>
      </c>
      <c r="F10" s="25" t="s">
        <v>42</v>
      </c>
      <c r="G10" s="26">
        <v>1.2</v>
      </c>
      <c r="H10" s="27">
        <v>0</v>
      </c>
      <c r="I10" s="27">
        <f>ROUND(ROUND(H10,2)*ROUND(G10,3),2)</f>
      </c>
      <c r="O10">
        <f>(I10*21)/100</f>
      </c>
      <c r="P10" t="s">
        <v>17</v>
      </c>
    </row>
    <row r="11" spans="1:5" ht="12.75">
      <c r="A11" s="28" t="s">
        <v>43</v>
      </c>
      <c r="E11" s="29" t="s">
        <v>580</v>
      </c>
    </row>
    <row r="12" spans="1:5" ht="12.75">
      <c r="A12" s="30" t="s">
        <v>45</v>
      </c>
      <c r="E12" s="31" t="s">
        <v>40</v>
      </c>
    </row>
    <row r="13" spans="1:5" ht="25.5">
      <c r="A13" t="s">
        <v>47</v>
      </c>
      <c r="E13" s="29" t="s">
        <v>160</v>
      </c>
    </row>
    <row r="14" spans="1:16" ht="12.75">
      <c r="A14" s="18" t="s">
        <v>38</v>
      </c>
      <c r="B14" s="23" t="s">
        <v>17</v>
      </c>
      <c r="C14" s="23" t="s">
        <v>156</v>
      </c>
      <c r="D14" s="18" t="s">
        <v>581</v>
      </c>
      <c r="E14" s="24" t="s">
        <v>157</v>
      </c>
      <c r="F14" s="25" t="s">
        <v>42</v>
      </c>
      <c r="G14" s="26">
        <v>19.28</v>
      </c>
      <c r="H14" s="27">
        <v>0</v>
      </c>
      <c r="I14" s="27">
        <f>ROUND(ROUND(H14,2)*ROUND(G14,3),2)</f>
      </c>
      <c r="O14">
        <f>(I14*21)/100</f>
      </c>
      <c r="P14" t="s">
        <v>17</v>
      </c>
    </row>
    <row r="15" spans="1:5" ht="12.75">
      <c r="A15" s="28" t="s">
        <v>43</v>
      </c>
      <c r="E15" s="29" t="s">
        <v>582</v>
      </c>
    </row>
    <row r="16" spans="1:5" ht="12.75">
      <c r="A16" s="30" t="s">
        <v>45</v>
      </c>
      <c r="E16" s="31" t="s">
        <v>40</v>
      </c>
    </row>
    <row r="17" spans="1:5" ht="25.5">
      <c r="A17" t="s">
        <v>47</v>
      </c>
      <c r="E17" s="29" t="s">
        <v>160</v>
      </c>
    </row>
    <row r="18" spans="1:18" ht="12.75" customHeight="1">
      <c r="A18" s="5" t="s">
        <v>36</v>
      </c>
      <c r="B18" s="5"/>
      <c r="C18" s="34" t="s">
        <v>22</v>
      </c>
      <c r="D18" s="5"/>
      <c r="E18" s="21" t="s">
        <v>165</v>
      </c>
      <c r="F18" s="5"/>
      <c r="G18" s="5"/>
      <c r="H18" s="5"/>
      <c r="I18" s="35">
        <f>0+Q18</f>
      </c>
      <c r="O18">
        <f>0+R18</f>
      </c>
      <c r="Q18">
        <f>0+I19+I23+I27+I31+I35</f>
      </c>
      <c r="R18">
        <f>0+O19+O23+O27+O31+O35</f>
      </c>
    </row>
    <row r="19" spans="1:16" ht="12.75">
      <c r="A19" s="18" t="s">
        <v>38</v>
      </c>
      <c r="B19" s="23" t="s">
        <v>16</v>
      </c>
      <c r="C19" s="23" t="s">
        <v>321</v>
      </c>
      <c r="D19" s="18" t="s">
        <v>40</v>
      </c>
      <c r="E19" s="24" t="s">
        <v>322</v>
      </c>
      <c r="F19" s="25" t="s">
        <v>181</v>
      </c>
      <c r="G19" s="26">
        <v>18.7</v>
      </c>
      <c r="H19" s="27">
        <v>0</v>
      </c>
      <c r="I19" s="27">
        <f>ROUND(ROUND(H19,2)*ROUND(G19,3),2)</f>
      </c>
      <c r="O19">
        <f>(I19*21)/100</f>
      </c>
      <c r="P19" t="s">
        <v>17</v>
      </c>
    </row>
    <row r="20" spans="1:5" ht="25.5">
      <c r="A20" s="28" t="s">
        <v>43</v>
      </c>
      <c r="E20" s="29" t="s">
        <v>583</v>
      </c>
    </row>
    <row r="21" spans="1:5" ht="51">
      <c r="A21" s="30" t="s">
        <v>45</v>
      </c>
      <c r="E21" s="31" t="s">
        <v>584</v>
      </c>
    </row>
    <row r="22" spans="1:5" ht="12.75">
      <c r="A22" t="s">
        <v>47</v>
      </c>
      <c r="E22" s="29" t="s">
        <v>325</v>
      </c>
    </row>
    <row r="23" spans="1:16" ht="12.75">
      <c r="A23" s="18" t="s">
        <v>38</v>
      </c>
      <c r="B23" s="23" t="s">
        <v>26</v>
      </c>
      <c r="C23" s="23" t="s">
        <v>585</v>
      </c>
      <c r="D23" s="18" t="s">
        <v>40</v>
      </c>
      <c r="E23" s="24" t="s">
        <v>586</v>
      </c>
      <c r="F23" s="25" t="s">
        <v>91</v>
      </c>
      <c r="G23" s="26">
        <v>3</v>
      </c>
      <c r="H23" s="27">
        <v>0</v>
      </c>
      <c r="I23" s="27">
        <f>ROUND(ROUND(H23,2)*ROUND(G23,3),2)</f>
      </c>
      <c r="O23">
        <f>(I23*21)/100</f>
      </c>
      <c r="P23" t="s">
        <v>17</v>
      </c>
    </row>
    <row r="24" spans="1:5" ht="25.5">
      <c r="A24" s="28" t="s">
        <v>43</v>
      </c>
      <c r="E24" s="29" t="s">
        <v>583</v>
      </c>
    </row>
    <row r="25" spans="1:5" ht="51">
      <c r="A25" s="30" t="s">
        <v>45</v>
      </c>
      <c r="E25" s="31" t="s">
        <v>587</v>
      </c>
    </row>
    <row r="26" spans="1:5" ht="25.5">
      <c r="A26" t="s">
        <v>47</v>
      </c>
      <c r="E26" s="29" t="s">
        <v>345</v>
      </c>
    </row>
    <row r="27" spans="1:16" ht="12.75">
      <c r="A27" s="18" t="s">
        <v>38</v>
      </c>
      <c r="B27" s="23" t="s">
        <v>28</v>
      </c>
      <c r="C27" s="23" t="s">
        <v>588</v>
      </c>
      <c r="D27" s="18" t="s">
        <v>40</v>
      </c>
      <c r="E27" s="24" t="s">
        <v>589</v>
      </c>
      <c r="F27" s="25" t="s">
        <v>173</v>
      </c>
      <c r="G27" s="26">
        <v>42</v>
      </c>
      <c r="H27" s="27">
        <v>0</v>
      </c>
      <c r="I27" s="27">
        <f>ROUND(ROUND(H27,2)*ROUND(G27,3),2)</f>
      </c>
      <c r="O27">
        <f>(I27*21)/100</f>
      </c>
      <c r="P27" t="s">
        <v>17</v>
      </c>
    </row>
    <row r="28" spans="1:5" ht="25.5">
      <c r="A28" s="28" t="s">
        <v>43</v>
      </c>
      <c r="E28" s="29" t="s">
        <v>583</v>
      </c>
    </row>
    <row r="29" spans="1:5" ht="51">
      <c r="A29" s="30" t="s">
        <v>45</v>
      </c>
      <c r="E29" s="31" t="s">
        <v>590</v>
      </c>
    </row>
    <row r="30" spans="1:5" ht="25.5">
      <c r="A30" t="s">
        <v>47</v>
      </c>
      <c r="E30" s="29" t="s">
        <v>345</v>
      </c>
    </row>
    <row r="31" spans="1:16" ht="12.75">
      <c r="A31" s="18" t="s">
        <v>38</v>
      </c>
      <c r="B31" s="23" t="s">
        <v>30</v>
      </c>
      <c r="C31" s="23" t="s">
        <v>591</v>
      </c>
      <c r="D31" s="18" t="s">
        <v>40</v>
      </c>
      <c r="E31" s="24" t="s">
        <v>592</v>
      </c>
      <c r="F31" s="25" t="s">
        <v>42</v>
      </c>
      <c r="G31" s="26">
        <v>19.28</v>
      </c>
      <c r="H31" s="27">
        <v>0</v>
      </c>
      <c r="I31" s="27">
        <f>ROUND(ROUND(H31,2)*ROUND(G31,3),2)</f>
      </c>
      <c r="O31">
        <f>(I31*21)/100</f>
      </c>
      <c r="P31" t="s">
        <v>17</v>
      </c>
    </row>
    <row r="32" spans="1:5" ht="51">
      <c r="A32" s="28" t="s">
        <v>43</v>
      </c>
      <c r="E32" s="29" t="s">
        <v>593</v>
      </c>
    </row>
    <row r="33" spans="1:5" ht="51">
      <c r="A33" s="30" t="s">
        <v>45</v>
      </c>
      <c r="E33" s="31" t="s">
        <v>594</v>
      </c>
    </row>
    <row r="34" spans="1:5" ht="318.75">
      <c r="A34" t="s">
        <v>47</v>
      </c>
      <c r="E34" s="29" t="s">
        <v>193</v>
      </c>
    </row>
    <row r="35" spans="1:16" ht="12.75">
      <c r="A35" s="18" t="s">
        <v>38</v>
      </c>
      <c r="B35" s="23" t="s">
        <v>80</v>
      </c>
      <c r="C35" s="23" t="s">
        <v>348</v>
      </c>
      <c r="D35" s="18" t="s">
        <v>40</v>
      </c>
      <c r="E35" s="24" t="s">
        <v>349</v>
      </c>
      <c r="F35" s="25" t="s">
        <v>42</v>
      </c>
      <c r="G35" s="26">
        <v>11.8</v>
      </c>
      <c r="H35" s="27">
        <v>0</v>
      </c>
      <c r="I35" s="27">
        <f>ROUND(ROUND(H35,2)*ROUND(G35,3),2)</f>
      </c>
      <c r="O35">
        <f>(I35*21)/100</f>
      </c>
      <c r="P35" t="s">
        <v>17</v>
      </c>
    </row>
    <row r="36" spans="1:5" ht="38.25">
      <c r="A36" s="28" t="s">
        <v>43</v>
      </c>
      <c r="E36" s="29" t="s">
        <v>595</v>
      </c>
    </row>
    <row r="37" spans="1:5" ht="38.25">
      <c r="A37" s="30" t="s">
        <v>45</v>
      </c>
      <c r="E37" s="31" t="s">
        <v>596</v>
      </c>
    </row>
    <row r="38" spans="1:5" ht="267.75">
      <c r="A38" t="s">
        <v>47</v>
      </c>
      <c r="E38" s="29" t="s">
        <v>597</v>
      </c>
    </row>
    <row r="39" spans="1:18" ht="12.75" customHeight="1">
      <c r="A39" s="5" t="s">
        <v>36</v>
      </c>
      <c r="B39" s="5"/>
      <c r="C39" s="34" t="s">
        <v>17</v>
      </c>
      <c r="D39" s="5"/>
      <c r="E39" s="21" t="s">
        <v>598</v>
      </c>
      <c r="F39" s="5"/>
      <c r="G39" s="5"/>
      <c r="H39" s="5"/>
      <c r="I39" s="35">
        <f>0+Q39</f>
      </c>
      <c r="O39">
        <f>0+R39</f>
      </c>
      <c r="Q39">
        <f>0+I40+I44</f>
      </c>
      <c r="R39">
        <f>0+O40+O44</f>
      </c>
    </row>
    <row r="40" spans="1:16" ht="12.75">
      <c r="A40" s="18" t="s">
        <v>38</v>
      </c>
      <c r="B40" s="23" t="s">
        <v>84</v>
      </c>
      <c r="C40" s="23" t="s">
        <v>599</v>
      </c>
      <c r="D40" s="18" t="s">
        <v>579</v>
      </c>
      <c r="E40" s="24" t="s">
        <v>600</v>
      </c>
      <c r="F40" s="25" t="s">
        <v>173</v>
      </c>
      <c r="G40" s="26">
        <v>2.04</v>
      </c>
      <c r="H40" s="27">
        <v>0</v>
      </c>
      <c r="I40" s="27">
        <f>ROUND(ROUND(H40,2)*ROUND(G40,3),2)</f>
      </c>
      <c r="O40">
        <f>(I40*21)/100</f>
      </c>
      <c r="P40" t="s">
        <v>17</v>
      </c>
    </row>
    <row r="41" spans="1:5" ht="38.25">
      <c r="A41" s="28" t="s">
        <v>43</v>
      </c>
      <c r="E41" s="29" t="s">
        <v>601</v>
      </c>
    </row>
    <row r="42" spans="1:5" ht="12.75">
      <c r="A42" s="30" t="s">
        <v>45</v>
      </c>
      <c r="E42" s="31" t="s">
        <v>602</v>
      </c>
    </row>
    <row r="43" spans="1:5" ht="63.75">
      <c r="A43" t="s">
        <v>47</v>
      </c>
      <c r="E43" s="29" t="s">
        <v>603</v>
      </c>
    </row>
    <row r="44" spans="1:16" ht="12.75">
      <c r="A44" s="18" t="s">
        <v>38</v>
      </c>
      <c r="B44" s="23" t="s">
        <v>33</v>
      </c>
      <c r="C44" s="23" t="s">
        <v>599</v>
      </c>
      <c r="D44" s="18" t="s">
        <v>581</v>
      </c>
      <c r="E44" s="24" t="s">
        <v>600</v>
      </c>
      <c r="F44" s="25" t="s">
        <v>173</v>
      </c>
      <c r="G44" s="26">
        <v>4.8</v>
      </c>
      <c r="H44" s="27">
        <v>0</v>
      </c>
      <c r="I44" s="27">
        <f>ROUND(ROUND(H44,2)*ROUND(G44,3),2)</f>
      </c>
      <c r="O44">
        <f>(I44*21)/100</f>
      </c>
      <c r="P44" t="s">
        <v>17</v>
      </c>
    </row>
    <row r="45" spans="1:5" ht="38.25">
      <c r="A45" s="28" t="s">
        <v>43</v>
      </c>
      <c r="E45" s="29" t="s">
        <v>604</v>
      </c>
    </row>
    <row r="46" spans="1:5" ht="38.25">
      <c r="A46" s="30" t="s">
        <v>45</v>
      </c>
      <c r="E46" s="31" t="s">
        <v>605</v>
      </c>
    </row>
    <row r="47" spans="1:5" ht="63.75">
      <c r="A47" t="s">
        <v>47</v>
      </c>
      <c r="E47" s="29" t="s">
        <v>603</v>
      </c>
    </row>
    <row r="48" spans="1:18" ht="12.75" customHeight="1">
      <c r="A48" s="5" t="s">
        <v>36</v>
      </c>
      <c r="B48" s="5"/>
      <c r="C48" s="34" t="s">
        <v>16</v>
      </c>
      <c r="D48" s="5"/>
      <c r="E48" s="21" t="s">
        <v>606</v>
      </c>
      <c r="F48" s="5"/>
      <c r="G48" s="5"/>
      <c r="H48" s="5"/>
      <c r="I48" s="35">
        <f>0+Q48</f>
      </c>
      <c r="O48">
        <f>0+R48</f>
      </c>
      <c r="Q48">
        <f>0+I49+I53</f>
      </c>
      <c r="R48">
        <f>0+O49+O53</f>
      </c>
    </row>
    <row r="49" spans="1:16" ht="12.75">
      <c r="A49" s="18" t="s">
        <v>38</v>
      </c>
      <c r="B49" s="23" t="s">
        <v>35</v>
      </c>
      <c r="C49" s="23" t="s">
        <v>607</v>
      </c>
      <c r="D49" s="18" t="s">
        <v>40</v>
      </c>
      <c r="E49" s="24" t="s">
        <v>608</v>
      </c>
      <c r="F49" s="25" t="s">
        <v>42</v>
      </c>
      <c r="G49" s="26">
        <v>3.9</v>
      </c>
      <c r="H49" s="27">
        <v>0</v>
      </c>
      <c r="I49" s="27">
        <f>ROUND(ROUND(H49,2)*ROUND(G49,3),2)</f>
      </c>
      <c r="O49">
        <f>(I49*21)/100</f>
      </c>
      <c r="P49" t="s">
        <v>17</v>
      </c>
    </row>
    <row r="50" spans="1:5" ht="38.25">
      <c r="A50" s="28" t="s">
        <v>43</v>
      </c>
      <c r="E50" s="29" t="s">
        <v>609</v>
      </c>
    </row>
    <row r="51" spans="1:5" ht="38.25">
      <c r="A51" s="30" t="s">
        <v>45</v>
      </c>
      <c r="E51" s="31" t="s">
        <v>610</v>
      </c>
    </row>
    <row r="52" spans="1:5" ht="382.5">
      <c r="A52" t="s">
        <v>47</v>
      </c>
      <c r="E52" s="29" t="s">
        <v>611</v>
      </c>
    </row>
    <row r="53" spans="1:16" ht="12.75">
      <c r="A53" s="18" t="s">
        <v>38</v>
      </c>
      <c r="B53" s="23" t="s">
        <v>96</v>
      </c>
      <c r="C53" s="23" t="s">
        <v>612</v>
      </c>
      <c r="D53" s="18" t="s">
        <v>40</v>
      </c>
      <c r="E53" s="24" t="s">
        <v>613</v>
      </c>
      <c r="F53" s="25" t="s">
        <v>614</v>
      </c>
      <c r="G53" s="26">
        <v>0.78</v>
      </c>
      <c r="H53" s="27">
        <v>0</v>
      </c>
      <c r="I53" s="27">
        <f>ROUND(ROUND(H53,2)*ROUND(G53,3),2)</f>
      </c>
      <c r="O53">
        <f>(I53*21)/100</f>
      </c>
      <c r="P53" t="s">
        <v>17</v>
      </c>
    </row>
    <row r="54" spans="1:5" ht="51">
      <c r="A54" s="28" t="s">
        <v>43</v>
      </c>
      <c r="E54" s="29" t="s">
        <v>615</v>
      </c>
    </row>
    <row r="55" spans="1:5" ht="38.25">
      <c r="A55" s="30" t="s">
        <v>45</v>
      </c>
      <c r="E55" s="31" t="s">
        <v>616</v>
      </c>
    </row>
    <row r="56" spans="1:5" ht="242.25">
      <c r="A56" t="s">
        <v>47</v>
      </c>
      <c r="E56" s="29" t="s">
        <v>617</v>
      </c>
    </row>
    <row r="57" spans="1:18" ht="12.75" customHeight="1">
      <c r="A57" s="5" t="s">
        <v>36</v>
      </c>
      <c r="B57" s="5"/>
      <c r="C57" s="34" t="s">
        <v>26</v>
      </c>
      <c r="D57" s="5"/>
      <c r="E57" s="21" t="s">
        <v>212</v>
      </c>
      <c r="F57" s="5"/>
      <c r="G57" s="5"/>
      <c r="H57" s="5"/>
      <c r="I57" s="35">
        <f>0+Q57</f>
      </c>
      <c r="O57">
        <f>0+R57</f>
      </c>
      <c r="Q57">
        <f>0+I58+I62</f>
      </c>
      <c r="R57">
        <f>0+O58+O62</f>
      </c>
    </row>
    <row r="58" spans="1:16" ht="12.75">
      <c r="A58" s="18" t="s">
        <v>38</v>
      </c>
      <c r="B58" s="23" t="s">
        <v>100</v>
      </c>
      <c r="C58" s="23" t="s">
        <v>618</v>
      </c>
      <c r="D58" s="18" t="s">
        <v>40</v>
      </c>
      <c r="E58" s="24" t="s">
        <v>619</v>
      </c>
      <c r="F58" s="25" t="s">
        <v>42</v>
      </c>
      <c r="G58" s="26">
        <v>3.74</v>
      </c>
      <c r="H58" s="27">
        <v>0</v>
      </c>
      <c r="I58" s="27">
        <f>ROUND(ROUND(H58,2)*ROUND(G58,3),2)</f>
      </c>
      <c r="O58">
        <f>(I58*21)/100</f>
      </c>
      <c r="P58" t="s">
        <v>17</v>
      </c>
    </row>
    <row r="59" spans="1:5" ht="38.25">
      <c r="A59" s="28" t="s">
        <v>43</v>
      </c>
      <c r="E59" s="29" t="s">
        <v>620</v>
      </c>
    </row>
    <row r="60" spans="1:5" ht="51">
      <c r="A60" s="30" t="s">
        <v>45</v>
      </c>
      <c r="E60" s="31" t="s">
        <v>621</v>
      </c>
    </row>
    <row r="61" spans="1:5" ht="369.75">
      <c r="A61" t="s">
        <v>47</v>
      </c>
      <c r="E61" s="29" t="s">
        <v>622</v>
      </c>
    </row>
    <row r="62" spans="1:16" ht="12.75">
      <c r="A62" s="18" t="s">
        <v>38</v>
      </c>
      <c r="B62" s="23" t="s">
        <v>104</v>
      </c>
      <c r="C62" s="23" t="s">
        <v>623</v>
      </c>
      <c r="D62" s="18" t="s">
        <v>40</v>
      </c>
      <c r="E62" s="24" t="s">
        <v>624</v>
      </c>
      <c r="F62" s="25" t="s">
        <v>42</v>
      </c>
      <c r="G62" s="26">
        <v>3.74</v>
      </c>
      <c r="H62" s="27">
        <v>0</v>
      </c>
      <c r="I62" s="27">
        <f>ROUND(ROUND(H62,2)*ROUND(G62,3),2)</f>
      </c>
      <c r="O62">
        <f>(I62*21)/100</f>
      </c>
      <c r="P62" t="s">
        <v>17</v>
      </c>
    </row>
    <row r="63" spans="1:5" ht="51">
      <c r="A63" s="28" t="s">
        <v>43</v>
      </c>
      <c r="E63" s="29" t="s">
        <v>625</v>
      </c>
    </row>
    <row r="64" spans="1:5" ht="51">
      <c r="A64" s="30" t="s">
        <v>45</v>
      </c>
      <c r="E64" s="31" t="s">
        <v>621</v>
      </c>
    </row>
    <row r="65" spans="1:5" ht="102">
      <c r="A65" t="s">
        <v>47</v>
      </c>
      <c r="E65" s="29" t="s">
        <v>626</v>
      </c>
    </row>
    <row r="66" spans="1:18" ht="12.75" customHeight="1">
      <c r="A66" s="5" t="s">
        <v>36</v>
      </c>
      <c r="B66" s="5"/>
      <c r="C66" s="34" t="s">
        <v>30</v>
      </c>
      <c r="D66" s="5"/>
      <c r="E66" s="21" t="s">
        <v>627</v>
      </c>
      <c r="F66" s="5"/>
      <c r="G66" s="5"/>
      <c r="H66" s="5"/>
      <c r="I66" s="35">
        <f>0+Q66</f>
      </c>
      <c r="O66">
        <f>0+R66</f>
      </c>
      <c r="Q66">
        <f>0+I67+I71+I75+I79</f>
      </c>
      <c r="R66">
        <f>0+O67+O71+O75+O79</f>
      </c>
    </row>
    <row r="67" spans="1:16" ht="25.5">
      <c r="A67" s="18" t="s">
        <v>38</v>
      </c>
      <c r="B67" s="23" t="s">
        <v>109</v>
      </c>
      <c r="C67" s="23" t="s">
        <v>628</v>
      </c>
      <c r="D67" s="18" t="s">
        <v>40</v>
      </c>
      <c r="E67" s="24" t="s">
        <v>629</v>
      </c>
      <c r="F67" s="25" t="s">
        <v>181</v>
      </c>
      <c r="G67" s="26">
        <v>52.37</v>
      </c>
      <c r="H67" s="27">
        <v>0</v>
      </c>
      <c r="I67" s="27">
        <f>ROUND(ROUND(H67,2)*ROUND(G67,3),2)</f>
      </c>
      <c r="O67">
        <f>(I67*21)/100</f>
      </c>
      <c r="P67" t="s">
        <v>17</v>
      </c>
    </row>
    <row r="68" spans="1:5" ht="38.25">
      <c r="A68" s="28" t="s">
        <v>43</v>
      </c>
      <c r="E68" s="29" t="s">
        <v>630</v>
      </c>
    </row>
    <row r="69" spans="1:5" ht="89.25">
      <c r="A69" s="30" t="s">
        <v>45</v>
      </c>
      <c r="E69" s="31" t="s">
        <v>631</v>
      </c>
    </row>
    <row r="70" spans="1:5" ht="76.5">
      <c r="A70" t="s">
        <v>47</v>
      </c>
      <c r="E70" s="29" t="s">
        <v>632</v>
      </c>
    </row>
    <row r="71" spans="1:16" ht="25.5">
      <c r="A71" s="18" t="s">
        <v>38</v>
      </c>
      <c r="B71" s="23" t="s">
        <v>114</v>
      </c>
      <c r="C71" s="23" t="s">
        <v>633</v>
      </c>
      <c r="D71" s="18" t="s">
        <v>40</v>
      </c>
      <c r="E71" s="24" t="s">
        <v>634</v>
      </c>
      <c r="F71" s="25" t="s">
        <v>181</v>
      </c>
      <c r="G71" s="26">
        <v>26.185</v>
      </c>
      <c r="H71" s="27">
        <v>0</v>
      </c>
      <c r="I71" s="27">
        <f>ROUND(ROUND(H71,2)*ROUND(G71,3),2)</f>
      </c>
      <c r="O71">
        <f>(I71*21)/100</f>
      </c>
      <c r="P71" t="s">
        <v>17</v>
      </c>
    </row>
    <row r="72" spans="1:5" ht="38.25">
      <c r="A72" s="28" t="s">
        <v>43</v>
      </c>
      <c r="E72" s="29" t="s">
        <v>635</v>
      </c>
    </row>
    <row r="73" spans="1:5" ht="89.25">
      <c r="A73" s="30" t="s">
        <v>45</v>
      </c>
      <c r="E73" s="31" t="s">
        <v>636</v>
      </c>
    </row>
    <row r="74" spans="1:5" ht="76.5">
      <c r="A74" t="s">
        <v>47</v>
      </c>
      <c r="E74" s="29" t="s">
        <v>632</v>
      </c>
    </row>
    <row r="75" spans="1:16" ht="12.75">
      <c r="A75" s="18" t="s">
        <v>38</v>
      </c>
      <c r="B75" s="23" t="s">
        <v>119</v>
      </c>
      <c r="C75" s="23" t="s">
        <v>637</v>
      </c>
      <c r="D75" s="18" t="s">
        <v>40</v>
      </c>
      <c r="E75" s="24" t="s">
        <v>638</v>
      </c>
      <c r="F75" s="25" t="s">
        <v>181</v>
      </c>
      <c r="G75" s="26">
        <v>52.37</v>
      </c>
      <c r="H75" s="27">
        <v>0</v>
      </c>
      <c r="I75" s="27">
        <f>ROUND(ROUND(H75,2)*ROUND(G75,3),2)</f>
      </c>
      <c r="O75">
        <f>(I75*21)/100</f>
      </c>
      <c r="P75" t="s">
        <v>17</v>
      </c>
    </row>
    <row r="76" spans="1:5" ht="38.25">
      <c r="A76" s="28" t="s">
        <v>43</v>
      </c>
      <c r="E76" s="29" t="s">
        <v>630</v>
      </c>
    </row>
    <row r="77" spans="1:5" ht="89.25">
      <c r="A77" s="30" t="s">
        <v>45</v>
      </c>
      <c r="E77" s="31" t="s">
        <v>631</v>
      </c>
    </row>
    <row r="78" spans="1:5" ht="76.5">
      <c r="A78" t="s">
        <v>47</v>
      </c>
      <c r="E78" s="29" t="s">
        <v>632</v>
      </c>
    </row>
    <row r="79" spans="1:16" ht="12.75">
      <c r="A79" s="18" t="s">
        <v>38</v>
      </c>
      <c r="B79" s="23" t="s">
        <v>122</v>
      </c>
      <c r="C79" s="23" t="s">
        <v>639</v>
      </c>
      <c r="D79" s="18" t="s">
        <v>40</v>
      </c>
      <c r="E79" s="24" t="s">
        <v>640</v>
      </c>
      <c r="F79" s="25" t="s">
        <v>181</v>
      </c>
      <c r="G79" s="26">
        <v>5.237</v>
      </c>
      <c r="H79" s="27">
        <v>0</v>
      </c>
      <c r="I79" s="27">
        <f>ROUND(ROUND(H79,2)*ROUND(G79,3),2)</f>
      </c>
      <c r="O79">
        <f>(I79*21)/100</f>
      </c>
      <c r="P79" t="s">
        <v>17</v>
      </c>
    </row>
    <row r="80" spans="1:5" ht="38.25">
      <c r="A80" s="28" t="s">
        <v>43</v>
      </c>
      <c r="E80" s="29" t="s">
        <v>641</v>
      </c>
    </row>
    <row r="81" spans="1:5" ht="89.25">
      <c r="A81" s="30" t="s">
        <v>45</v>
      </c>
      <c r="E81" s="31" t="s">
        <v>642</v>
      </c>
    </row>
    <row r="82" spans="1:5" ht="63.75">
      <c r="A82" t="s">
        <v>47</v>
      </c>
      <c r="E82" s="29" t="s">
        <v>643</v>
      </c>
    </row>
    <row r="83" spans="1:18" ht="12.75" customHeight="1">
      <c r="A83" s="5" t="s">
        <v>36</v>
      </c>
      <c r="B83" s="5"/>
      <c r="C83" s="34" t="s">
        <v>80</v>
      </c>
      <c r="D83" s="5"/>
      <c r="E83" s="21" t="s">
        <v>644</v>
      </c>
      <c r="F83" s="5"/>
      <c r="G83" s="5"/>
      <c r="H83" s="5"/>
      <c r="I83" s="35">
        <f>0+Q83</f>
      </c>
      <c r="O83">
        <f>0+R83</f>
      </c>
      <c r="Q83">
        <f>0+I84+I88</f>
      </c>
      <c r="R83">
        <f>0+O84+O88</f>
      </c>
    </row>
    <row r="84" spans="1:16" ht="12.75">
      <c r="A84" s="18" t="s">
        <v>38</v>
      </c>
      <c r="B84" s="23" t="s">
        <v>126</v>
      </c>
      <c r="C84" s="23" t="s">
        <v>645</v>
      </c>
      <c r="D84" s="18" t="s">
        <v>40</v>
      </c>
      <c r="E84" s="24" t="s">
        <v>646</v>
      </c>
      <c r="F84" s="25" t="s">
        <v>181</v>
      </c>
      <c r="G84" s="26">
        <v>12.8</v>
      </c>
      <c r="H84" s="27">
        <v>0</v>
      </c>
      <c r="I84" s="27">
        <f>ROUND(ROUND(H84,2)*ROUND(G84,3),2)</f>
      </c>
      <c r="O84">
        <f>(I84*21)/100</f>
      </c>
      <c r="P84" t="s">
        <v>17</v>
      </c>
    </row>
    <row r="85" spans="1:5" ht="38.25">
      <c r="A85" s="28" t="s">
        <v>43</v>
      </c>
      <c r="E85" s="29" t="s">
        <v>647</v>
      </c>
    </row>
    <row r="86" spans="1:5" ht="51">
      <c r="A86" s="30" t="s">
        <v>45</v>
      </c>
      <c r="E86" s="31" t="s">
        <v>648</v>
      </c>
    </row>
    <row r="87" spans="1:5" ht="51">
      <c r="A87" t="s">
        <v>47</v>
      </c>
      <c r="E87" s="29" t="s">
        <v>649</v>
      </c>
    </row>
    <row r="88" spans="1:16" ht="12.75">
      <c r="A88" s="18" t="s">
        <v>38</v>
      </c>
      <c r="B88" s="23" t="s">
        <v>131</v>
      </c>
      <c r="C88" s="23" t="s">
        <v>650</v>
      </c>
      <c r="D88" s="18" t="s">
        <v>40</v>
      </c>
      <c r="E88" s="24" t="s">
        <v>651</v>
      </c>
      <c r="F88" s="25" t="s">
        <v>181</v>
      </c>
      <c r="G88" s="26">
        <v>5.1</v>
      </c>
      <c r="H88" s="27">
        <v>0</v>
      </c>
      <c r="I88" s="27">
        <f>ROUND(ROUND(H88,2)*ROUND(G88,3),2)</f>
      </c>
      <c r="O88">
        <f>(I88*21)/100</f>
      </c>
      <c r="P88" t="s">
        <v>17</v>
      </c>
    </row>
    <row r="89" spans="1:5" ht="38.25">
      <c r="A89" s="28" t="s">
        <v>43</v>
      </c>
      <c r="E89" s="29" t="s">
        <v>652</v>
      </c>
    </row>
    <row r="90" spans="1:5" ht="38.25">
      <c r="A90" s="30" t="s">
        <v>45</v>
      </c>
      <c r="E90" s="31" t="s">
        <v>653</v>
      </c>
    </row>
    <row r="91" spans="1:5" ht="51">
      <c r="A91" t="s">
        <v>47</v>
      </c>
      <c r="E91" s="29" t="s">
        <v>654</v>
      </c>
    </row>
    <row r="92" spans="1:18" ht="12.75" customHeight="1">
      <c r="A92" s="5" t="s">
        <v>36</v>
      </c>
      <c r="B92" s="5"/>
      <c r="C92" s="34" t="s">
        <v>33</v>
      </c>
      <c r="D92" s="5"/>
      <c r="E92" s="21" t="s">
        <v>49</v>
      </c>
      <c r="F92" s="5"/>
      <c r="G92" s="5"/>
      <c r="H92" s="5"/>
      <c r="I92" s="35">
        <f>0+Q92</f>
      </c>
      <c r="O92">
        <f>0+R92</f>
      </c>
      <c r="Q92">
        <f>0+I93+I97+I101+I105+I109+I113</f>
      </c>
      <c r="R92">
        <f>0+O93+O97+O101+O105+O109+O113</f>
      </c>
    </row>
    <row r="93" spans="1:16" ht="12.75">
      <c r="A93" s="18" t="s">
        <v>38</v>
      </c>
      <c r="B93" s="23" t="s">
        <v>137</v>
      </c>
      <c r="C93" s="23" t="s">
        <v>655</v>
      </c>
      <c r="D93" s="18" t="s">
        <v>40</v>
      </c>
      <c r="E93" s="24" t="s">
        <v>656</v>
      </c>
      <c r="F93" s="25" t="s">
        <v>173</v>
      </c>
      <c r="G93" s="26">
        <v>3</v>
      </c>
      <c r="H93" s="27">
        <v>0</v>
      </c>
      <c r="I93" s="27">
        <f>ROUND(ROUND(H93,2)*ROUND(G93,3),2)</f>
      </c>
      <c r="O93">
        <f>(I93*21)/100</f>
      </c>
      <c r="P93" t="s">
        <v>17</v>
      </c>
    </row>
    <row r="94" spans="1:5" ht="38.25">
      <c r="A94" s="28" t="s">
        <v>43</v>
      </c>
      <c r="E94" s="29" t="s">
        <v>657</v>
      </c>
    </row>
    <row r="95" spans="1:5" ht="12.75">
      <c r="A95" s="30" t="s">
        <v>45</v>
      </c>
      <c r="E95" s="31" t="s">
        <v>658</v>
      </c>
    </row>
    <row r="96" spans="1:5" ht="63.75">
      <c r="A96" t="s">
        <v>47</v>
      </c>
      <c r="E96" s="29" t="s">
        <v>659</v>
      </c>
    </row>
    <row r="97" spans="1:16" ht="12.75">
      <c r="A97" s="18" t="s">
        <v>38</v>
      </c>
      <c r="B97" s="23" t="s">
        <v>140</v>
      </c>
      <c r="C97" s="23" t="s">
        <v>660</v>
      </c>
      <c r="D97" s="18" t="s">
        <v>40</v>
      </c>
      <c r="E97" s="24" t="s">
        <v>661</v>
      </c>
      <c r="F97" s="25" t="s">
        <v>173</v>
      </c>
      <c r="G97" s="26">
        <v>41</v>
      </c>
      <c r="H97" s="27">
        <v>0</v>
      </c>
      <c r="I97" s="27">
        <f>ROUND(ROUND(H97,2)*ROUND(G97,3),2)</f>
      </c>
      <c r="O97">
        <f>(I97*21)/100</f>
      </c>
      <c r="P97" t="s">
        <v>17</v>
      </c>
    </row>
    <row r="98" spans="1:5" ht="38.25">
      <c r="A98" s="28" t="s">
        <v>43</v>
      </c>
      <c r="E98" s="29" t="s">
        <v>662</v>
      </c>
    </row>
    <row r="99" spans="1:5" ht="51">
      <c r="A99" s="30" t="s">
        <v>45</v>
      </c>
      <c r="E99" s="31" t="s">
        <v>663</v>
      </c>
    </row>
    <row r="100" spans="1:5" ht="51">
      <c r="A100" t="s">
        <v>47</v>
      </c>
      <c r="E100" s="29" t="s">
        <v>289</v>
      </c>
    </row>
    <row r="101" spans="1:16" ht="12.75">
      <c r="A101" s="18" t="s">
        <v>38</v>
      </c>
      <c r="B101" s="23" t="s">
        <v>143</v>
      </c>
      <c r="C101" s="23" t="s">
        <v>664</v>
      </c>
      <c r="D101" s="18" t="s">
        <v>40</v>
      </c>
      <c r="E101" s="24" t="s">
        <v>665</v>
      </c>
      <c r="F101" s="25" t="s">
        <v>173</v>
      </c>
      <c r="G101" s="26">
        <v>6</v>
      </c>
      <c r="H101" s="27">
        <v>0</v>
      </c>
      <c r="I101" s="27">
        <f>ROUND(ROUND(H101,2)*ROUND(G101,3),2)</f>
      </c>
      <c r="O101">
        <f>(I101*21)/100</f>
      </c>
      <c r="P101" t="s">
        <v>17</v>
      </c>
    </row>
    <row r="102" spans="1:5" ht="38.25">
      <c r="A102" s="28" t="s">
        <v>43</v>
      </c>
      <c r="E102" s="29" t="s">
        <v>666</v>
      </c>
    </row>
    <row r="103" spans="1:5" ht="38.25">
      <c r="A103" s="30" t="s">
        <v>45</v>
      </c>
      <c r="E103" s="31" t="s">
        <v>667</v>
      </c>
    </row>
    <row r="104" spans="1:5" ht="25.5">
      <c r="A104" t="s">
        <v>47</v>
      </c>
      <c r="E104" s="29" t="s">
        <v>668</v>
      </c>
    </row>
    <row r="105" spans="1:16" ht="12.75">
      <c r="A105" s="18" t="s">
        <v>38</v>
      </c>
      <c r="B105" s="23" t="s">
        <v>148</v>
      </c>
      <c r="C105" s="23" t="s">
        <v>669</v>
      </c>
      <c r="D105" s="18" t="s">
        <v>40</v>
      </c>
      <c r="E105" s="24" t="s">
        <v>670</v>
      </c>
      <c r="F105" s="25" t="s">
        <v>181</v>
      </c>
      <c r="G105" s="26">
        <v>52.37</v>
      </c>
      <c r="H105" s="27">
        <v>0</v>
      </c>
      <c r="I105" s="27">
        <f>ROUND(ROUND(H105,2)*ROUND(G105,3),2)</f>
      </c>
      <c r="O105">
        <f>(I105*21)/100</f>
      </c>
      <c r="P105" t="s">
        <v>17</v>
      </c>
    </row>
    <row r="106" spans="1:5" ht="25.5">
      <c r="A106" s="28" t="s">
        <v>43</v>
      </c>
      <c r="E106" s="29" t="s">
        <v>583</v>
      </c>
    </row>
    <row r="107" spans="1:5" ht="89.25">
      <c r="A107" s="30" t="s">
        <v>45</v>
      </c>
      <c r="E107" s="31" t="s">
        <v>631</v>
      </c>
    </row>
    <row r="108" spans="1:5" ht="25.5">
      <c r="A108" t="s">
        <v>47</v>
      </c>
      <c r="E108" s="29" t="s">
        <v>671</v>
      </c>
    </row>
    <row r="109" spans="1:16" ht="12.75">
      <c r="A109" s="18" t="s">
        <v>38</v>
      </c>
      <c r="B109" s="23" t="s">
        <v>266</v>
      </c>
      <c r="C109" s="23" t="s">
        <v>672</v>
      </c>
      <c r="D109" s="18" t="s">
        <v>40</v>
      </c>
      <c r="E109" s="24" t="s">
        <v>673</v>
      </c>
      <c r="F109" s="25" t="s">
        <v>181</v>
      </c>
      <c r="G109" s="26">
        <v>12.8</v>
      </c>
      <c r="H109" s="27">
        <v>0</v>
      </c>
      <c r="I109" s="27">
        <f>ROUND(ROUND(H109,2)*ROUND(G109,3),2)</f>
      </c>
      <c r="O109">
        <f>(I109*21)/100</f>
      </c>
      <c r="P109" t="s">
        <v>17</v>
      </c>
    </row>
    <row r="110" spans="1:5" ht="38.25">
      <c r="A110" s="28" t="s">
        <v>43</v>
      </c>
      <c r="E110" s="29" t="s">
        <v>674</v>
      </c>
    </row>
    <row r="111" spans="1:5" ht="51">
      <c r="A111" s="30" t="s">
        <v>45</v>
      </c>
      <c r="E111" s="31" t="s">
        <v>648</v>
      </c>
    </row>
    <row r="112" spans="1:5" ht="25.5">
      <c r="A112" t="s">
        <v>47</v>
      </c>
      <c r="E112" s="29" t="s">
        <v>671</v>
      </c>
    </row>
    <row r="113" spans="1:16" ht="12.75">
      <c r="A113" s="18" t="s">
        <v>38</v>
      </c>
      <c r="B113" s="23" t="s">
        <v>272</v>
      </c>
      <c r="C113" s="23" t="s">
        <v>529</v>
      </c>
      <c r="D113" s="18" t="s">
        <v>40</v>
      </c>
      <c r="E113" s="24" t="s">
        <v>530</v>
      </c>
      <c r="F113" s="25" t="s">
        <v>42</v>
      </c>
      <c r="G113" s="26">
        <v>1.2</v>
      </c>
      <c r="H113" s="27">
        <v>0</v>
      </c>
      <c r="I113" s="27">
        <f>ROUND(ROUND(H113,2)*ROUND(G113,3),2)</f>
      </c>
      <c r="O113">
        <f>(I113*21)/100</f>
      </c>
      <c r="P113" t="s">
        <v>17</v>
      </c>
    </row>
    <row r="114" spans="1:5" ht="25.5">
      <c r="A114" s="28" t="s">
        <v>43</v>
      </c>
      <c r="E114" s="29" t="s">
        <v>583</v>
      </c>
    </row>
    <row r="115" spans="1:5" ht="38.25">
      <c r="A115" s="30" t="s">
        <v>45</v>
      </c>
      <c r="E115" s="31" t="s">
        <v>675</v>
      </c>
    </row>
    <row r="116" spans="1:5" ht="102">
      <c r="A116" t="s">
        <v>47</v>
      </c>
      <c r="E116" s="29" t="s">
        <v>527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7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0+O9+O14+O35+O60+O69</f>
      </c>
      <c r="P2" t="s">
        <v>16</v>
      </c>
    </row>
    <row r="3" spans="1:16" ht="15" customHeight="1">
      <c r="A3" t="s">
        <v>1</v>
      </c>
      <c r="B3" s="8" t="s">
        <v>4</v>
      </c>
      <c r="C3" s="9" t="s">
        <v>5</v>
      </c>
      <c r="D3" s="1"/>
      <c r="E3" s="10" t="s">
        <v>6</v>
      </c>
      <c r="F3" s="1"/>
      <c r="G3" s="4"/>
      <c r="H3" s="3" t="s">
        <v>676</v>
      </c>
      <c r="I3" s="36">
        <f>0+I9+I14+I35+I60+I69</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676</v>
      </c>
      <c r="D5" s="5"/>
      <c r="E5" s="14" t="s">
        <v>677</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f>
      </c>
      <c r="R9">
        <f>0+O10</f>
      </c>
    </row>
    <row r="10" spans="1:16" ht="12.75">
      <c r="A10" s="18" t="s">
        <v>38</v>
      </c>
      <c r="B10" s="23" t="s">
        <v>22</v>
      </c>
      <c r="C10" s="23" t="s">
        <v>156</v>
      </c>
      <c r="D10" s="18" t="s">
        <v>40</v>
      </c>
      <c r="E10" s="24" t="s">
        <v>157</v>
      </c>
      <c r="F10" s="25" t="s">
        <v>42</v>
      </c>
      <c r="G10" s="26">
        <v>150.4</v>
      </c>
      <c r="H10" s="27">
        <v>0</v>
      </c>
      <c r="I10" s="27">
        <f>ROUND(ROUND(H10,2)*ROUND(G10,3),2)</f>
      </c>
      <c r="O10">
        <f>(I10*21)/100</f>
      </c>
      <c r="P10" t="s">
        <v>17</v>
      </c>
    </row>
    <row r="11" spans="1:5" ht="25.5">
      <c r="A11" s="28" t="s">
        <v>43</v>
      </c>
      <c r="E11" s="29" t="s">
        <v>158</v>
      </c>
    </row>
    <row r="12" spans="1:5" ht="12.75">
      <c r="A12" s="30" t="s">
        <v>45</v>
      </c>
      <c r="E12" s="31" t="s">
        <v>678</v>
      </c>
    </row>
    <row r="13" spans="1:5" ht="25.5">
      <c r="A13" t="s">
        <v>47</v>
      </c>
      <c r="E13" s="29" t="s">
        <v>160</v>
      </c>
    </row>
    <row r="14" spans="1:18" ht="12.75" customHeight="1">
      <c r="A14" s="5" t="s">
        <v>36</v>
      </c>
      <c r="B14" s="5"/>
      <c r="C14" s="34" t="s">
        <v>22</v>
      </c>
      <c r="D14" s="5"/>
      <c r="E14" s="21" t="s">
        <v>165</v>
      </c>
      <c r="F14" s="5"/>
      <c r="G14" s="5"/>
      <c r="H14" s="5"/>
      <c r="I14" s="35">
        <f>0+Q14</f>
      </c>
      <c r="O14">
        <f>0+R14</f>
      </c>
      <c r="Q14">
        <f>0+I15+I19+I23+I27+I31</f>
      </c>
      <c r="R14">
        <f>0+O15+O19+O23+O27+O31</f>
      </c>
    </row>
    <row r="15" spans="1:16" ht="12.75">
      <c r="A15" s="18" t="s">
        <v>38</v>
      </c>
      <c r="B15" s="23" t="s">
        <v>17</v>
      </c>
      <c r="C15" s="23" t="s">
        <v>591</v>
      </c>
      <c r="D15" s="18" t="s">
        <v>40</v>
      </c>
      <c r="E15" s="24" t="s">
        <v>592</v>
      </c>
      <c r="F15" s="25" t="s">
        <v>42</v>
      </c>
      <c r="G15" s="26">
        <v>108.3</v>
      </c>
      <c r="H15" s="27">
        <v>0</v>
      </c>
      <c r="I15" s="27">
        <f>ROUND(ROUND(H15,2)*ROUND(G15,3),2)</f>
      </c>
      <c r="O15">
        <f>(I15*21)/100</f>
      </c>
      <c r="P15" t="s">
        <v>17</v>
      </c>
    </row>
    <row r="16" spans="1:5" ht="38.25">
      <c r="A16" s="28" t="s">
        <v>43</v>
      </c>
      <c r="E16" s="29" t="s">
        <v>679</v>
      </c>
    </row>
    <row r="17" spans="1:5" ht="51">
      <c r="A17" s="30" t="s">
        <v>45</v>
      </c>
      <c r="E17" s="31" t="s">
        <v>680</v>
      </c>
    </row>
    <row r="18" spans="1:5" ht="318.75">
      <c r="A18" t="s">
        <v>47</v>
      </c>
      <c r="E18" s="29" t="s">
        <v>193</v>
      </c>
    </row>
    <row r="19" spans="1:16" ht="12.75">
      <c r="A19" s="18" t="s">
        <v>38</v>
      </c>
      <c r="B19" s="23" t="s">
        <v>16</v>
      </c>
      <c r="C19" s="23" t="s">
        <v>189</v>
      </c>
      <c r="D19" s="18" t="s">
        <v>40</v>
      </c>
      <c r="E19" s="24" t="s">
        <v>190</v>
      </c>
      <c r="F19" s="25" t="s">
        <v>42</v>
      </c>
      <c r="G19" s="26">
        <v>42.14</v>
      </c>
      <c r="H19" s="27">
        <v>0</v>
      </c>
      <c r="I19" s="27">
        <f>ROUND(ROUND(H19,2)*ROUND(G19,3),2)</f>
      </c>
      <c r="O19">
        <f>(I19*21)/100</f>
      </c>
      <c r="P19" t="s">
        <v>17</v>
      </c>
    </row>
    <row r="20" spans="1:5" ht="51">
      <c r="A20" s="28" t="s">
        <v>43</v>
      </c>
      <c r="E20" s="29" t="s">
        <v>681</v>
      </c>
    </row>
    <row r="21" spans="1:5" ht="12.75">
      <c r="A21" s="30" t="s">
        <v>45</v>
      </c>
      <c r="E21" s="31" t="s">
        <v>682</v>
      </c>
    </row>
    <row r="22" spans="1:5" ht="318.75">
      <c r="A22" t="s">
        <v>47</v>
      </c>
      <c r="E22" s="29" t="s">
        <v>193</v>
      </c>
    </row>
    <row r="23" spans="1:16" ht="12.75">
      <c r="A23" s="18" t="s">
        <v>38</v>
      </c>
      <c r="B23" s="23" t="s">
        <v>26</v>
      </c>
      <c r="C23" s="23" t="s">
        <v>194</v>
      </c>
      <c r="D23" s="18" t="s">
        <v>40</v>
      </c>
      <c r="E23" s="24" t="s">
        <v>195</v>
      </c>
      <c r="F23" s="25" t="s">
        <v>42</v>
      </c>
      <c r="G23" s="26">
        <v>150.4</v>
      </c>
      <c r="H23" s="27">
        <v>0</v>
      </c>
      <c r="I23" s="27">
        <f>ROUND(ROUND(H23,2)*ROUND(G23,3),2)</f>
      </c>
      <c r="O23">
        <f>(I23*21)/100</f>
      </c>
      <c r="P23" t="s">
        <v>17</v>
      </c>
    </row>
    <row r="24" spans="1:5" ht="25.5">
      <c r="A24" s="28" t="s">
        <v>43</v>
      </c>
      <c r="E24" s="29" t="s">
        <v>683</v>
      </c>
    </row>
    <row r="25" spans="1:5" ht="12.75">
      <c r="A25" s="30" t="s">
        <v>45</v>
      </c>
      <c r="E25" s="31" t="s">
        <v>684</v>
      </c>
    </row>
    <row r="26" spans="1:5" ht="191.25">
      <c r="A26" t="s">
        <v>47</v>
      </c>
      <c r="E26" s="29" t="s">
        <v>197</v>
      </c>
    </row>
    <row r="27" spans="1:16" ht="12.75">
      <c r="A27" s="18" t="s">
        <v>38</v>
      </c>
      <c r="B27" s="23" t="s">
        <v>28</v>
      </c>
      <c r="C27" s="23" t="s">
        <v>198</v>
      </c>
      <c r="D27" s="18" t="s">
        <v>40</v>
      </c>
      <c r="E27" s="24" t="s">
        <v>199</v>
      </c>
      <c r="F27" s="25" t="s">
        <v>42</v>
      </c>
      <c r="G27" s="26">
        <v>19.98</v>
      </c>
      <c r="H27" s="27">
        <v>0</v>
      </c>
      <c r="I27" s="27">
        <f>ROUND(ROUND(H27,2)*ROUND(G27,3),2)</f>
      </c>
      <c r="O27">
        <f>(I27*21)/100</f>
      </c>
      <c r="P27" t="s">
        <v>17</v>
      </c>
    </row>
    <row r="28" spans="1:5" ht="25.5">
      <c r="A28" s="28" t="s">
        <v>43</v>
      </c>
      <c r="E28" s="29" t="s">
        <v>685</v>
      </c>
    </row>
    <row r="29" spans="1:5" ht="12.75">
      <c r="A29" s="30" t="s">
        <v>45</v>
      </c>
      <c r="E29" s="31" t="s">
        <v>686</v>
      </c>
    </row>
    <row r="30" spans="1:5" ht="229.5">
      <c r="A30" t="s">
        <v>47</v>
      </c>
      <c r="E30" s="29" t="s">
        <v>687</v>
      </c>
    </row>
    <row r="31" spans="1:16" ht="12.75">
      <c r="A31" s="18" t="s">
        <v>38</v>
      </c>
      <c r="B31" s="23" t="s">
        <v>30</v>
      </c>
      <c r="C31" s="23" t="s">
        <v>203</v>
      </c>
      <c r="D31" s="18" t="s">
        <v>40</v>
      </c>
      <c r="E31" s="24" t="s">
        <v>204</v>
      </c>
      <c r="F31" s="25" t="s">
        <v>42</v>
      </c>
      <c r="G31" s="26">
        <v>30.69</v>
      </c>
      <c r="H31" s="27">
        <v>0</v>
      </c>
      <c r="I31" s="27">
        <f>ROUND(ROUND(H31,2)*ROUND(G31,3),2)</f>
      </c>
      <c r="O31">
        <f>(I31*21)/100</f>
      </c>
      <c r="P31" t="s">
        <v>17</v>
      </c>
    </row>
    <row r="32" spans="1:5" ht="51">
      <c r="A32" s="28" t="s">
        <v>43</v>
      </c>
      <c r="E32" s="29" t="s">
        <v>688</v>
      </c>
    </row>
    <row r="33" spans="1:5" ht="12.75">
      <c r="A33" s="30" t="s">
        <v>45</v>
      </c>
      <c r="E33" s="31" t="s">
        <v>689</v>
      </c>
    </row>
    <row r="34" spans="1:5" ht="293.25">
      <c r="A34" t="s">
        <v>47</v>
      </c>
      <c r="E34" s="29" t="s">
        <v>207</v>
      </c>
    </row>
    <row r="35" spans="1:18" ht="12.75" customHeight="1">
      <c r="A35" s="5" t="s">
        <v>36</v>
      </c>
      <c r="B35" s="5"/>
      <c r="C35" s="34" t="s">
        <v>17</v>
      </c>
      <c r="D35" s="5"/>
      <c r="E35" s="21" t="s">
        <v>598</v>
      </c>
      <c r="F35" s="5"/>
      <c r="G35" s="5"/>
      <c r="H35" s="5"/>
      <c r="I35" s="35">
        <f>0+Q35</f>
      </c>
      <c r="O35">
        <f>0+R35</f>
      </c>
      <c r="Q35">
        <f>0+I36+I40+I44+I48+I52+I56</f>
      </c>
      <c r="R35">
        <f>0+O36+O40+O44+O48+O52+O56</f>
      </c>
    </row>
    <row r="36" spans="1:16" ht="12.75">
      <c r="A36" s="18" t="s">
        <v>38</v>
      </c>
      <c r="B36" s="23" t="s">
        <v>80</v>
      </c>
      <c r="C36" s="23" t="s">
        <v>690</v>
      </c>
      <c r="D36" s="18" t="s">
        <v>40</v>
      </c>
      <c r="E36" s="24" t="s">
        <v>691</v>
      </c>
      <c r="F36" s="25" t="s">
        <v>42</v>
      </c>
      <c r="G36" s="26">
        <v>19.5</v>
      </c>
      <c r="H36" s="27">
        <v>0</v>
      </c>
      <c r="I36" s="27">
        <f>ROUND(ROUND(H36,2)*ROUND(G36,3),2)</f>
      </c>
      <c r="O36">
        <f>(I36*21)/100</f>
      </c>
      <c r="P36" t="s">
        <v>17</v>
      </c>
    </row>
    <row r="37" spans="1:5" ht="25.5">
      <c r="A37" s="28" t="s">
        <v>43</v>
      </c>
      <c r="E37" s="29" t="s">
        <v>692</v>
      </c>
    </row>
    <row r="38" spans="1:5" ht="25.5">
      <c r="A38" s="30" t="s">
        <v>45</v>
      </c>
      <c r="E38" s="31" t="s">
        <v>693</v>
      </c>
    </row>
    <row r="39" spans="1:5" ht="38.25">
      <c r="A39" t="s">
        <v>47</v>
      </c>
      <c r="E39" s="29" t="s">
        <v>217</v>
      </c>
    </row>
    <row r="40" spans="1:16" ht="12.75">
      <c r="A40" s="18" t="s">
        <v>38</v>
      </c>
      <c r="B40" s="23" t="s">
        <v>84</v>
      </c>
      <c r="C40" s="23" t="s">
        <v>694</v>
      </c>
      <c r="D40" s="18" t="s">
        <v>40</v>
      </c>
      <c r="E40" s="24" t="s">
        <v>695</v>
      </c>
      <c r="F40" s="25" t="s">
        <v>42</v>
      </c>
      <c r="G40" s="26">
        <v>40.25</v>
      </c>
      <c r="H40" s="27">
        <v>0</v>
      </c>
      <c r="I40" s="27">
        <f>ROUND(ROUND(H40,2)*ROUND(G40,3),2)</f>
      </c>
      <c r="O40">
        <f>(I40*21)/100</f>
      </c>
      <c r="P40" t="s">
        <v>17</v>
      </c>
    </row>
    <row r="41" spans="1:5" ht="25.5">
      <c r="A41" s="28" t="s">
        <v>43</v>
      </c>
      <c r="E41" s="29" t="s">
        <v>696</v>
      </c>
    </row>
    <row r="42" spans="1:5" ht="12.75">
      <c r="A42" s="30" t="s">
        <v>45</v>
      </c>
      <c r="E42" s="31" t="s">
        <v>697</v>
      </c>
    </row>
    <row r="43" spans="1:5" ht="38.25">
      <c r="A43" t="s">
        <v>47</v>
      </c>
      <c r="E43" s="29" t="s">
        <v>698</v>
      </c>
    </row>
    <row r="44" spans="1:16" ht="12.75">
      <c r="A44" s="18" t="s">
        <v>38</v>
      </c>
      <c r="B44" s="23" t="s">
        <v>33</v>
      </c>
      <c r="C44" s="23" t="s">
        <v>699</v>
      </c>
      <c r="D44" s="18" t="s">
        <v>40</v>
      </c>
      <c r="E44" s="24" t="s">
        <v>700</v>
      </c>
      <c r="F44" s="25" t="s">
        <v>181</v>
      </c>
      <c r="G44" s="26">
        <v>90.5</v>
      </c>
      <c r="H44" s="27">
        <v>0</v>
      </c>
      <c r="I44" s="27">
        <f>ROUND(ROUND(H44,2)*ROUND(G44,3),2)</f>
      </c>
      <c r="O44">
        <f>(I44*21)/100</f>
      </c>
      <c r="P44" t="s">
        <v>17</v>
      </c>
    </row>
    <row r="45" spans="1:5" ht="25.5">
      <c r="A45" s="28" t="s">
        <v>43</v>
      </c>
      <c r="E45" s="29" t="s">
        <v>701</v>
      </c>
    </row>
    <row r="46" spans="1:5" ht="12.75">
      <c r="A46" s="30" t="s">
        <v>45</v>
      </c>
      <c r="E46" s="31" t="s">
        <v>702</v>
      </c>
    </row>
    <row r="47" spans="1:5" ht="114.75">
      <c r="A47" t="s">
        <v>47</v>
      </c>
      <c r="E47" s="29" t="s">
        <v>703</v>
      </c>
    </row>
    <row r="48" spans="1:16" ht="12.75">
      <c r="A48" s="18" t="s">
        <v>38</v>
      </c>
      <c r="B48" s="23" t="s">
        <v>35</v>
      </c>
      <c r="C48" s="23" t="s">
        <v>704</v>
      </c>
      <c r="D48" s="18" t="s">
        <v>40</v>
      </c>
      <c r="E48" s="24" t="s">
        <v>705</v>
      </c>
      <c r="F48" s="25" t="s">
        <v>42</v>
      </c>
      <c r="G48" s="26">
        <v>8.37</v>
      </c>
      <c r="H48" s="27">
        <v>0</v>
      </c>
      <c r="I48" s="27">
        <f>ROUND(ROUND(H48,2)*ROUND(G48,3),2)</f>
      </c>
      <c r="O48">
        <f>(I48*21)/100</f>
      </c>
      <c r="P48" t="s">
        <v>17</v>
      </c>
    </row>
    <row r="49" spans="1:5" ht="12.75">
      <c r="A49" s="28" t="s">
        <v>43</v>
      </c>
      <c r="E49" s="29" t="s">
        <v>706</v>
      </c>
    </row>
    <row r="50" spans="1:5" ht="12.75">
      <c r="A50" s="30" t="s">
        <v>45</v>
      </c>
      <c r="E50" s="31" t="s">
        <v>707</v>
      </c>
    </row>
    <row r="51" spans="1:5" ht="38.25">
      <c r="A51" t="s">
        <v>47</v>
      </c>
      <c r="E51" s="29" t="s">
        <v>217</v>
      </c>
    </row>
    <row r="52" spans="1:16" ht="12.75">
      <c r="A52" s="18" t="s">
        <v>38</v>
      </c>
      <c r="B52" s="23" t="s">
        <v>96</v>
      </c>
      <c r="C52" s="23" t="s">
        <v>708</v>
      </c>
      <c r="D52" s="18" t="s">
        <v>40</v>
      </c>
      <c r="E52" s="24" t="s">
        <v>709</v>
      </c>
      <c r="F52" s="25" t="s">
        <v>42</v>
      </c>
      <c r="G52" s="26">
        <v>9.138</v>
      </c>
      <c r="H52" s="27">
        <v>0</v>
      </c>
      <c r="I52" s="27">
        <f>ROUND(ROUND(H52,2)*ROUND(G52,3),2)</f>
      </c>
      <c r="O52">
        <f>(I52*21)/100</f>
      </c>
      <c r="P52" t="s">
        <v>17</v>
      </c>
    </row>
    <row r="53" spans="1:5" ht="63.75">
      <c r="A53" s="28" t="s">
        <v>43</v>
      </c>
      <c r="E53" s="29" t="s">
        <v>710</v>
      </c>
    </row>
    <row r="54" spans="1:5" ht="25.5">
      <c r="A54" s="30" t="s">
        <v>45</v>
      </c>
      <c r="E54" s="31" t="s">
        <v>711</v>
      </c>
    </row>
    <row r="55" spans="1:5" ht="369.75">
      <c r="A55" t="s">
        <v>47</v>
      </c>
      <c r="E55" s="29" t="s">
        <v>712</v>
      </c>
    </row>
    <row r="56" spans="1:16" ht="12.75">
      <c r="A56" s="18" t="s">
        <v>38</v>
      </c>
      <c r="B56" s="23" t="s">
        <v>100</v>
      </c>
      <c r="C56" s="23" t="s">
        <v>713</v>
      </c>
      <c r="D56" s="18" t="s">
        <v>40</v>
      </c>
      <c r="E56" s="24" t="s">
        <v>714</v>
      </c>
      <c r="F56" s="25" t="s">
        <v>614</v>
      </c>
      <c r="G56" s="26">
        <v>0.097</v>
      </c>
      <c r="H56" s="27">
        <v>0</v>
      </c>
      <c r="I56" s="27">
        <f>ROUND(ROUND(H56,2)*ROUND(G56,3),2)</f>
      </c>
      <c r="O56">
        <f>(I56*21)/100</f>
      </c>
      <c r="P56" t="s">
        <v>17</v>
      </c>
    </row>
    <row r="57" spans="1:5" ht="25.5">
      <c r="A57" s="28" t="s">
        <v>43</v>
      </c>
      <c r="E57" s="29" t="s">
        <v>715</v>
      </c>
    </row>
    <row r="58" spans="1:5" ht="12.75">
      <c r="A58" s="30" t="s">
        <v>45</v>
      </c>
      <c r="E58" s="31" t="s">
        <v>716</v>
      </c>
    </row>
    <row r="59" spans="1:5" ht="267.75">
      <c r="A59" t="s">
        <v>47</v>
      </c>
      <c r="E59" s="29" t="s">
        <v>717</v>
      </c>
    </row>
    <row r="60" spans="1:18" ht="12.75" customHeight="1">
      <c r="A60" s="5" t="s">
        <v>36</v>
      </c>
      <c r="B60" s="5"/>
      <c r="C60" s="34" t="s">
        <v>26</v>
      </c>
      <c r="D60" s="5"/>
      <c r="E60" s="21" t="s">
        <v>212</v>
      </c>
      <c r="F60" s="5"/>
      <c r="G60" s="5"/>
      <c r="H60" s="5"/>
      <c r="I60" s="35">
        <f>0+Q60</f>
      </c>
      <c r="O60">
        <f>0+R60</f>
      </c>
      <c r="Q60">
        <f>0+I61+I65</f>
      </c>
      <c r="R60">
        <f>0+O61+O65</f>
      </c>
    </row>
    <row r="61" spans="1:16" ht="12.75">
      <c r="A61" s="18" t="s">
        <v>38</v>
      </c>
      <c r="B61" s="23" t="s">
        <v>104</v>
      </c>
      <c r="C61" s="23" t="s">
        <v>718</v>
      </c>
      <c r="D61" s="18" t="s">
        <v>40</v>
      </c>
      <c r="E61" s="24" t="s">
        <v>719</v>
      </c>
      <c r="F61" s="25" t="s">
        <v>42</v>
      </c>
      <c r="G61" s="26">
        <v>9.66</v>
      </c>
      <c r="H61" s="27">
        <v>0</v>
      </c>
      <c r="I61" s="27">
        <f>ROUND(ROUND(H61,2)*ROUND(G61,3),2)</f>
      </c>
      <c r="O61">
        <f>(I61*21)/100</f>
      </c>
      <c r="P61" t="s">
        <v>17</v>
      </c>
    </row>
    <row r="62" spans="1:5" ht="25.5">
      <c r="A62" s="28" t="s">
        <v>43</v>
      </c>
      <c r="E62" s="29" t="s">
        <v>720</v>
      </c>
    </row>
    <row r="63" spans="1:5" ht="12.75">
      <c r="A63" s="30" t="s">
        <v>45</v>
      </c>
      <c r="E63" s="31" t="s">
        <v>721</v>
      </c>
    </row>
    <row r="64" spans="1:5" ht="51">
      <c r="A64" t="s">
        <v>47</v>
      </c>
      <c r="E64" s="29" t="s">
        <v>722</v>
      </c>
    </row>
    <row r="65" spans="1:16" ht="12.75">
      <c r="A65" s="18" t="s">
        <v>38</v>
      </c>
      <c r="B65" s="23" t="s">
        <v>109</v>
      </c>
      <c r="C65" s="23" t="s">
        <v>623</v>
      </c>
      <c r="D65" s="18" t="s">
        <v>40</v>
      </c>
      <c r="E65" s="24" t="s">
        <v>624</v>
      </c>
      <c r="F65" s="25" t="s">
        <v>42</v>
      </c>
      <c r="G65" s="26">
        <v>67</v>
      </c>
      <c r="H65" s="27">
        <v>0</v>
      </c>
      <c r="I65" s="27">
        <f>ROUND(ROUND(H65,2)*ROUND(G65,3),2)</f>
      </c>
      <c r="O65">
        <f>(I65*21)/100</f>
      </c>
      <c r="P65" t="s">
        <v>17</v>
      </c>
    </row>
    <row r="66" spans="1:5" ht="38.25">
      <c r="A66" s="28" t="s">
        <v>43</v>
      </c>
      <c r="E66" s="29" t="s">
        <v>723</v>
      </c>
    </row>
    <row r="67" spans="1:5" ht="25.5">
      <c r="A67" s="30" t="s">
        <v>45</v>
      </c>
      <c r="E67" s="31" t="s">
        <v>724</v>
      </c>
    </row>
    <row r="68" spans="1:5" ht="102">
      <c r="A68" t="s">
        <v>47</v>
      </c>
      <c r="E68" s="29" t="s">
        <v>626</v>
      </c>
    </row>
    <row r="69" spans="1:18" ht="12.75" customHeight="1">
      <c r="A69" s="5" t="s">
        <v>36</v>
      </c>
      <c r="B69" s="5"/>
      <c r="C69" s="34" t="s">
        <v>33</v>
      </c>
      <c r="D69" s="5"/>
      <c r="E69" s="21" t="s">
        <v>49</v>
      </c>
      <c r="F69" s="5"/>
      <c r="G69" s="5"/>
      <c r="H69" s="5"/>
      <c r="I69" s="35">
        <f>0+Q69</f>
      </c>
      <c r="O69">
        <f>0+R69</f>
      </c>
      <c r="Q69">
        <f>0+I70</f>
      </c>
      <c r="R69">
        <f>0+O70</f>
      </c>
    </row>
    <row r="70" spans="1:16" ht="12.75">
      <c r="A70" s="18" t="s">
        <v>38</v>
      </c>
      <c r="B70" s="23" t="s">
        <v>114</v>
      </c>
      <c r="C70" s="23" t="s">
        <v>725</v>
      </c>
      <c r="D70" s="18" t="s">
        <v>40</v>
      </c>
      <c r="E70" s="24" t="s">
        <v>726</v>
      </c>
      <c r="F70" s="25" t="s">
        <v>173</v>
      </c>
      <c r="G70" s="26">
        <v>39</v>
      </c>
      <c r="H70" s="27">
        <v>0</v>
      </c>
      <c r="I70" s="27">
        <f>ROUND(ROUND(H70,2)*ROUND(G70,3),2)</f>
      </c>
      <c r="O70">
        <f>(I70*21)/100</f>
      </c>
      <c r="P70" t="s">
        <v>17</v>
      </c>
    </row>
    <row r="71" spans="1:5" ht="25.5">
      <c r="A71" s="28" t="s">
        <v>43</v>
      </c>
      <c r="E71" s="29" t="s">
        <v>727</v>
      </c>
    </row>
    <row r="72" spans="1:5" ht="25.5">
      <c r="A72" s="30" t="s">
        <v>45</v>
      </c>
      <c r="E72" s="31" t="s">
        <v>728</v>
      </c>
    </row>
    <row r="73" spans="1:5" ht="63.75">
      <c r="A73" t="s">
        <v>47</v>
      </c>
      <c r="E73" s="29" t="s">
        <v>729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4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0+O9+O42</f>
      </c>
      <c r="P2" t="s">
        <v>16</v>
      </c>
    </row>
    <row r="3" spans="1:16" ht="15" customHeight="1">
      <c r="A3" t="s">
        <v>1</v>
      </c>
      <c r="B3" s="8" t="s">
        <v>4</v>
      </c>
      <c r="C3" s="9" t="s">
        <v>5</v>
      </c>
      <c r="D3" s="1"/>
      <c r="E3" s="10" t="s">
        <v>6</v>
      </c>
      <c r="F3" s="1"/>
      <c r="G3" s="4"/>
      <c r="H3" s="3" t="s">
        <v>730</v>
      </c>
      <c r="I3" s="36">
        <f>0+I9+I42</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730</v>
      </c>
      <c r="D5" s="5"/>
      <c r="E5" s="14" t="s">
        <v>731</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28</v>
      </c>
      <c r="D9" s="19"/>
      <c r="E9" s="21" t="s">
        <v>37</v>
      </c>
      <c r="F9" s="19"/>
      <c r="G9" s="19"/>
      <c r="H9" s="19"/>
      <c r="I9" s="22">
        <f>0+Q9</f>
      </c>
      <c r="O9">
        <f>0+R9</f>
      </c>
      <c r="Q9">
        <f>0+I10+I14+I18+I22+I26+I30+I34+I38</f>
      </c>
      <c r="R9">
        <f>0+O10+O14+O18+O22+O26+O30+O34+O38</f>
      </c>
    </row>
    <row r="10" spans="1:16" ht="12.75">
      <c r="A10" s="18" t="s">
        <v>38</v>
      </c>
      <c r="B10" s="23" t="s">
        <v>22</v>
      </c>
      <c r="C10" s="23" t="s">
        <v>732</v>
      </c>
      <c r="D10" s="18" t="s">
        <v>40</v>
      </c>
      <c r="E10" s="24" t="s">
        <v>733</v>
      </c>
      <c r="F10" s="25" t="s">
        <v>181</v>
      </c>
      <c r="G10" s="26">
        <v>1016.6</v>
      </c>
      <c r="H10" s="27">
        <v>0</v>
      </c>
      <c r="I10" s="27">
        <f>ROUND(ROUND(H10,2)*ROUND(G10,3),2)</f>
      </c>
      <c r="O10">
        <f>(I10*21)/100</f>
      </c>
      <c r="P10" t="s">
        <v>17</v>
      </c>
    </row>
    <row r="11" spans="1:5" ht="25.5">
      <c r="A11" s="28" t="s">
        <v>43</v>
      </c>
      <c r="E11" s="29" t="s">
        <v>734</v>
      </c>
    </row>
    <row r="12" spans="1:5" ht="12.75">
      <c r="A12" s="30" t="s">
        <v>45</v>
      </c>
      <c r="E12" s="31" t="s">
        <v>735</v>
      </c>
    </row>
    <row r="13" spans="1:5" ht="51">
      <c r="A13" t="s">
        <v>47</v>
      </c>
      <c r="E13" s="29" t="s">
        <v>736</v>
      </c>
    </row>
    <row r="14" spans="1:16" ht="12.75">
      <c r="A14" s="18" t="s">
        <v>38</v>
      </c>
      <c r="B14" s="23" t="s">
        <v>17</v>
      </c>
      <c r="C14" s="23" t="s">
        <v>737</v>
      </c>
      <c r="D14" s="18" t="s">
        <v>40</v>
      </c>
      <c r="E14" s="24" t="s">
        <v>738</v>
      </c>
      <c r="F14" s="25" t="s">
        <v>181</v>
      </c>
      <c r="G14" s="26">
        <v>782</v>
      </c>
      <c r="H14" s="27">
        <v>0</v>
      </c>
      <c r="I14" s="27">
        <f>ROUND(ROUND(H14,2)*ROUND(G14,3),2)</f>
      </c>
      <c r="O14">
        <f>(I14*21)/100</f>
      </c>
      <c r="P14" t="s">
        <v>17</v>
      </c>
    </row>
    <row r="15" spans="1:5" ht="25.5">
      <c r="A15" s="28" t="s">
        <v>43</v>
      </c>
      <c r="E15" s="29" t="s">
        <v>739</v>
      </c>
    </row>
    <row r="16" spans="1:5" ht="25.5">
      <c r="A16" s="30" t="s">
        <v>45</v>
      </c>
      <c r="E16" s="31" t="s">
        <v>740</v>
      </c>
    </row>
    <row r="17" spans="1:5" ht="102">
      <c r="A17" t="s">
        <v>47</v>
      </c>
      <c r="E17" s="29" t="s">
        <v>389</v>
      </c>
    </row>
    <row r="18" spans="1:16" ht="12.75">
      <c r="A18" s="18" t="s">
        <v>38</v>
      </c>
      <c r="B18" s="23" t="s">
        <v>16</v>
      </c>
      <c r="C18" s="23" t="s">
        <v>227</v>
      </c>
      <c r="D18" s="18" t="s">
        <v>40</v>
      </c>
      <c r="E18" s="24" t="s">
        <v>228</v>
      </c>
      <c r="F18" s="25" t="s">
        <v>181</v>
      </c>
      <c r="G18" s="26">
        <v>1846</v>
      </c>
      <c r="H18" s="27">
        <v>0</v>
      </c>
      <c r="I18" s="27">
        <f>ROUND(ROUND(H18,2)*ROUND(G18,3),2)</f>
      </c>
      <c r="O18">
        <f>(I18*21)/100</f>
      </c>
      <c r="P18" t="s">
        <v>17</v>
      </c>
    </row>
    <row r="19" spans="1:5" ht="51">
      <c r="A19" s="28" t="s">
        <v>43</v>
      </c>
      <c r="E19" s="29" t="s">
        <v>741</v>
      </c>
    </row>
    <row r="20" spans="1:5" ht="12.75">
      <c r="A20" s="30" t="s">
        <v>45</v>
      </c>
      <c r="E20" s="31" t="s">
        <v>742</v>
      </c>
    </row>
    <row r="21" spans="1:5" ht="51">
      <c r="A21" t="s">
        <v>47</v>
      </c>
      <c r="E21" s="29" t="s">
        <v>231</v>
      </c>
    </row>
    <row r="22" spans="1:16" ht="12.75">
      <c r="A22" s="18" t="s">
        <v>38</v>
      </c>
      <c r="B22" s="23" t="s">
        <v>26</v>
      </c>
      <c r="C22" s="23" t="s">
        <v>743</v>
      </c>
      <c r="D22" s="18" t="s">
        <v>40</v>
      </c>
      <c r="E22" s="24" t="s">
        <v>744</v>
      </c>
      <c r="F22" s="25" t="s">
        <v>181</v>
      </c>
      <c r="G22" s="26">
        <v>782</v>
      </c>
      <c r="H22" s="27">
        <v>0</v>
      </c>
      <c r="I22" s="27">
        <f>ROUND(ROUND(H22,2)*ROUND(G22,3),2)</f>
      </c>
      <c r="O22">
        <f>(I22*21)/100</f>
      </c>
      <c r="P22" t="s">
        <v>17</v>
      </c>
    </row>
    <row r="23" spans="1:5" ht="25.5">
      <c r="A23" s="28" t="s">
        <v>43</v>
      </c>
      <c r="E23" s="29" t="s">
        <v>745</v>
      </c>
    </row>
    <row r="24" spans="1:5" ht="12.75">
      <c r="A24" s="30" t="s">
        <v>45</v>
      </c>
      <c r="E24" s="31" t="s">
        <v>746</v>
      </c>
    </row>
    <row r="25" spans="1:5" ht="51">
      <c r="A25" t="s">
        <v>47</v>
      </c>
      <c r="E25" s="29" t="s">
        <v>747</v>
      </c>
    </row>
    <row r="26" spans="1:16" ht="12.75">
      <c r="A26" s="18" t="s">
        <v>38</v>
      </c>
      <c r="B26" s="23" t="s">
        <v>28</v>
      </c>
      <c r="C26" s="23" t="s">
        <v>232</v>
      </c>
      <c r="D26" s="18" t="s">
        <v>40</v>
      </c>
      <c r="E26" s="24" t="s">
        <v>233</v>
      </c>
      <c r="F26" s="25" t="s">
        <v>181</v>
      </c>
      <c r="G26" s="26">
        <v>923</v>
      </c>
      <c r="H26" s="27">
        <v>0</v>
      </c>
      <c r="I26" s="27">
        <f>ROUND(ROUND(H26,2)*ROUND(G26,3),2)</f>
      </c>
      <c r="O26">
        <f>(I26*21)/100</f>
      </c>
      <c r="P26" t="s">
        <v>17</v>
      </c>
    </row>
    <row r="27" spans="1:5" ht="38.25">
      <c r="A27" s="28" t="s">
        <v>43</v>
      </c>
      <c r="E27" s="29" t="s">
        <v>748</v>
      </c>
    </row>
    <row r="28" spans="1:5" ht="25.5">
      <c r="A28" s="30" t="s">
        <v>45</v>
      </c>
      <c r="E28" s="31" t="s">
        <v>749</v>
      </c>
    </row>
    <row r="29" spans="1:5" ht="140.25">
      <c r="A29" t="s">
        <v>47</v>
      </c>
      <c r="E29" s="29" t="s">
        <v>236</v>
      </c>
    </row>
    <row r="30" spans="1:16" ht="12.75">
      <c r="A30" s="18" t="s">
        <v>38</v>
      </c>
      <c r="B30" s="23" t="s">
        <v>30</v>
      </c>
      <c r="C30" s="23" t="s">
        <v>237</v>
      </c>
      <c r="D30" s="18" t="s">
        <v>40</v>
      </c>
      <c r="E30" s="24" t="s">
        <v>238</v>
      </c>
      <c r="F30" s="25" t="s">
        <v>181</v>
      </c>
      <c r="G30" s="26">
        <v>923</v>
      </c>
      <c r="H30" s="27">
        <v>0</v>
      </c>
      <c r="I30" s="27">
        <f>ROUND(ROUND(H30,2)*ROUND(G30,3),2)</f>
      </c>
      <c r="O30">
        <f>(I30*21)/100</f>
      </c>
      <c r="P30" t="s">
        <v>17</v>
      </c>
    </row>
    <row r="31" spans="1:5" ht="38.25">
      <c r="A31" s="28" t="s">
        <v>43</v>
      </c>
      <c r="E31" s="29" t="s">
        <v>750</v>
      </c>
    </row>
    <row r="32" spans="1:5" ht="25.5">
      <c r="A32" s="30" t="s">
        <v>45</v>
      </c>
      <c r="E32" s="31" t="s">
        <v>751</v>
      </c>
    </row>
    <row r="33" spans="1:5" ht="140.25">
      <c r="A33" t="s">
        <v>47</v>
      </c>
      <c r="E33" s="29" t="s">
        <v>241</v>
      </c>
    </row>
    <row r="34" spans="1:16" ht="12.75">
      <c r="A34" s="18" t="s">
        <v>38</v>
      </c>
      <c r="B34" s="23" t="s">
        <v>80</v>
      </c>
      <c r="C34" s="23" t="s">
        <v>250</v>
      </c>
      <c r="D34" s="18" t="s">
        <v>40</v>
      </c>
      <c r="E34" s="24" t="s">
        <v>251</v>
      </c>
      <c r="F34" s="25" t="s">
        <v>181</v>
      </c>
      <c r="G34" s="26">
        <v>792</v>
      </c>
      <c r="H34" s="27">
        <v>0</v>
      </c>
      <c r="I34" s="27">
        <f>ROUND(ROUND(H34,2)*ROUND(G34,3),2)</f>
      </c>
      <c r="O34">
        <f>(I34*21)/100</f>
      </c>
      <c r="P34" t="s">
        <v>17</v>
      </c>
    </row>
    <row r="35" spans="1:5" ht="63.75">
      <c r="A35" s="28" t="s">
        <v>43</v>
      </c>
      <c r="E35" s="29" t="s">
        <v>752</v>
      </c>
    </row>
    <row r="36" spans="1:5" ht="25.5">
      <c r="A36" s="30" t="s">
        <v>45</v>
      </c>
      <c r="E36" s="31" t="s">
        <v>753</v>
      </c>
    </row>
    <row r="37" spans="1:5" ht="25.5">
      <c r="A37" t="s">
        <v>47</v>
      </c>
      <c r="E37" s="29" t="s">
        <v>254</v>
      </c>
    </row>
    <row r="38" spans="1:16" ht="12.75">
      <c r="A38" s="18" t="s">
        <v>38</v>
      </c>
      <c r="B38" s="23" t="s">
        <v>84</v>
      </c>
      <c r="C38" s="23" t="s">
        <v>260</v>
      </c>
      <c r="D38" s="18" t="s">
        <v>40</v>
      </c>
      <c r="E38" s="24" t="s">
        <v>261</v>
      </c>
      <c r="F38" s="25" t="s">
        <v>173</v>
      </c>
      <c r="G38" s="26">
        <v>433.8</v>
      </c>
      <c r="H38" s="27">
        <v>0</v>
      </c>
      <c r="I38" s="27">
        <f>ROUND(ROUND(H38,2)*ROUND(G38,3),2)</f>
      </c>
      <c r="O38">
        <f>(I38*21)/100</f>
      </c>
      <c r="P38" t="s">
        <v>17</v>
      </c>
    </row>
    <row r="39" spans="1:5" ht="12.75">
      <c r="A39" s="28" t="s">
        <v>43</v>
      </c>
      <c r="E39" s="29" t="s">
        <v>40</v>
      </c>
    </row>
    <row r="40" spans="1:5" ht="51">
      <c r="A40" s="30" t="s">
        <v>45</v>
      </c>
      <c r="E40" s="31" t="s">
        <v>754</v>
      </c>
    </row>
    <row r="41" spans="1:5" ht="38.25">
      <c r="A41" t="s">
        <v>47</v>
      </c>
      <c r="E41" s="29" t="s">
        <v>264</v>
      </c>
    </row>
    <row r="42" spans="1:18" ht="12.75" customHeight="1">
      <c r="A42" s="5" t="s">
        <v>36</v>
      </c>
      <c r="B42" s="5"/>
      <c r="C42" s="34" t="s">
        <v>33</v>
      </c>
      <c r="D42" s="5"/>
      <c r="E42" s="21" t="s">
        <v>49</v>
      </c>
      <c r="F42" s="5"/>
      <c r="G42" s="5"/>
      <c r="H42" s="5"/>
      <c r="I42" s="35">
        <f>0+Q42</f>
      </c>
      <c r="O42">
        <f>0+R42</f>
      </c>
      <c r="Q42">
        <f>0+I43</f>
      </c>
      <c r="R42">
        <f>0+O43</f>
      </c>
    </row>
    <row r="43" spans="1:16" ht="12.75">
      <c r="A43" s="18" t="s">
        <v>38</v>
      </c>
      <c r="B43" s="23" t="s">
        <v>33</v>
      </c>
      <c r="C43" s="23" t="s">
        <v>306</v>
      </c>
      <c r="D43" s="18" t="s">
        <v>40</v>
      </c>
      <c r="E43" s="24" t="s">
        <v>307</v>
      </c>
      <c r="F43" s="25" t="s">
        <v>173</v>
      </c>
      <c r="G43" s="26">
        <v>433.8</v>
      </c>
      <c r="H43" s="27">
        <v>0</v>
      </c>
      <c r="I43" s="27">
        <f>ROUND(ROUND(H43,2)*ROUND(G43,3),2)</f>
      </c>
      <c r="O43">
        <f>(I43*21)/100</f>
      </c>
      <c r="P43" t="s">
        <v>17</v>
      </c>
    </row>
    <row r="44" spans="1:5" ht="25.5">
      <c r="A44" s="28" t="s">
        <v>43</v>
      </c>
      <c r="E44" s="29" t="s">
        <v>755</v>
      </c>
    </row>
    <row r="45" spans="1:5" ht="38.25">
      <c r="A45" s="30" t="s">
        <v>45</v>
      </c>
      <c r="E45" s="31" t="s">
        <v>756</v>
      </c>
    </row>
    <row r="46" spans="1:5" ht="25.5">
      <c r="A46" t="s">
        <v>47</v>
      </c>
      <c r="E46" s="29" t="s">
        <v>309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2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0+O9+O14+O19</f>
      </c>
      <c r="P2" t="s">
        <v>16</v>
      </c>
    </row>
    <row r="3" spans="1:16" ht="15" customHeight="1">
      <c r="A3" t="s">
        <v>1</v>
      </c>
      <c r="B3" s="8" t="s">
        <v>4</v>
      </c>
      <c r="C3" s="9" t="s">
        <v>5</v>
      </c>
      <c r="D3" s="1"/>
      <c r="E3" s="10" t="s">
        <v>6</v>
      </c>
      <c r="F3" s="1"/>
      <c r="G3" s="4"/>
      <c r="H3" s="3" t="s">
        <v>757</v>
      </c>
      <c r="I3" s="36">
        <f>0+I9+I14+I19</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757</v>
      </c>
      <c r="D5" s="5"/>
      <c r="E5" s="14" t="s">
        <v>758</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28</v>
      </c>
      <c r="D9" s="19"/>
      <c r="E9" s="21" t="s">
        <v>37</v>
      </c>
      <c r="F9" s="19"/>
      <c r="G9" s="19"/>
      <c r="H9" s="19"/>
      <c r="I9" s="22">
        <f>0+Q9</f>
      </c>
      <c r="O9">
        <f>0+R9</f>
      </c>
      <c r="Q9">
        <f>0+I10</f>
      </c>
      <c r="R9">
        <f>0+O10</f>
      </c>
    </row>
    <row r="10" spans="1:16" ht="12.75">
      <c r="A10" s="18" t="s">
        <v>38</v>
      </c>
      <c r="B10" s="23" t="s">
        <v>22</v>
      </c>
      <c r="C10" s="23" t="s">
        <v>255</v>
      </c>
      <c r="D10" s="18" t="s">
        <v>40</v>
      </c>
      <c r="E10" s="24" t="s">
        <v>256</v>
      </c>
      <c r="F10" s="25" t="s">
        <v>181</v>
      </c>
      <c r="G10" s="26">
        <v>34</v>
      </c>
      <c r="H10" s="27">
        <v>0</v>
      </c>
      <c r="I10" s="27">
        <f>ROUND(ROUND(H10,2)*ROUND(G10,3),2)</f>
      </c>
      <c r="O10">
        <f>(I10*21)/100</f>
      </c>
      <c r="P10" t="s">
        <v>17</v>
      </c>
    </row>
    <row r="11" spans="1:5" ht="38.25">
      <c r="A11" s="28" t="s">
        <v>43</v>
      </c>
      <c r="E11" s="29" t="s">
        <v>759</v>
      </c>
    </row>
    <row r="12" spans="1:5" ht="12.75">
      <c r="A12" s="30" t="s">
        <v>45</v>
      </c>
      <c r="E12" s="31" t="s">
        <v>760</v>
      </c>
    </row>
    <row r="13" spans="1:5" ht="89.25">
      <c r="A13" t="s">
        <v>47</v>
      </c>
      <c r="E13" s="29" t="s">
        <v>259</v>
      </c>
    </row>
    <row r="14" spans="1:18" ht="12.75" customHeight="1">
      <c r="A14" s="5" t="s">
        <v>36</v>
      </c>
      <c r="B14" s="5"/>
      <c r="C14" s="34" t="s">
        <v>84</v>
      </c>
      <c r="D14" s="5"/>
      <c r="E14" s="21" t="s">
        <v>265</v>
      </c>
      <c r="F14" s="5"/>
      <c r="G14" s="5"/>
      <c r="H14" s="5"/>
      <c r="I14" s="35">
        <f>0+Q14</f>
      </c>
      <c r="O14">
        <f>0+R14</f>
      </c>
      <c r="Q14">
        <f>0+I15</f>
      </c>
      <c r="R14">
        <f>0+O15</f>
      </c>
    </row>
    <row r="15" spans="1:16" ht="12.75">
      <c r="A15" s="18" t="s">
        <v>38</v>
      </c>
      <c r="B15" s="23" t="s">
        <v>17</v>
      </c>
      <c r="C15" s="23" t="s">
        <v>761</v>
      </c>
      <c r="D15" s="18" t="s">
        <v>40</v>
      </c>
      <c r="E15" s="24" t="s">
        <v>762</v>
      </c>
      <c r="F15" s="25" t="s">
        <v>173</v>
      </c>
      <c r="G15" s="26">
        <v>34</v>
      </c>
      <c r="H15" s="27">
        <v>0</v>
      </c>
      <c r="I15" s="27">
        <f>ROUND(ROUND(H15,2)*ROUND(G15,3),2)</f>
      </c>
      <c r="O15">
        <f>(I15*21)/100</f>
      </c>
      <c r="P15" t="s">
        <v>17</v>
      </c>
    </row>
    <row r="16" spans="1:5" ht="25.5">
      <c r="A16" s="28" t="s">
        <v>43</v>
      </c>
      <c r="E16" s="29" t="s">
        <v>763</v>
      </c>
    </row>
    <row r="17" spans="1:5" ht="25.5">
      <c r="A17" s="30" t="s">
        <v>45</v>
      </c>
      <c r="E17" s="31" t="s">
        <v>764</v>
      </c>
    </row>
    <row r="18" spans="1:5" ht="242.25">
      <c r="A18" t="s">
        <v>47</v>
      </c>
      <c r="E18" s="29" t="s">
        <v>765</v>
      </c>
    </row>
    <row r="19" spans="1:18" ht="12.75" customHeight="1">
      <c r="A19" s="5" t="s">
        <v>36</v>
      </c>
      <c r="B19" s="5"/>
      <c r="C19" s="34" t="s">
        <v>33</v>
      </c>
      <c r="D19" s="5"/>
      <c r="E19" s="21" t="s">
        <v>49</v>
      </c>
      <c r="F19" s="5"/>
      <c r="G19" s="5"/>
      <c r="H19" s="5"/>
      <c r="I19" s="35">
        <f>0+Q19</f>
      </c>
      <c r="O19">
        <f>0+R19</f>
      </c>
      <c r="Q19">
        <f>0+I20+I24</f>
      </c>
      <c r="R19">
        <f>0+O20+O24</f>
      </c>
    </row>
    <row r="20" spans="1:16" ht="12.75">
      <c r="A20" s="18" t="s">
        <v>38</v>
      </c>
      <c r="B20" s="23" t="s">
        <v>16</v>
      </c>
      <c r="C20" s="23" t="s">
        <v>285</v>
      </c>
      <c r="D20" s="18" t="s">
        <v>40</v>
      </c>
      <c r="E20" s="24" t="s">
        <v>286</v>
      </c>
      <c r="F20" s="25" t="s">
        <v>173</v>
      </c>
      <c r="G20" s="26">
        <v>6.4</v>
      </c>
      <c r="H20" s="27">
        <v>0</v>
      </c>
      <c r="I20" s="27">
        <f>ROUND(ROUND(H20,2)*ROUND(G20,3),2)</f>
      </c>
      <c r="O20">
        <f>(I20*21)/100</f>
      </c>
      <c r="P20" t="s">
        <v>17</v>
      </c>
    </row>
    <row r="21" spans="1:5" ht="63.75">
      <c r="A21" s="28" t="s">
        <v>43</v>
      </c>
      <c r="E21" s="29" t="s">
        <v>766</v>
      </c>
    </row>
    <row r="22" spans="1:5" ht="12.75">
      <c r="A22" s="30" t="s">
        <v>45</v>
      </c>
      <c r="E22" s="31" t="s">
        <v>767</v>
      </c>
    </row>
    <row r="23" spans="1:5" ht="51">
      <c r="A23" t="s">
        <v>47</v>
      </c>
      <c r="E23" s="29" t="s">
        <v>289</v>
      </c>
    </row>
    <row r="24" spans="1:16" ht="12.75">
      <c r="A24" s="18" t="s">
        <v>38</v>
      </c>
      <c r="B24" s="23" t="s">
        <v>26</v>
      </c>
      <c r="C24" s="23" t="s">
        <v>300</v>
      </c>
      <c r="D24" s="18" t="s">
        <v>40</v>
      </c>
      <c r="E24" s="24" t="s">
        <v>301</v>
      </c>
      <c r="F24" s="25" t="s">
        <v>173</v>
      </c>
      <c r="G24" s="26">
        <v>32</v>
      </c>
      <c r="H24" s="27">
        <v>0</v>
      </c>
      <c r="I24" s="27">
        <f>ROUND(ROUND(H24,2)*ROUND(G24,3),2)</f>
      </c>
      <c r="O24">
        <f>(I24*21)/100</f>
      </c>
      <c r="P24" t="s">
        <v>17</v>
      </c>
    </row>
    <row r="25" spans="1:5" ht="38.25">
      <c r="A25" s="28" t="s">
        <v>43</v>
      </c>
      <c r="E25" s="29" t="s">
        <v>768</v>
      </c>
    </row>
    <row r="26" spans="1:5" ht="12.75">
      <c r="A26" s="30" t="s">
        <v>45</v>
      </c>
      <c r="E26" s="31" t="s">
        <v>769</v>
      </c>
    </row>
    <row r="27" spans="1:5" ht="38.25">
      <c r="A27" t="s">
        <v>47</v>
      </c>
      <c r="E27" s="29" t="s">
        <v>304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