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dc\homes\cervinkovae\Desktop\"/>
    </mc:Choice>
  </mc:AlternateContent>
  <bookViews>
    <workbookView xWindow="0" yWindow="0" windowWidth="25200" windowHeight="11250" firstSheet="1" activeTab="5"/>
  </bookViews>
  <sheets>
    <sheet name="Pokyny pro vyplnění" sheetId="11" r:id="rId1"/>
    <sheet name="Stavba" sheetId="1" r:id="rId2"/>
    <sheet name="VzorPolozky" sheetId="10" state="hidden" r:id="rId3"/>
    <sheet name="SO 102 SO 001.1 Pol" sheetId="12" r:id="rId4"/>
    <sheet name="SO 102 SO 001.2 Pol" sheetId="13" r:id="rId5"/>
    <sheet name="SO 102 SO 102.1 Pol" sheetId="14" r:id="rId6"/>
    <sheet name="SO 102 SO 102.2 Pol" sheetId="15" r:id="rId7"/>
    <sheet name="SO 102 SO 301 Pol" sheetId="16" r:id="rId8"/>
    <sheet name="SO 103 SO 103.1 Pol" sheetId="17" r:id="rId9"/>
    <sheet name="SO 103 SO 103.2 Pol" sheetId="18" r:id="rId10"/>
    <sheet name="SO 302 SO 302.2 Pol" sheetId="19" r:id="rId11"/>
    <sheet name="SO 401 SO 401 Pol" sheetId="20" r:id="rId12"/>
    <sheet name="SO 402 SO 402.1 Pol" sheetId="21" r:id="rId13"/>
    <sheet name="SO 403 SO 403 Pol" sheetId="22" r:id="rId14"/>
  </sheets>
  <externalReferences>
    <externalReference r:id="rId15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102 SO 001.1 Pol'!$1:$7</definedName>
    <definedName name="_xlnm.Print_Titles" localSheetId="4">'SO 102 SO 001.2 Pol'!$1:$7</definedName>
    <definedName name="_xlnm.Print_Titles" localSheetId="5">'SO 102 SO 102.1 Pol'!$1:$7</definedName>
    <definedName name="_xlnm.Print_Titles" localSheetId="6">'SO 102 SO 102.2 Pol'!$1:$7</definedName>
    <definedName name="_xlnm.Print_Titles" localSheetId="7">'SO 102 SO 301 Pol'!$1:$7</definedName>
    <definedName name="_xlnm.Print_Titles" localSheetId="8">'SO 103 SO 103.1 Pol'!$1:$7</definedName>
    <definedName name="_xlnm.Print_Titles" localSheetId="9">'SO 103 SO 103.2 Pol'!$1:$7</definedName>
    <definedName name="_xlnm.Print_Titles" localSheetId="10">'SO 302 SO 302.2 Pol'!$1:$7</definedName>
    <definedName name="_xlnm.Print_Titles" localSheetId="11">'SO 401 SO 401 Pol'!$1:$7</definedName>
    <definedName name="_xlnm.Print_Titles" localSheetId="12">'SO 402 SO 402.1 Pol'!$1:$7</definedName>
    <definedName name="_xlnm.Print_Titles" localSheetId="13">'SO 403 SO 403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102 SO 001.1 Pol'!$A$1:$X$23</definedName>
    <definedName name="_xlnm.Print_Area" localSheetId="4">'SO 102 SO 001.2 Pol'!$A$1:$X$13</definedName>
    <definedName name="_xlnm.Print_Area" localSheetId="5">'SO 102 SO 102.1 Pol'!$A$1:$X$218</definedName>
    <definedName name="_xlnm.Print_Area" localSheetId="6">'SO 102 SO 102.2 Pol'!$A$1:$X$37</definedName>
    <definedName name="_xlnm.Print_Area" localSheetId="7">'SO 102 SO 301 Pol'!$A$1:$X$120</definedName>
    <definedName name="_xlnm.Print_Area" localSheetId="8">'SO 103 SO 103.1 Pol'!$A$1:$X$178</definedName>
    <definedName name="_xlnm.Print_Area" localSheetId="9">'SO 103 SO 103.2 Pol'!$A$1:$X$79</definedName>
    <definedName name="_xlnm.Print_Area" localSheetId="10">'SO 302 SO 302.2 Pol'!$A$1:$X$414</definedName>
    <definedName name="_xlnm.Print_Area" localSheetId="11">'SO 401 SO 401 Pol'!$A$1:$X$128</definedName>
    <definedName name="_xlnm.Print_Area" localSheetId="12">'SO 402 SO 402.1 Pol'!$A$1:$X$159</definedName>
    <definedName name="_xlnm.Print_Area" localSheetId="13">'SO 403 SO 403 Pol'!$A$1:$X$47</definedName>
    <definedName name="_xlnm.Print_Area" localSheetId="1">Stavba!$A$1:$J$101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73" i="14" l="1"/>
  <c r="I100" i="1" l="1"/>
  <c r="I99" i="1"/>
  <c r="I98" i="1"/>
  <c r="I97" i="1"/>
  <c r="I96" i="1"/>
  <c r="I95" i="1"/>
  <c r="I94" i="1"/>
  <c r="I93" i="1"/>
  <c r="I92" i="1"/>
  <c r="I90" i="1"/>
  <c r="I89" i="1"/>
  <c r="I88" i="1"/>
  <c r="I87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3" i="1"/>
  <c r="F43" i="1"/>
  <c r="G42" i="1"/>
  <c r="F42" i="1"/>
  <c r="G46" i="22"/>
  <c r="BA21" i="22"/>
  <c r="BA17" i="22"/>
  <c r="BA13" i="22"/>
  <c r="BA10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I12" i="22"/>
  <c r="K12" i="22"/>
  <c r="M12" i="22"/>
  <c r="O12" i="22"/>
  <c r="Q12" i="22"/>
  <c r="V12" i="22"/>
  <c r="G16" i="22"/>
  <c r="I16" i="22"/>
  <c r="K16" i="22"/>
  <c r="M16" i="22"/>
  <c r="O16" i="22"/>
  <c r="Q16" i="22"/>
  <c r="V16" i="22"/>
  <c r="G20" i="22"/>
  <c r="G19" i="22" s="1"/>
  <c r="I20" i="22"/>
  <c r="I19" i="22" s="1"/>
  <c r="K20" i="22"/>
  <c r="K19" i="22" s="1"/>
  <c r="O20" i="22"/>
  <c r="O19" i="22" s="1"/>
  <c r="Q20" i="22"/>
  <c r="Q19" i="22" s="1"/>
  <c r="V20" i="22"/>
  <c r="V19" i="22" s="1"/>
  <c r="G25" i="22"/>
  <c r="I25" i="22"/>
  <c r="K25" i="22"/>
  <c r="K24" i="22" s="1"/>
  <c r="M25" i="22"/>
  <c r="O25" i="22"/>
  <c r="Q25" i="22"/>
  <c r="V25" i="22"/>
  <c r="V24" i="22" s="1"/>
  <c r="G27" i="22"/>
  <c r="G24" i="22" s="1"/>
  <c r="I27" i="22"/>
  <c r="K27" i="22"/>
  <c r="M27" i="22"/>
  <c r="O27" i="22"/>
  <c r="O24" i="22" s="1"/>
  <c r="Q27" i="22"/>
  <c r="V27" i="22"/>
  <c r="G30" i="22"/>
  <c r="M30" i="22" s="1"/>
  <c r="I30" i="22"/>
  <c r="K30" i="22"/>
  <c r="O30" i="22"/>
  <c r="Q30" i="22"/>
  <c r="V30" i="22"/>
  <c r="G32" i="22"/>
  <c r="M32" i="22" s="1"/>
  <c r="I32" i="22"/>
  <c r="I24" i="22" s="1"/>
  <c r="K32" i="22"/>
  <c r="O32" i="22"/>
  <c r="Q32" i="22"/>
  <c r="Q24" i="22" s="1"/>
  <c r="V32" i="22"/>
  <c r="G34" i="22"/>
  <c r="I34" i="22"/>
  <c r="K34" i="22"/>
  <c r="M34" i="22"/>
  <c r="O34" i="22"/>
  <c r="Q34" i="22"/>
  <c r="V34" i="22"/>
  <c r="G36" i="22"/>
  <c r="I36" i="22"/>
  <c r="K36" i="22"/>
  <c r="M36" i="22"/>
  <c r="O36" i="22"/>
  <c r="Q36" i="22"/>
  <c r="V36" i="22"/>
  <c r="G38" i="22"/>
  <c r="M38" i="22" s="1"/>
  <c r="I38" i="22"/>
  <c r="K38" i="22"/>
  <c r="O38" i="22"/>
  <c r="Q38" i="22"/>
  <c r="V38" i="22"/>
  <c r="G41" i="22"/>
  <c r="I41" i="22"/>
  <c r="O41" i="22"/>
  <c r="Q41" i="22"/>
  <c r="G42" i="22"/>
  <c r="I42" i="22"/>
  <c r="K42" i="22"/>
  <c r="K41" i="22" s="1"/>
  <c r="M42" i="22"/>
  <c r="M41" i="22" s="1"/>
  <c r="O42" i="22"/>
  <c r="Q42" i="22"/>
  <c r="V42" i="22"/>
  <c r="V41" i="22" s="1"/>
  <c r="AE46" i="22"/>
  <c r="G158" i="21"/>
  <c r="G8" i="21"/>
  <c r="I8" i="21"/>
  <c r="O8" i="21"/>
  <c r="Q8" i="21"/>
  <c r="G9" i="21"/>
  <c r="M9" i="21" s="1"/>
  <c r="M8" i="21" s="1"/>
  <c r="I9" i="21"/>
  <c r="K9" i="21"/>
  <c r="K8" i="21" s="1"/>
  <c r="O9" i="21"/>
  <c r="Q9" i="21"/>
  <c r="V9" i="21"/>
  <c r="V8" i="21" s="1"/>
  <c r="G12" i="21"/>
  <c r="I12" i="21"/>
  <c r="K12" i="21"/>
  <c r="M12" i="21"/>
  <c r="O12" i="21"/>
  <c r="Q12" i="21"/>
  <c r="V12" i="21"/>
  <c r="G16" i="21"/>
  <c r="M16" i="21" s="1"/>
  <c r="I16" i="21"/>
  <c r="I15" i="21" s="1"/>
  <c r="K16" i="21"/>
  <c r="K15" i="21" s="1"/>
  <c r="O16" i="21"/>
  <c r="Q16" i="21"/>
  <c r="Q15" i="21" s="1"/>
  <c r="V16" i="21"/>
  <c r="V15" i="21" s="1"/>
  <c r="G18" i="21"/>
  <c r="M18" i="21" s="1"/>
  <c r="I18" i="21"/>
  <c r="K18" i="21"/>
  <c r="O18" i="21"/>
  <c r="Q18" i="21"/>
  <c r="V18" i="21"/>
  <c r="G20" i="21"/>
  <c r="I20" i="21"/>
  <c r="K20" i="21"/>
  <c r="M20" i="21"/>
  <c r="O20" i="21"/>
  <c r="Q20" i="21"/>
  <c r="V20" i="21"/>
  <c r="G23" i="21"/>
  <c r="M23" i="21" s="1"/>
  <c r="I23" i="21"/>
  <c r="K23" i="21"/>
  <c r="O23" i="21"/>
  <c r="O15" i="21" s="1"/>
  <c r="Q23" i="21"/>
  <c r="V23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M33" i="21" s="1"/>
  <c r="I33" i="21"/>
  <c r="K33" i="21"/>
  <c r="O33" i="21"/>
  <c r="Q33" i="21"/>
  <c r="V33" i="21"/>
  <c r="G35" i="21"/>
  <c r="I35" i="21"/>
  <c r="K35" i="21"/>
  <c r="M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M41" i="21" s="1"/>
  <c r="I41" i="21"/>
  <c r="K41" i="21"/>
  <c r="O41" i="21"/>
  <c r="Q41" i="21"/>
  <c r="V41" i="21"/>
  <c r="G44" i="21"/>
  <c r="I44" i="21"/>
  <c r="K44" i="21"/>
  <c r="M44" i="21"/>
  <c r="O44" i="21"/>
  <c r="Q44" i="21"/>
  <c r="V44" i="21"/>
  <c r="G47" i="21"/>
  <c r="I47" i="21"/>
  <c r="K47" i="21"/>
  <c r="M47" i="21"/>
  <c r="O47" i="21"/>
  <c r="Q47" i="21"/>
  <c r="V47" i="21"/>
  <c r="G49" i="21"/>
  <c r="M49" i="21" s="1"/>
  <c r="I49" i="21"/>
  <c r="K49" i="21"/>
  <c r="O49" i="21"/>
  <c r="Q49" i="21"/>
  <c r="V49" i="21"/>
  <c r="G51" i="21"/>
  <c r="M51" i="21" s="1"/>
  <c r="I51" i="21"/>
  <c r="K51" i="21"/>
  <c r="O51" i="21"/>
  <c r="Q51" i="21"/>
  <c r="V51" i="21"/>
  <c r="G55" i="21"/>
  <c r="I55" i="21"/>
  <c r="K55" i="21"/>
  <c r="M55" i="21"/>
  <c r="O55" i="21"/>
  <c r="Q55" i="21"/>
  <c r="V55" i="21"/>
  <c r="G59" i="21"/>
  <c r="M59" i="21" s="1"/>
  <c r="I59" i="21"/>
  <c r="I58" i="21" s="1"/>
  <c r="K59" i="21"/>
  <c r="O59" i="21"/>
  <c r="O58" i="21" s="1"/>
  <c r="Q59" i="21"/>
  <c r="Q58" i="21" s="1"/>
  <c r="V59" i="21"/>
  <c r="G61" i="21"/>
  <c r="M61" i="21" s="1"/>
  <c r="I61" i="21"/>
  <c r="K61" i="21"/>
  <c r="O61" i="21"/>
  <c r="Q61" i="21"/>
  <c r="V61" i="21"/>
  <c r="G63" i="21"/>
  <c r="I63" i="21"/>
  <c r="K63" i="21"/>
  <c r="K58" i="21" s="1"/>
  <c r="M63" i="21"/>
  <c r="O63" i="21"/>
  <c r="Q63" i="21"/>
  <c r="V63" i="21"/>
  <c r="V58" i="21" s="1"/>
  <c r="G65" i="21"/>
  <c r="I65" i="21"/>
  <c r="K65" i="21"/>
  <c r="M65" i="21"/>
  <c r="O65" i="21"/>
  <c r="Q65" i="21"/>
  <c r="V65" i="21"/>
  <c r="G68" i="21"/>
  <c r="M68" i="21" s="1"/>
  <c r="I68" i="21"/>
  <c r="K68" i="21"/>
  <c r="O68" i="21"/>
  <c r="Q68" i="21"/>
  <c r="V68" i="21"/>
  <c r="G70" i="21"/>
  <c r="M70" i="21" s="1"/>
  <c r="I70" i="21"/>
  <c r="K70" i="21"/>
  <c r="O70" i="21"/>
  <c r="Q70" i="21"/>
  <c r="V70" i="21"/>
  <c r="G72" i="21"/>
  <c r="I72" i="21"/>
  <c r="K72" i="21"/>
  <c r="M72" i="21"/>
  <c r="O72" i="21"/>
  <c r="Q72" i="21"/>
  <c r="V72" i="21"/>
  <c r="G74" i="21"/>
  <c r="I74" i="21"/>
  <c r="K74" i="21"/>
  <c r="M74" i="21"/>
  <c r="O74" i="21"/>
  <c r="Q74" i="21"/>
  <c r="V74" i="21"/>
  <c r="G77" i="21"/>
  <c r="M77" i="21" s="1"/>
  <c r="I77" i="21"/>
  <c r="K77" i="21"/>
  <c r="O77" i="21"/>
  <c r="Q77" i="21"/>
  <c r="V77" i="21"/>
  <c r="G79" i="21"/>
  <c r="M79" i="21" s="1"/>
  <c r="I79" i="21"/>
  <c r="K79" i="21"/>
  <c r="O79" i="21"/>
  <c r="Q79" i="21"/>
  <c r="V79" i="21"/>
  <c r="G81" i="21"/>
  <c r="I81" i="21"/>
  <c r="K81" i="21"/>
  <c r="M81" i="21"/>
  <c r="O81" i="21"/>
  <c r="Q81" i="21"/>
  <c r="V81" i="21"/>
  <c r="G83" i="21"/>
  <c r="I83" i="21"/>
  <c r="K83" i="21"/>
  <c r="M83" i="21"/>
  <c r="O83" i="21"/>
  <c r="Q83" i="21"/>
  <c r="V83" i="21"/>
  <c r="G85" i="21"/>
  <c r="M85" i="21" s="1"/>
  <c r="I85" i="21"/>
  <c r="K85" i="21"/>
  <c r="O85" i="21"/>
  <c r="Q85" i="21"/>
  <c r="V85" i="21"/>
  <c r="G87" i="21"/>
  <c r="M87" i="21" s="1"/>
  <c r="I87" i="21"/>
  <c r="K87" i="21"/>
  <c r="O87" i="21"/>
  <c r="Q87" i="21"/>
  <c r="V87" i="21"/>
  <c r="G89" i="21"/>
  <c r="I89" i="21"/>
  <c r="K89" i="21"/>
  <c r="M89" i="21"/>
  <c r="O89" i="21"/>
  <c r="Q89" i="21"/>
  <c r="V89" i="21"/>
  <c r="G91" i="21"/>
  <c r="I91" i="21"/>
  <c r="K91" i="21"/>
  <c r="M91" i="21"/>
  <c r="O91" i="21"/>
  <c r="Q91" i="21"/>
  <c r="V91" i="21"/>
  <c r="G93" i="21"/>
  <c r="M93" i="21" s="1"/>
  <c r="I93" i="21"/>
  <c r="K93" i="21"/>
  <c r="O93" i="21"/>
  <c r="Q93" i="21"/>
  <c r="V93" i="21"/>
  <c r="G95" i="21"/>
  <c r="M95" i="21" s="1"/>
  <c r="I95" i="21"/>
  <c r="K95" i="21"/>
  <c r="O95" i="21"/>
  <c r="Q95" i="21"/>
  <c r="V95" i="21"/>
  <c r="G97" i="21"/>
  <c r="I97" i="21"/>
  <c r="K97" i="21"/>
  <c r="M97" i="21"/>
  <c r="O97" i="21"/>
  <c r="Q97" i="21"/>
  <c r="V97" i="21"/>
  <c r="G99" i="21"/>
  <c r="I99" i="21"/>
  <c r="K99" i="21"/>
  <c r="M99" i="21"/>
  <c r="O99" i="21"/>
  <c r="Q99" i="21"/>
  <c r="V99" i="21"/>
  <c r="G101" i="21"/>
  <c r="M101" i="21" s="1"/>
  <c r="I101" i="21"/>
  <c r="K101" i="21"/>
  <c r="O101" i="21"/>
  <c r="Q101" i="21"/>
  <c r="V101" i="21"/>
  <c r="G103" i="21"/>
  <c r="M103" i="21" s="1"/>
  <c r="I103" i="21"/>
  <c r="K103" i="21"/>
  <c r="O103" i="21"/>
  <c r="Q103" i="21"/>
  <c r="V103" i="21"/>
  <c r="G105" i="21"/>
  <c r="I105" i="21"/>
  <c r="K105" i="21"/>
  <c r="M105" i="21"/>
  <c r="O105" i="21"/>
  <c r="Q105" i="21"/>
  <c r="V105" i="21"/>
  <c r="G107" i="21"/>
  <c r="I107" i="21"/>
  <c r="K107" i="21"/>
  <c r="M107" i="21"/>
  <c r="O107" i="21"/>
  <c r="Q107" i="21"/>
  <c r="V107" i="21"/>
  <c r="G109" i="21"/>
  <c r="M109" i="21" s="1"/>
  <c r="I109" i="21"/>
  <c r="K109" i="21"/>
  <c r="O109" i="21"/>
  <c r="Q109" i="21"/>
  <c r="V109" i="21"/>
  <c r="G111" i="21"/>
  <c r="M111" i="21" s="1"/>
  <c r="I111" i="21"/>
  <c r="K111" i="21"/>
  <c r="O111" i="21"/>
  <c r="Q111" i="21"/>
  <c r="V111" i="21"/>
  <c r="G113" i="21"/>
  <c r="I113" i="21"/>
  <c r="K113" i="21"/>
  <c r="M113" i="21"/>
  <c r="O113" i="21"/>
  <c r="Q113" i="21"/>
  <c r="V113" i="21"/>
  <c r="G115" i="21"/>
  <c r="I115" i="21"/>
  <c r="K115" i="21"/>
  <c r="M115" i="21"/>
  <c r="O115" i="21"/>
  <c r="Q115" i="21"/>
  <c r="V115" i="21"/>
  <c r="G117" i="21"/>
  <c r="M117" i="21" s="1"/>
  <c r="I117" i="21"/>
  <c r="K117" i="21"/>
  <c r="O117" i="21"/>
  <c r="Q117" i="21"/>
  <c r="V117" i="21"/>
  <c r="G119" i="21"/>
  <c r="M119" i="21" s="1"/>
  <c r="I119" i="21"/>
  <c r="K119" i="21"/>
  <c r="O119" i="21"/>
  <c r="Q119" i="21"/>
  <c r="V119" i="21"/>
  <c r="G121" i="21"/>
  <c r="I121" i="21"/>
  <c r="K121" i="21"/>
  <c r="M121" i="21"/>
  <c r="O121" i="21"/>
  <c r="Q121" i="21"/>
  <c r="V121" i="21"/>
  <c r="G123" i="21"/>
  <c r="I123" i="21"/>
  <c r="K123" i="21"/>
  <c r="M123" i="21"/>
  <c r="O123" i="21"/>
  <c r="Q123" i="21"/>
  <c r="V123" i="21"/>
  <c r="G125" i="21"/>
  <c r="M125" i="21" s="1"/>
  <c r="I125" i="21"/>
  <c r="K125" i="21"/>
  <c r="O125" i="21"/>
  <c r="Q125" i="21"/>
  <c r="V125" i="21"/>
  <c r="G127" i="21"/>
  <c r="M127" i="21" s="1"/>
  <c r="I127" i="21"/>
  <c r="K127" i="21"/>
  <c r="O127" i="21"/>
  <c r="Q127" i="21"/>
  <c r="V127" i="21"/>
  <c r="G129" i="21"/>
  <c r="I129" i="21"/>
  <c r="K129" i="21"/>
  <c r="M129" i="21"/>
  <c r="O129" i="21"/>
  <c r="Q129" i="21"/>
  <c r="V129" i="21"/>
  <c r="G131" i="21"/>
  <c r="I131" i="21"/>
  <c r="K131" i="21"/>
  <c r="M131" i="21"/>
  <c r="O131" i="21"/>
  <c r="Q131" i="21"/>
  <c r="V131" i="21"/>
  <c r="G133" i="21"/>
  <c r="M133" i="21" s="1"/>
  <c r="I133" i="21"/>
  <c r="K133" i="21"/>
  <c r="O133" i="21"/>
  <c r="Q133" i="21"/>
  <c r="V133" i="21"/>
  <c r="G135" i="21"/>
  <c r="M135" i="21" s="1"/>
  <c r="I135" i="21"/>
  <c r="K135" i="21"/>
  <c r="O135" i="21"/>
  <c r="Q135" i="21"/>
  <c r="V135" i="21"/>
  <c r="K137" i="21"/>
  <c r="V137" i="21"/>
  <c r="G138" i="21"/>
  <c r="I138" i="21"/>
  <c r="I137" i="21" s="1"/>
  <c r="K138" i="21"/>
  <c r="M138" i="21"/>
  <c r="O138" i="21"/>
  <c r="Q138" i="21"/>
  <c r="Q137" i="21" s="1"/>
  <c r="V138" i="21"/>
  <c r="G140" i="21"/>
  <c r="M140" i="21" s="1"/>
  <c r="I140" i="21"/>
  <c r="K140" i="21"/>
  <c r="O140" i="21"/>
  <c r="O137" i="21" s="1"/>
  <c r="Q140" i="21"/>
  <c r="V140" i="21"/>
  <c r="G145" i="21"/>
  <c r="G144" i="21" s="1"/>
  <c r="I145" i="21"/>
  <c r="K145" i="21"/>
  <c r="K144" i="21" s="1"/>
  <c r="O145" i="21"/>
  <c r="O144" i="21" s="1"/>
  <c r="Q145" i="21"/>
  <c r="V145" i="21"/>
  <c r="V144" i="21" s="1"/>
  <c r="G147" i="21"/>
  <c r="I147" i="21"/>
  <c r="K147" i="21"/>
  <c r="M147" i="21"/>
  <c r="O147" i="21"/>
  <c r="Q147" i="21"/>
  <c r="V147" i="21"/>
  <c r="G149" i="21"/>
  <c r="M149" i="21" s="1"/>
  <c r="I149" i="21"/>
  <c r="K149" i="21"/>
  <c r="O149" i="21"/>
  <c r="Q149" i="21"/>
  <c r="V149" i="21"/>
  <c r="G151" i="21"/>
  <c r="I151" i="21"/>
  <c r="I144" i="21" s="1"/>
  <c r="K151" i="21"/>
  <c r="M151" i="21"/>
  <c r="O151" i="21"/>
  <c r="Q151" i="21"/>
  <c r="Q144" i="21" s="1"/>
  <c r="V151" i="21"/>
  <c r="G153" i="21"/>
  <c r="M153" i="21" s="1"/>
  <c r="I153" i="21"/>
  <c r="K153" i="21"/>
  <c r="O153" i="21"/>
  <c r="Q153" i="21"/>
  <c r="V153" i="21"/>
  <c r="G155" i="21"/>
  <c r="I155" i="21"/>
  <c r="K155" i="21"/>
  <c r="M155" i="21"/>
  <c r="O155" i="21"/>
  <c r="Q155" i="21"/>
  <c r="V155" i="21"/>
  <c r="AE158" i="21"/>
  <c r="G127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2" i="20"/>
  <c r="M12" i="20" s="1"/>
  <c r="I12" i="20"/>
  <c r="K12" i="20"/>
  <c r="O12" i="20"/>
  <c r="Q12" i="20"/>
  <c r="V12" i="20"/>
  <c r="G15" i="20"/>
  <c r="I15" i="20"/>
  <c r="K15" i="20"/>
  <c r="M15" i="20"/>
  <c r="O15" i="20"/>
  <c r="Q15" i="20"/>
  <c r="V15" i="20"/>
  <c r="G18" i="20"/>
  <c r="G8" i="20" s="1"/>
  <c r="I18" i="20"/>
  <c r="K18" i="20"/>
  <c r="O18" i="20"/>
  <c r="O8" i="20" s="1"/>
  <c r="Q18" i="20"/>
  <c r="V18" i="20"/>
  <c r="G22" i="20"/>
  <c r="M22" i="20" s="1"/>
  <c r="I22" i="20"/>
  <c r="K22" i="20"/>
  <c r="K21" i="20" s="1"/>
  <c r="O22" i="20"/>
  <c r="Q22" i="20"/>
  <c r="V22" i="20"/>
  <c r="V21" i="20" s="1"/>
  <c r="G24" i="20"/>
  <c r="I24" i="20"/>
  <c r="K24" i="20"/>
  <c r="M24" i="20"/>
  <c r="O24" i="20"/>
  <c r="Q24" i="20"/>
  <c r="V24" i="20"/>
  <c r="G26" i="20"/>
  <c r="G21" i="20" s="1"/>
  <c r="I26" i="20"/>
  <c r="K26" i="20"/>
  <c r="O26" i="20"/>
  <c r="O21" i="20" s="1"/>
  <c r="Q26" i="20"/>
  <c r="V26" i="20"/>
  <c r="G29" i="20"/>
  <c r="M29" i="20" s="1"/>
  <c r="I29" i="20"/>
  <c r="I21" i="20" s="1"/>
  <c r="K29" i="20"/>
  <c r="O29" i="20"/>
  <c r="Q29" i="20"/>
  <c r="Q21" i="20" s="1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M45" i="20" s="1"/>
  <c r="I45" i="20"/>
  <c r="K45" i="20"/>
  <c r="O45" i="20"/>
  <c r="Q45" i="20"/>
  <c r="V45" i="20"/>
  <c r="G47" i="20"/>
  <c r="M47" i="20" s="1"/>
  <c r="I47" i="20"/>
  <c r="K47" i="20"/>
  <c r="O47" i="20"/>
  <c r="Q47" i="20"/>
  <c r="V47" i="20"/>
  <c r="G50" i="20"/>
  <c r="I50" i="20"/>
  <c r="K50" i="20"/>
  <c r="M50" i="20"/>
  <c r="O50" i="20"/>
  <c r="Q50" i="20"/>
  <c r="V50" i="20"/>
  <c r="G52" i="20"/>
  <c r="M52" i="20" s="1"/>
  <c r="I52" i="20"/>
  <c r="K52" i="20"/>
  <c r="O52" i="20"/>
  <c r="Q52" i="20"/>
  <c r="V52" i="20"/>
  <c r="G55" i="20"/>
  <c r="M55" i="20" s="1"/>
  <c r="I55" i="20"/>
  <c r="K55" i="20"/>
  <c r="O55" i="20"/>
  <c r="Q55" i="20"/>
  <c r="V55" i="20"/>
  <c r="G58" i="20"/>
  <c r="M58" i="20" s="1"/>
  <c r="I58" i="20"/>
  <c r="K58" i="20"/>
  <c r="O58" i="20"/>
  <c r="Q58" i="20"/>
  <c r="V58" i="20"/>
  <c r="G62" i="20"/>
  <c r="G61" i="20" s="1"/>
  <c r="I62" i="20"/>
  <c r="I61" i="20" s="1"/>
  <c r="K62" i="20"/>
  <c r="O62" i="20"/>
  <c r="O61" i="20" s="1"/>
  <c r="Q62" i="20"/>
  <c r="Q61" i="20" s="1"/>
  <c r="V62" i="20"/>
  <c r="G64" i="20"/>
  <c r="M64" i="20" s="1"/>
  <c r="I64" i="20"/>
  <c r="K64" i="20"/>
  <c r="K61" i="20" s="1"/>
  <c r="O64" i="20"/>
  <c r="Q64" i="20"/>
  <c r="V64" i="20"/>
  <c r="V61" i="20" s="1"/>
  <c r="G66" i="20"/>
  <c r="I66" i="20"/>
  <c r="K66" i="20"/>
  <c r="M66" i="20"/>
  <c r="O66" i="20"/>
  <c r="Q66" i="20"/>
  <c r="V66" i="20"/>
  <c r="G68" i="20"/>
  <c r="I68" i="20"/>
  <c r="K68" i="20"/>
  <c r="M68" i="20"/>
  <c r="O68" i="20"/>
  <c r="Q68" i="20"/>
  <c r="V68" i="20"/>
  <c r="G70" i="20"/>
  <c r="M70" i="20" s="1"/>
  <c r="I70" i="20"/>
  <c r="K70" i="20"/>
  <c r="O70" i="20"/>
  <c r="Q70" i="20"/>
  <c r="V70" i="20"/>
  <c r="G72" i="20"/>
  <c r="M72" i="20" s="1"/>
  <c r="I72" i="20"/>
  <c r="K72" i="20"/>
  <c r="O72" i="20"/>
  <c r="Q72" i="20"/>
  <c r="V72" i="20"/>
  <c r="G74" i="20"/>
  <c r="I74" i="20"/>
  <c r="K74" i="20"/>
  <c r="M74" i="20"/>
  <c r="O74" i="20"/>
  <c r="Q74" i="20"/>
  <c r="V74" i="20"/>
  <c r="G76" i="20"/>
  <c r="I76" i="20"/>
  <c r="K76" i="20"/>
  <c r="M76" i="20"/>
  <c r="O76" i="20"/>
  <c r="Q76" i="20"/>
  <c r="V76" i="20"/>
  <c r="G78" i="20"/>
  <c r="M78" i="20" s="1"/>
  <c r="I78" i="20"/>
  <c r="K78" i="20"/>
  <c r="O78" i="20"/>
  <c r="Q78" i="20"/>
  <c r="V78" i="20"/>
  <c r="G80" i="20"/>
  <c r="M80" i="20" s="1"/>
  <c r="I80" i="20"/>
  <c r="K80" i="20"/>
  <c r="O80" i="20"/>
  <c r="Q80" i="20"/>
  <c r="V80" i="20"/>
  <c r="G82" i="20"/>
  <c r="I82" i="20"/>
  <c r="K82" i="20"/>
  <c r="M82" i="20"/>
  <c r="O82" i="20"/>
  <c r="Q82" i="20"/>
  <c r="V82" i="20"/>
  <c r="G84" i="20"/>
  <c r="I84" i="20"/>
  <c r="K84" i="20"/>
  <c r="M84" i="20"/>
  <c r="O84" i="20"/>
  <c r="Q84" i="20"/>
  <c r="V84" i="20"/>
  <c r="G86" i="20"/>
  <c r="M86" i="20" s="1"/>
  <c r="I86" i="20"/>
  <c r="K86" i="20"/>
  <c r="O86" i="20"/>
  <c r="Q86" i="20"/>
  <c r="V86" i="20"/>
  <c r="G88" i="20"/>
  <c r="M88" i="20" s="1"/>
  <c r="I88" i="20"/>
  <c r="K88" i="20"/>
  <c r="O88" i="20"/>
  <c r="Q88" i="20"/>
  <c r="V88" i="20"/>
  <c r="G90" i="20"/>
  <c r="I90" i="20"/>
  <c r="K90" i="20"/>
  <c r="M90" i="20"/>
  <c r="O90" i="20"/>
  <c r="Q90" i="20"/>
  <c r="V90" i="20"/>
  <c r="G92" i="20"/>
  <c r="I92" i="20"/>
  <c r="K92" i="20"/>
  <c r="M92" i="20"/>
  <c r="O92" i="20"/>
  <c r="Q92" i="20"/>
  <c r="V92" i="20"/>
  <c r="G94" i="20"/>
  <c r="M94" i="20" s="1"/>
  <c r="I94" i="20"/>
  <c r="K94" i="20"/>
  <c r="O94" i="20"/>
  <c r="Q94" i="20"/>
  <c r="V94" i="20"/>
  <c r="G96" i="20"/>
  <c r="M96" i="20" s="1"/>
  <c r="I96" i="20"/>
  <c r="K96" i="20"/>
  <c r="O96" i="20"/>
  <c r="Q96" i="20"/>
  <c r="V96" i="20"/>
  <c r="G98" i="20"/>
  <c r="I98" i="20"/>
  <c r="K98" i="20"/>
  <c r="M98" i="20"/>
  <c r="O98" i="20"/>
  <c r="Q98" i="20"/>
  <c r="V98" i="20"/>
  <c r="G100" i="20"/>
  <c r="I100" i="20"/>
  <c r="K100" i="20"/>
  <c r="M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M104" i="20" s="1"/>
  <c r="I104" i="20"/>
  <c r="K104" i="20"/>
  <c r="O104" i="20"/>
  <c r="Q104" i="20"/>
  <c r="V104" i="20"/>
  <c r="G106" i="20"/>
  <c r="I106" i="20"/>
  <c r="K106" i="20"/>
  <c r="M106" i="20"/>
  <c r="O106" i="20"/>
  <c r="Q106" i="20"/>
  <c r="V106" i="20"/>
  <c r="G108" i="20"/>
  <c r="I108" i="20"/>
  <c r="K108" i="20"/>
  <c r="M108" i="20"/>
  <c r="O108" i="20"/>
  <c r="Q108" i="20"/>
  <c r="V108" i="20"/>
  <c r="G110" i="20"/>
  <c r="M110" i="20" s="1"/>
  <c r="I110" i="20"/>
  <c r="K110" i="20"/>
  <c r="O110" i="20"/>
  <c r="Q110" i="20"/>
  <c r="V110" i="20"/>
  <c r="G112" i="20"/>
  <c r="M112" i="20" s="1"/>
  <c r="I112" i="20"/>
  <c r="K112" i="20"/>
  <c r="O112" i="20"/>
  <c r="Q112" i="20"/>
  <c r="V112" i="20"/>
  <c r="G114" i="20"/>
  <c r="I114" i="20"/>
  <c r="K114" i="20"/>
  <c r="M114" i="20"/>
  <c r="O114" i="20"/>
  <c r="Q114" i="20"/>
  <c r="V114" i="20"/>
  <c r="G116" i="20"/>
  <c r="I116" i="20"/>
  <c r="K116" i="20"/>
  <c r="M116" i="20"/>
  <c r="O116" i="20"/>
  <c r="Q116" i="20"/>
  <c r="V116" i="20"/>
  <c r="G118" i="20"/>
  <c r="M118" i="20" s="1"/>
  <c r="I118" i="20"/>
  <c r="K118" i="20"/>
  <c r="O118" i="20"/>
  <c r="Q118" i="20"/>
  <c r="V118" i="20"/>
  <c r="G120" i="20"/>
  <c r="M120" i="20" s="1"/>
  <c r="I120" i="20"/>
  <c r="K120" i="20"/>
  <c r="O120" i="20"/>
  <c r="Q120" i="20"/>
  <c r="V120" i="20"/>
  <c r="G122" i="20"/>
  <c r="I122" i="20"/>
  <c r="K122" i="20"/>
  <c r="M122" i="20"/>
  <c r="O122" i="20"/>
  <c r="Q122" i="20"/>
  <c r="V122" i="20"/>
  <c r="G124" i="20"/>
  <c r="I124" i="20"/>
  <c r="K124" i="20"/>
  <c r="M124" i="20"/>
  <c r="O124" i="20"/>
  <c r="Q124" i="20"/>
  <c r="V124" i="20"/>
  <c r="AE127" i="20"/>
  <c r="AF127" i="20"/>
  <c r="G413" i="19"/>
  <c r="BA393" i="19"/>
  <c r="BA389" i="19"/>
  <c r="BA384" i="19"/>
  <c r="BA381" i="19"/>
  <c r="BA376" i="19"/>
  <c r="BA373" i="19"/>
  <c r="BA359" i="19"/>
  <c r="BA283" i="19"/>
  <c r="BA280" i="19"/>
  <c r="BA277" i="19"/>
  <c r="BA274" i="19"/>
  <c r="BA271" i="19"/>
  <c r="BA268" i="19"/>
  <c r="BA260" i="19"/>
  <c r="BA254" i="19"/>
  <c r="BA242" i="19"/>
  <c r="BA236" i="19"/>
  <c r="BA228" i="19"/>
  <c r="BA208" i="19"/>
  <c r="BA205" i="19"/>
  <c r="BA198" i="19"/>
  <c r="BA184" i="19"/>
  <c r="BA177" i="19"/>
  <c r="BA124" i="19"/>
  <c r="BA113" i="19"/>
  <c r="BA105" i="19"/>
  <c r="BA102" i="19"/>
  <c r="BA97" i="19"/>
  <c r="BA91" i="19"/>
  <c r="BA79" i="19"/>
  <c r="BA72" i="19"/>
  <c r="BA66" i="19"/>
  <c r="BA53" i="19"/>
  <c r="BA50" i="19"/>
  <c r="BA41" i="19"/>
  <c r="BA33" i="19"/>
  <c r="BA32" i="19"/>
  <c r="BA26" i="19"/>
  <c r="BA25" i="19"/>
  <c r="BA18" i="19"/>
  <c r="BA17" i="19"/>
  <c r="BA10" i="19"/>
  <c r="G9" i="19"/>
  <c r="M9" i="19" s="1"/>
  <c r="I9" i="19"/>
  <c r="K9" i="19"/>
  <c r="K8" i="19" s="1"/>
  <c r="O9" i="19"/>
  <c r="Q9" i="19"/>
  <c r="V9" i="19"/>
  <c r="V8" i="19" s="1"/>
  <c r="G16" i="19"/>
  <c r="I16" i="19"/>
  <c r="K16" i="19"/>
  <c r="M16" i="19"/>
  <c r="O16" i="19"/>
  <c r="Q16" i="19"/>
  <c r="V16" i="19"/>
  <c r="G24" i="19"/>
  <c r="G8" i="19" s="1"/>
  <c r="I24" i="19"/>
  <c r="K24" i="19"/>
  <c r="O24" i="19"/>
  <c r="O8" i="19" s="1"/>
  <c r="Q24" i="19"/>
  <c r="V24" i="19"/>
  <c r="G31" i="19"/>
  <c r="M31" i="19" s="1"/>
  <c r="I31" i="19"/>
  <c r="I8" i="19" s="1"/>
  <c r="K31" i="19"/>
  <c r="O31" i="19"/>
  <c r="Q31" i="19"/>
  <c r="Q8" i="19" s="1"/>
  <c r="V31" i="19"/>
  <c r="G39" i="19"/>
  <c r="I39" i="19"/>
  <c r="K39" i="19"/>
  <c r="M39" i="19"/>
  <c r="O39" i="19"/>
  <c r="Q39" i="19"/>
  <c r="V39" i="19"/>
  <c r="G48" i="19"/>
  <c r="I48" i="19"/>
  <c r="K48" i="19"/>
  <c r="M48" i="19"/>
  <c r="O48" i="19"/>
  <c r="Q48" i="19"/>
  <c r="V48" i="19"/>
  <c r="G52" i="19"/>
  <c r="M52" i="19" s="1"/>
  <c r="I52" i="19"/>
  <c r="K52" i="19"/>
  <c r="O52" i="19"/>
  <c r="Q52" i="19"/>
  <c r="V52" i="19"/>
  <c r="G59" i="19"/>
  <c r="M59" i="19" s="1"/>
  <c r="I59" i="19"/>
  <c r="K59" i="19"/>
  <c r="O59" i="19"/>
  <c r="Q59" i="19"/>
  <c r="V59" i="19"/>
  <c r="G65" i="19"/>
  <c r="I65" i="19"/>
  <c r="K65" i="19"/>
  <c r="M65" i="19"/>
  <c r="O65" i="19"/>
  <c r="Q65" i="19"/>
  <c r="V65" i="19"/>
  <c r="G71" i="19"/>
  <c r="I71" i="19"/>
  <c r="K71" i="19"/>
  <c r="M71" i="19"/>
  <c r="O71" i="19"/>
  <c r="Q71" i="19"/>
  <c r="V71" i="19"/>
  <c r="G78" i="19"/>
  <c r="M78" i="19" s="1"/>
  <c r="I78" i="19"/>
  <c r="K78" i="19"/>
  <c r="O78" i="19"/>
  <c r="Q78" i="19"/>
  <c r="V78" i="19"/>
  <c r="G90" i="19"/>
  <c r="M90" i="19" s="1"/>
  <c r="I90" i="19"/>
  <c r="K90" i="19"/>
  <c r="O90" i="19"/>
  <c r="Q90" i="19"/>
  <c r="V90" i="19"/>
  <c r="G96" i="19"/>
  <c r="M96" i="19" s="1"/>
  <c r="I96" i="19"/>
  <c r="K96" i="19"/>
  <c r="O96" i="19"/>
  <c r="Q96" i="19"/>
  <c r="V96" i="19"/>
  <c r="G101" i="19"/>
  <c r="I101" i="19"/>
  <c r="K101" i="19"/>
  <c r="M101" i="19"/>
  <c r="O101" i="19"/>
  <c r="Q101" i="19"/>
  <c r="V101" i="19"/>
  <c r="G104" i="19"/>
  <c r="M104" i="19" s="1"/>
  <c r="I104" i="19"/>
  <c r="K104" i="19"/>
  <c r="O104" i="19"/>
  <c r="Q104" i="19"/>
  <c r="V104" i="19"/>
  <c r="G112" i="19"/>
  <c r="M112" i="19" s="1"/>
  <c r="I112" i="19"/>
  <c r="K112" i="19"/>
  <c r="O112" i="19"/>
  <c r="Q112" i="19"/>
  <c r="V112" i="19"/>
  <c r="G123" i="19"/>
  <c r="M123" i="19" s="1"/>
  <c r="I123" i="19"/>
  <c r="K123" i="19"/>
  <c r="O123" i="19"/>
  <c r="Q123" i="19"/>
  <c r="V123" i="19"/>
  <c r="G130" i="19"/>
  <c r="I130" i="19"/>
  <c r="K130" i="19"/>
  <c r="M130" i="19"/>
  <c r="O130" i="19"/>
  <c r="Q130" i="19"/>
  <c r="V130" i="19"/>
  <c r="G134" i="19"/>
  <c r="M134" i="19" s="1"/>
  <c r="I134" i="19"/>
  <c r="K134" i="19"/>
  <c r="O134" i="19"/>
  <c r="Q134" i="19"/>
  <c r="V134" i="19"/>
  <c r="I139" i="19"/>
  <c r="Q139" i="19"/>
  <c r="G140" i="19"/>
  <c r="I140" i="19"/>
  <c r="K140" i="19"/>
  <c r="K139" i="19" s="1"/>
  <c r="M140" i="19"/>
  <c r="O140" i="19"/>
  <c r="Q140" i="19"/>
  <c r="V140" i="19"/>
  <c r="V139" i="19" s="1"/>
  <c r="G144" i="19"/>
  <c r="I144" i="19"/>
  <c r="K144" i="19"/>
  <c r="M144" i="19"/>
  <c r="O144" i="19"/>
  <c r="Q144" i="19"/>
  <c r="V144" i="19"/>
  <c r="G150" i="19"/>
  <c r="G139" i="19" s="1"/>
  <c r="I150" i="19"/>
  <c r="K150" i="19"/>
  <c r="O150" i="19"/>
  <c r="O139" i="19" s="1"/>
  <c r="Q150" i="19"/>
  <c r="V150" i="19"/>
  <c r="G156" i="19"/>
  <c r="I156" i="19"/>
  <c r="O156" i="19"/>
  <c r="Q156" i="19"/>
  <c r="G157" i="19"/>
  <c r="I157" i="19"/>
  <c r="K157" i="19"/>
  <c r="K156" i="19" s="1"/>
  <c r="M157" i="19"/>
  <c r="M156" i="19" s="1"/>
  <c r="O157" i="19"/>
  <c r="Q157" i="19"/>
  <c r="V157" i="19"/>
  <c r="V156" i="19" s="1"/>
  <c r="G166" i="19"/>
  <c r="G165" i="19" s="1"/>
  <c r="I166" i="19"/>
  <c r="I165" i="19" s="1"/>
  <c r="K166" i="19"/>
  <c r="O166" i="19"/>
  <c r="O165" i="19" s="1"/>
  <c r="Q166" i="19"/>
  <c r="Q165" i="19" s="1"/>
  <c r="V166" i="19"/>
  <c r="G175" i="19"/>
  <c r="M175" i="19" s="1"/>
  <c r="I175" i="19"/>
  <c r="K175" i="19"/>
  <c r="O175" i="19"/>
  <c r="Q175" i="19"/>
  <c r="V175" i="19"/>
  <c r="G182" i="19"/>
  <c r="I182" i="19"/>
  <c r="K182" i="19"/>
  <c r="K165" i="19" s="1"/>
  <c r="M182" i="19"/>
  <c r="O182" i="19"/>
  <c r="Q182" i="19"/>
  <c r="V182" i="19"/>
  <c r="V165" i="19" s="1"/>
  <c r="G189" i="19"/>
  <c r="I189" i="19"/>
  <c r="K189" i="19"/>
  <c r="M189" i="19"/>
  <c r="O189" i="19"/>
  <c r="Q189" i="19"/>
  <c r="V189" i="19"/>
  <c r="G196" i="19"/>
  <c r="M196" i="19" s="1"/>
  <c r="I196" i="19"/>
  <c r="I195" i="19" s="1"/>
  <c r="K196" i="19"/>
  <c r="K195" i="19" s="1"/>
  <c r="O196" i="19"/>
  <c r="Q196" i="19"/>
  <c r="Q195" i="19" s="1"/>
  <c r="V196" i="19"/>
  <c r="V195" i="19" s="1"/>
  <c r="G203" i="19"/>
  <c r="I203" i="19"/>
  <c r="K203" i="19"/>
  <c r="M203" i="19"/>
  <c r="O203" i="19"/>
  <c r="Q203" i="19"/>
  <c r="V203" i="19"/>
  <c r="G207" i="19"/>
  <c r="I207" i="19"/>
  <c r="K207" i="19"/>
  <c r="M207" i="19"/>
  <c r="O207" i="19"/>
  <c r="Q207" i="19"/>
  <c r="V207" i="19"/>
  <c r="G214" i="19"/>
  <c r="AF413" i="19" s="1"/>
  <c r="I214" i="19"/>
  <c r="K214" i="19"/>
  <c r="O214" i="19"/>
  <c r="O195" i="19" s="1"/>
  <c r="Q214" i="19"/>
  <c r="V214" i="19"/>
  <c r="G219" i="19"/>
  <c r="M219" i="19" s="1"/>
  <c r="I219" i="19"/>
  <c r="K219" i="19"/>
  <c r="O219" i="19"/>
  <c r="Q219" i="19"/>
  <c r="V219" i="19"/>
  <c r="G227" i="19"/>
  <c r="I227" i="19"/>
  <c r="K227" i="19"/>
  <c r="M227" i="19"/>
  <c r="O227" i="19"/>
  <c r="Q227" i="19"/>
  <c r="V227" i="19"/>
  <c r="G235" i="19"/>
  <c r="I235" i="19"/>
  <c r="K235" i="19"/>
  <c r="M235" i="19"/>
  <c r="O235" i="19"/>
  <c r="Q235" i="19"/>
  <c r="V235" i="19"/>
  <c r="G241" i="19"/>
  <c r="M241" i="19" s="1"/>
  <c r="I241" i="19"/>
  <c r="K241" i="19"/>
  <c r="O241" i="19"/>
  <c r="Q241" i="19"/>
  <c r="V241" i="19"/>
  <c r="G247" i="19"/>
  <c r="M247" i="19" s="1"/>
  <c r="I247" i="19"/>
  <c r="K247" i="19"/>
  <c r="O247" i="19"/>
  <c r="Q247" i="19"/>
  <c r="V247" i="19"/>
  <c r="G253" i="19"/>
  <c r="I253" i="19"/>
  <c r="K253" i="19"/>
  <c r="M253" i="19"/>
  <c r="O253" i="19"/>
  <c r="Q253" i="19"/>
  <c r="V253" i="19"/>
  <c r="G259" i="19"/>
  <c r="I259" i="19"/>
  <c r="K259" i="19"/>
  <c r="M259" i="19"/>
  <c r="O259" i="19"/>
  <c r="Q259" i="19"/>
  <c r="V259" i="19"/>
  <c r="G267" i="19"/>
  <c r="M267" i="19" s="1"/>
  <c r="I267" i="19"/>
  <c r="K267" i="19"/>
  <c r="O267" i="19"/>
  <c r="Q267" i="19"/>
  <c r="V267" i="19"/>
  <c r="G270" i="19"/>
  <c r="M270" i="19" s="1"/>
  <c r="I270" i="19"/>
  <c r="K270" i="19"/>
  <c r="O270" i="19"/>
  <c r="Q270" i="19"/>
  <c r="V270" i="19"/>
  <c r="G273" i="19"/>
  <c r="I273" i="19"/>
  <c r="K273" i="19"/>
  <c r="M273" i="19"/>
  <c r="O273" i="19"/>
  <c r="Q273" i="19"/>
  <c r="V273" i="19"/>
  <c r="G276" i="19"/>
  <c r="I276" i="19"/>
  <c r="K276" i="19"/>
  <c r="M276" i="19"/>
  <c r="O276" i="19"/>
  <c r="Q276" i="19"/>
  <c r="V276" i="19"/>
  <c r="G279" i="19"/>
  <c r="M279" i="19" s="1"/>
  <c r="I279" i="19"/>
  <c r="K279" i="19"/>
  <c r="O279" i="19"/>
  <c r="Q279" i="19"/>
  <c r="V279" i="19"/>
  <c r="G282" i="19"/>
  <c r="M282" i="19" s="1"/>
  <c r="I282" i="19"/>
  <c r="K282" i="19"/>
  <c r="O282" i="19"/>
  <c r="Q282" i="19"/>
  <c r="V282" i="19"/>
  <c r="G285" i="19"/>
  <c r="I285" i="19"/>
  <c r="K285" i="19"/>
  <c r="M285" i="19"/>
  <c r="O285" i="19"/>
  <c r="Q285" i="19"/>
  <c r="V285" i="19"/>
  <c r="G288" i="19"/>
  <c r="I288" i="19"/>
  <c r="K288" i="19"/>
  <c r="M288" i="19"/>
  <c r="O288" i="19"/>
  <c r="Q288" i="19"/>
  <c r="V288" i="19"/>
  <c r="G291" i="19"/>
  <c r="M291" i="19" s="1"/>
  <c r="I291" i="19"/>
  <c r="K291" i="19"/>
  <c r="O291" i="19"/>
  <c r="Q291" i="19"/>
  <c r="V291" i="19"/>
  <c r="G297" i="19"/>
  <c r="M297" i="19" s="1"/>
  <c r="I297" i="19"/>
  <c r="K297" i="19"/>
  <c r="O297" i="19"/>
  <c r="Q297" i="19"/>
  <c r="V297" i="19"/>
  <c r="G300" i="19"/>
  <c r="I300" i="19"/>
  <c r="K300" i="19"/>
  <c r="M300" i="19"/>
  <c r="O300" i="19"/>
  <c r="Q300" i="19"/>
  <c r="V300" i="19"/>
  <c r="G307" i="19"/>
  <c r="I307" i="19"/>
  <c r="K307" i="19"/>
  <c r="M307" i="19"/>
  <c r="O307" i="19"/>
  <c r="Q307" i="19"/>
  <c r="V307" i="19"/>
  <c r="G312" i="19"/>
  <c r="M312" i="19" s="1"/>
  <c r="I312" i="19"/>
  <c r="K312" i="19"/>
  <c r="O312" i="19"/>
  <c r="Q312" i="19"/>
  <c r="V312" i="19"/>
  <c r="G319" i="19"/>
  <c r="M319" i="19" s="1"/>
  <c r="I319" i="19"/>
  <c r="K319" i="19"/>
  <c r="O319" i="19"/>
  <c r="Q319" i="19"/>
  <c r="V319" i="19"/>
  <c r="G322" i="19"/>
  <c r="I322" i="19"/>
  <c r="K322" i="19"/>
  <c r="M322" i="19"/>
  <c r="O322" i="19"/>
  <c r="Q322" i="19"/>
  <c r="V322" i="19"/>
  <c r="G329" i="19"/>
  <c r="I329" i="19"/>
  <c r="K329" i="19"/>
  <c r="M329" i="19"/>
  <c r="O329" i="19"/>
  <c r="Q329" i="19"/>
  <c r="V329" i="19"/>
  <c r="G332" i="19"/>
  <c r="M332" i="19" s="1"/>
  <c r="I332" i="19"/>
  <c r="K332" i="19"/>
  <c r="O332" i="19"/>
  <c r="Q332" i="19"/>
  <c r="V332" i="19"/>
  <c r="G335" i="19"/>
  <c r="M335" i="19" s="1"/>
  <c r="I335" i="19"/>
  <c r="K335" i="19"/>
  <c r="O335" i="19"/>
  <c r="Q335" i="19"/>
  <c r="V335" i="19"/>
  <c r="G338" i="19"/>
  <c r="I338" i="19"/>
  <c r="K338" i="19"/>
  <c r="M338" i="19"/>
  <c r="O338" i="19"/>
  <c r="Q338" i="19"/>
  <c r="V338" i="19"/>
  <c r="G345" i="19"/>
  <c r="I345" i="19"/>
  <c r="K345" i="19"/>
  <c r="M345" i="19"/>
  <c r="O345" i="19"/>
  <c r="Q345" i="19"/>
  <c r="V345" i="19"/>
  <c r="G351" i="19"/>
  <c r="M351" i="19" s="1"/>
  <c r="I351" i="19"/>
  <c r="K351" i="19"/>
  <c r="O351" i="19"/>
  <c r="Q351" i="19"/>
  <c r="V351" i="19"/>
  <c r="G356" i="19"/>
  <c r="I356" i="19"/>
  <c r="O356" i="19"/>
  <c r="Q356" i="19"/>
  <c r="G357" i="19"/>
  <c r="I357" i="19"/>
  <c r="K357" i="19"/>
  <c r="K356" i="19" s="1"/>
  <c r="M357" i="19"/>
  <c r="M356" i="19" s="1"/>
  <c r="O357" i="19"/>
  <c r="Q357" i="19"/>
  <c r="V357" i="19"/>
  <c r="V356" i="19" s="1"/>
  <c r="G364" i="19"/>
  <c r="I364" i="19"/>
  <c r="K364" i="19"/>
  <c r="M364" i="19"/>
  <c r="O364" i="19"/>
  <c r="Q364" i="19"/>
  <c r="V364" i="19"/>
  <c r="O371" i="19"/>
  <c r="G372" i="19"/>
  <c r="M372" i="19" s="1"/>
  <c r="I372" i="19"/>
  <c r="I371" i="19" s="1"/>
  <c r="K372" i="19"/>
  <c r="K371" i="19" s="1"/>
  <c r="O372" i="19"/>
  <c r="Q372" i="19"/>
  <c r="Q371" i="19" s="1"/>
  <c r="V372" i="19"/>
  <c r="V371" i="19" s="1"/>
  <c r="G375" i="19"/>
  <c r="I375" i="19"/>
  <c r="K375" i="19"/>
  <c r="M375" i="19"/>
  <c r="O375" i="19"/>
  <c r="Q375" i="19"/>
  <c r="V375" i="19"/>
  <c r="G380" i="19"/>
  <c r="I380" i="19"/>
  <c r="K380" i="19"/>
  <c r="M380" i="19"/>
  <c r="O380" i="19"/>
  <c r="Q380" i="19"/>
  <c r="V380" i="19"/>
  <c r="G383" i="19"/>
  <c r="M383" i="19" s="1"/>
  <c r="I383" i="19"/>
  <c r="K383" i="19"/>
  <c r="O383" i="19"/>
  <c r="Q383" i="19"/>
  <c r="V383" i="19"/>
  <c r="G386" i="19"/>
  <c r="I386" i="19"/>
  <c r="O386" i="19"/>
  <c r="Q386" i="19"/>
  <c r="G387" i="19"/>
  <c r="M387" i="19" s="1"/>
  <c r="M386" i="19" s="1"/>
  <c r="I387" i="19"/>
  <c r="K387" i="19"/>
  <c r="K386" i="19" s="1"/>
  <c r="O387" i="19"/>
  <c r="Q387" i="19"/>
  <c r="V387" i="19"/>
  <c r="V386" i="19" s="1"/>
  <c r="G391" i="19"/>
  <c r="I391" i="19"/>
  <c r="K391" i="19"/>
  <c r="M391" i="19"/>
  <c r="O391" i="19"/>
  <c r="Q391" i="19"/>
  <c r="V391" i="19"/>
  <c r="G395" i="19"/>
  <c r="O395" i="19"/>
  <c r="G396" i="19"/>
  <c r="M396" i="19" s="1"/>
  <c r="M395" i="19" s="1"/>
  <c r="I396" i="19"/>
  <c r="I395" i="19" s="1"/>
  <c r="K396" i="19"/>
  <c r="K395" i="19" s="1"/>
  <c r="O396" i="19"/>
  <c r="Q396" i="19"/>
  <c r="Q395" i="19" s="1"/>
  <c r="V396" i="19"/>
  <c r="V395" i="19" s="1"/>
  <c r="G404" i="19"/>
  <c r="M404" i="19" s="1"/>
  <c r="I404" i="19"/>
  <c r="K404" i="19"/>
  <c r="O404" i="19"/>
  <c r="Q404" i="19"/>
  <c r="V404" i="19"/>
  <c r="AE413" i="19"/>
  <c r="G78" i="18"/>
  <c r="BA40" i="18"/>
  <c r="BA29" i="18"/>
  <c r="BA15" i="18"/>
  <c r="BA10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4" i="18"/>
  <c r="I14" i="18"/>
  <c r="K14" i="18"/>
  <c r="M14" i="18"/>
  <c r="O14" i="18"/>
  <c r="Q14" i="18"/>
  <c r="V14" i="18"/>
  <c r="G19" i="18"/>
  <c r="I19" i="18"/>
  <c r="K19" i="18"/>
  <c r="M19" i="18"/>
  <c r="O19" i="18"/>
  <c r="Q19" i="18"/>
  <c r="V19" i="18"/>
  <c r="G24" i="18"/>
  <c r="G8" i="18" s="1"/>
  <c r="I24" i="18"/>
  <c r="K24" i="18"/>
  <c r="O24" i="18"/>
  <c r="O8" i="18" s="1"/>
  <c r="Q24" i="18"/>
  <c r="V24" i="18"/>
  <c r="G28" i="18"/>
  <c r="I28" i="18"/>
  <c r="K28" i="18"/>
  <c r="M28" i="18"/>
  <c r="O28" i="18"/>
  <c r="Q28" i="18"/>
  <c r="V28" i="18"/>
  <c r="G33" i="18"/>
  <c r="M33" i="18" s="1"/>
  <c r="I33" i="18"/>
  <c r="K33" i="18"/>
  <c r="O33" i="18"/>
  <c r="Q33" i="18"/>
  <c r="V33" i="18"/>
  <c r="G39" i="18"/>
  <c r="I39" i="18"/>
  <c r="K39" i="18"/>
  <c r="M39" i="18"/>
  <c r="O39" i="18"/>
  <c r="Q39" i="18"/>
  <c r="V39" i="18"/>
  <c r="G44" i="18"/>
  <c r="M44" i="18" s="1"/>
  <c r="I44" i="18"/>
  <c r="K44" i="18"/>
  <c r="O44" i="18"/>
  <c r="Q44" i="18"/>
  <c r="V44" i="18"/>
  <c r="G48" i="18"/>
  <c r="I48" i="18"/>
  <c r="K48" i="18"/>
  <c r="M48" i="18"/>
  <c r="O48" i="18"/>
  <c r="Q48" i="18"/>
  <c r="V48" i="18"/>
  <c r="G52" i="18"/>
  <c r="M52" i="18" s="1"/>
  <c r="I52" i="18"/>
  <c r="K52" i="18"/>
  <c r="O52" i="18"/>
  <c r="Q52" i="18"/>
  <c r="V52" i="18"/>
  <c r="G57" i="18"/>
  <c r="G56" i="18" s="1"/>
  <c r="I57" i="18"/>
  <c r="I56" i="18" s="1"/>
  <c r="K57" i="18"/>
  <c r="K56" i="18" s="1"/>
  <c r="O57" i="18"/>
  <c r="O56" i="18" s="1"/>
  <c r="Q57" i="18"/>
  <c r="Q56" i="18" s="1"/>
  <c r="V57" i="18"/>
  <c r="V56" i="18" s="1"/>
  <c r="G64" i="18"/>
  <c r="I64" i="18"/>
  <c r="K64" i="18"/>
  <c r="M64" i="18"/>
  <c r="O64" i="18"/>
  <c r="Q64" i="18"/>
  <c r="V64" i="18"/>
  <c r="G67" i="18"/>
  <c r="I67" i="18"/>
  <c r="K67" i="18"/>
  <c r="M67" i="18"/>
  <c r="O67" i="18"/>
  <c r="Q67" i="18"/>
  <c r="V67" i="18"/>
  <c r="G70" i="18"/>
  <c r="I70" i="18"/>
  <c r="K70" i="18"/>
  <c r="M70" i="18"/>
  <c r="O70" i="18"/>
  <c r="Q70" i="18"/>
  <c r="V70" i="18"/>
  <c r="G73" i="18"/>
  <c r="O73" i="18"/>
  <c r="G74" i="18"/>
  <c r="I74" i="18"/>
  <c r="I73" i="18" s="1"/>
  <c r="K74" i="18"/>
  <c r="K73" i="18" s="1"/>
  <c r="M74" i="18"/>
  <c r="M73" i="18" s="1"/>
  <c r="O74" i="18"/>
  <c r="Q74" i="18"/>
  <c r="Q73" i="18" s="1"/>
  <c r="V74" i="18"/>
  <c r="V73" i="18" s="1"/>
  <c r="AE78" i="18"/>
  <c r="G177" i="17"/>
  <c r="BA48" i="17"/>
  <c r="BA37" i="17"/>
  <c r="BA33" i="17"/>
  <c r="BA20" i="17"/>
  <c r="BA15" i="17"/>
  <c r="BA10" i="17"/>
  <c r="G9" i="17"/>
  <c r="I9" i="17"/>
  <c r="I8" i="17" s="1"/>
  <c r="K9" i="17"/>
  <c r="M9" i="17"/>
  <c r="O9" i="17"/>
  <c r="Q9" i="17"/>
  <c r="Q8" i="17" s="1"/>
  <c r="V9" i="17"/>
  <c r="G14" i="17"/>
  <c r="M14" i="17" s="1"/>
  <c r="I14" i="17"/>
  <c r="K14" i="17"/>
  <c r="K8" i="17" s="1"/>
  <c r="O14" i="17"/>
  <c r="Q14" i="17"/>
  <c r="V14" i="17"/>
  <c r="V8" i="17" s="1"/>
  <c r="G19" i="17"/>
  <c r="I19" i="17"/>
  <c r="K19" i="17"/>
  <c r="M19" i="17"/>
  <c r="O19" i="17"/>
  <c r="Q19" i="17"/>
  <c r="V19" i="17"/>
  <c r="G23" i="17"/>
  <c r="M23" i="17" s="1"/>
  <c r="I23" i="17"/>
  <c r="K23" i="17"/>
  <c r="O23" i="17"/>
  <c r="O8" i="17" s="1"/>
  <c r="Q23" i="17"/>
  <c r="V23" i="17"/>
  <c r="G28" i="17"/>
  <c r="I28" i="17"/>
  <c r="K28" i="17"/>
  <c r="M28" i="17"/>
  <c r="O28" i="17"/>
  <c r="Q28" i="17"/>
  <c r="V28" i="17"/>
  <c r="G32" i="17"/>
  <c r="M32" i="17" s="1"/>
  <c r="I32" i="17"/>
  <c r="K32" i="17"/>
  <c r="O32" i="17"/>
  <c r="Q32" i="17"/>
  <c r="V32" i="17"/>
  <c r="G36" i="17"/>
  <c r="I36" i="17"/>
  <c r="K36" i="17"/>
  <c r="M36" i="17"/>
  <c r="O36" i="17"/>
  <c r="Q36" i="17"/>
  <c r="V36" i="17"/>
  <c r="G41" i="17"/>
  <c r="M41" i="17" s="1"/>
  <c r="I41" i="17"/>
  <c r="K41" i="17"/>
  <c r="O41" i="17"/>
  <c r="Q41" i="17"/>
  <c r="V41" i="17"/>
  <c r="G47" i="17"/>
  <c r="I47" i="17"/>
  <c r="K47" i="17"/>
  <c r="M47" i="17"/>
  <c r="O47" i="17"/>
  <c r="Q47" i="17"/>
  <c r="V47" i="17"/>
  <c r="G52" i="17"/>
  <c r="M52" i="17" s="1"/>
  <c r="I52" i="17"/>
  <c r="K52" i="17"/>
  <c r="O52" i="17"/>
  <c r="Q52" i="17"/>
  <c r="V52" i="17"/>
  <c r="G56" i="17"/>
  <c r="I56" i="17"/>
  <c r="K56" i="17"/>
  <c r="M56" i="17"/>
  <c r="O56" i="17"/>
  <c r="Q56" i="17"/>
  <c r="V56" i="17"/>
  <c r="G60" i="17"/>
  <c r="M60" i="17" s="1"/>
  <c r="I60" i="17"/>
  <c r="K60" i="17"/>
  <c r="O60" i="17"/>
  <c r="Q60" i="17"/>
  <c r="V60" i="17"/>
  <c r="G64" i="17"/>
  <c r="I64" i="17"/>
  <c r="K64" i="17"/>
  <c r="M64" i="17"/>
  <c r="O64" i="17"/>
  <c r="Q64" i="17"/>
  <c r="V64" i="17"/>
  <c r="K67" i="17"/>
  <c r="V67" i="17"/>
  <c r="G68" i="17"/>
  <c r="I68" i="17"/>
  <c r="I67" i="17" s="1"/>
  <c r="K68" i="17"/>
  <c r="M68" i="17"/>
  <c r="O68" i="17"/>
  <c r="Q68" i="17"/>
  <c r="Q67" i="17" s="1"/>
  <c r="V68" i="17"/>
  <c r="G72" i="17"/>
  <c r="G67" i="17" s="1"/>
  <c r="I72" i="17"/>
  <c r="K72" i="17"/>
  <c r="O72" i="17"/>
  <c r="O67" i="17" s="1"/>
  <c r="Q72" i="17"/>
  <c r="V72" i="17"/>
  <c r="G76" i="17"/>
  <c r="I76" i="17"/>
  <c r="K76" i="17"/>
  <c r="M76" i="17"/>
  <c r="O76" i="17"/>
  <c r="Q76" i="17"/>
  <c r="V76" i="17"/>
  <c r="G79" i="17"/>
  <c r="K79" i="17"/>
  <c r="O79" i="17"/>
  <c r="V79" i="17"/>
  <c r="G80" i="17"/>
  <c r="I80" i="17"/>
  <c r="I79" i="17" s="1"/>
  <c r="K80" i="17"/>
  <c r="M80" i="17"/>
  <c r="M79" i="17" s="1"/>
  <c r="O80" i="17"/>
  <c r="Q80" i="17"/>
  <c r="Q79" i="17" s="1"/>
  <c r="V80" i="17"/>
  <c r="G85" i="17"/>
  <c r="I85" i="17"/>
  <c r="I84" i="17" s="1"/>
  <c r="K85" i="17"/>
  <c r="M85" i="17"/>
  <c r="O85" i="17"/>
  <c r="Q85" i="17"/>
  <c r="Q84" i="17" s="1"/>
  <c r="V85" i="17"/>
  <c r="G91" i="17"/>
  <c r="M91" i="17" s="1"/>
  <c r="I91" i="17"/>
  <c r="K91" i="17"/>
  <c r="K84" i="17" s="1"/>
  <c r="O91" i="17"/>
  <c r="Q91" i="17"/>
  <c r="V91" i="17"/>
  <c r="V84" i="17" s="1"/>
  <c r="G94" i="17"/>
  <c r="I94" i="17"/>
  <c r="K94" i="17"/>
  <c r="M94" i="17"/>
  <c r="O94" i="17"/>
  <c r="Q94" i="17"/>
  <c r="V94" i="17"/>
  <c r="G97" i="17"/>
  <c r="M97" i="17" s="1"/>
  <c r="I97" i="17"/>
  <c r="K97" i="17"/>
  <c r="O97" i="17"/>
  <c r="O84" i="17" s="1"/>
  <c r="Q97" i="17"/>
  <c r="V97" i="17"/>
  <c r="G100" i="17"/>
  <c r="I100" i="17"/>
  <c r="K100" i="17"/>
  <c r="M100" i="17"/>
  <c r="O100" i="17"/>
  <c r="Q100" i="17"/>
  <c r="V100" i="17"/>
  <c r="G103" i="17"/>
  <c r="M103" i="17" s="1"/>
  <c r="I103" i="17"/>
  <c r="K103" i="17"/>
  <c r="O103" i="17"/>
  <c r="Q103" i="17"/>
  <c r="V103" i="17"/>
  <c r="G106" i="17"/>
  <c r="I106" i="17"/>
  <c r="K106" i="17"/>
  <c r="M106" i="17"/>
  <c r="O106" i="17"/>
  <c r="Q106" i="17"/>
  <c r="V106" i="17"/>
  <c r="G109" i="17"/>
  <c r="M109" i="17" s="1"/>
  <c r="I109" i="17"/>
  <c r="K109" i="17"/>
  <c r="O109" i="17"/>
  <c r="Q109" i="17"/>
  <c r="V109" i="17"/>
  <c r="G113" i="17"/>
  <c r="G112" i="17" s="1"/>
  <c r="I113" i="17"/>
  <c r="K113" i="17"/>
  <c r="K112" i="17" s="1"/>
  <c r="O113" i="17"/>
  <c r="O112" i="17" s="1"/>
  <c r="Q113" i="17"/>
  <c r="V113" i="17"/>
  <c r="V112" i="17" s="1"/>
  <c r="G117" i="17"/>
  <c r="I117" i="17"/>
  <c r="K117" i="17"/>
  <c r="M117" i="17"/>
  <c r="O117" i="17"/>
  <c r="Q117" i="17"/>
  <c r="V117" i="17"/>
  <c r="G121" i="17"/>
  <c r="M121" i="17" s="1"/>
  <c r="I121" i="17"/>
  <c r="K121" i="17"/>
  <c r="O121" i="17"/>
  <c r="Q121" i="17"/>
  <c r="V121" i="17"/>
  <c r="G125" i="17"/>
  <c r="I125" i="17"/>
  <c r="I112" i="17" s="1"/>
  <c r="K125" i="17"/>
  <c r="M125" i="17"/>
  <c r="O125" i="17"/>
  <c r="Q125" i="17"/>
  <c r="Q112" i="17" s="1"/>
  <c r="V125" i="17"/>
  <c r="G129" i="17"/>
  <c r="M129" i="17" s="1"/>
  <c r="I129" i="17"/>
  <c r="K129" i="17"/>
  <c r="O129" i="17"/>
  <c r="Q129" i="17"/>
  <c r="V129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I138" i="17"/>
  <c r="K138" i="17"/>
  <c r="M138" i="17"/>
  <c r="O138" i="17"/>
  <c r="Q138" i="17"/>
  <c r="V138" i="17"/>
  <c r="G141" i="17"/>
  <c r="M141" i="17" s="1"/>
  <c r="I141" i="17"/>
  <c r="K141" i="17"/>
  <c r="O141" i="17"/>
  <c r="Q141" i="17"/>
  <c r="V141" i="17"/>
  <c r="G144" i="17"/>
  <c r="I144" i="17"/>
  <c r="K144" i="17"/>
  <c r="M144" i="17"/>
  <c r="O144" i="17"/>
  <c r="Q144" i="17"/>
  <c r="V144" i="17"/>
  <c r="G147" i="17"/>
  <c r="M147" i="17" s="1"/>
  <c r="I147" i="17"/>
  <c r="K147" i="17"/>
  <c r="O147" i="17"/>
  <c r="Q147" i="17"/>
  <c r="V147" i="17"/>
  <c r="G150" i="17"/>
  <c r="I150" i="17"/>
  <c r="K150" i="17"/>
  <c r="M150" i="17"/>
  <c r="O150" i="17"/>
  <c r="Q150" i="17"/>
  <c r="V150" i="17"/>
  <c r="G154" i="17"/>
  <c r="I154" i="17"/>
  <c r="I153" i="17" s="1"/>
  <c r="K154" i="17"/>
  <c r="M154" i="17"/>
  <c r="O154" i="17"/>
  <c r="Q154" i="17"/>
  <c r="Q153" i="17" s="1"/>
  <c r="V154" i="17"/>
  <c r="G157" i="17"/>
  <c r="G153" i="17" s="1"/>
  <c r="I157" i="17"/>
  <c r="K157" i="17"/>
  <c r="K153" i="17" s="1"/>
  <c r="O157" i="17"/>
  <c r="O153" i="17" s="1"/>
  <c r="Q157" i="17"/>
  <c r="V157" i="17"/>
  <c r="V153" i="17" s="1"/>
  <c r="G160" i="17"/>
  <c r="I160" i="17"/>
  <c r="K160" i="17"/>
  <c r="M160" i="17"/>
  <c r="O160" i="17"/>
  <c r="Q160" i="17"/>
  <c r="V160" i="17"/>
  <c r="G163" i="17"/>
  <c r="M163" i="17" s="1"/>
  <c r="I163" i="17"/>
  <c r="K163" i="17"/>
  <c r="O163" i="17"/>
  <c r="Q163" i="17"/>
  <c r="V163" i="17"/>
  <c r="G166" i="17"/>
  <c r="I166" i="17"/>
  <c r="K166" i="17"/>
  <c r="M166" i="17"/>
  <c r="O166" i="17"/>
  <c r="Q166" i="17"/>
  <c r="V166" i="17"/>
  <c r="G169" i="17"/>
  <c r="M169" i="17" s="1"/>
  <c r="I169" i="17"/>
  <c r="K169" i="17"/>
  <c r="O169" i="17"/>
  <c r="Q169" i="17"/>
  <c r="V169" i="17"/>
  <c r="I172" i="17"/>
  <c r="Q172" i="17"/>
  <c r="G173" i="17"/>
  <c r="G172" i="17" s="1"/>
  <c r="I173" i="17"/>
  <c r="K173" i="17"/>
  <c r="K172" i="17" s="1"/>
  <c r="O173" i="17"/>
  <c r="O172" i="17" s="1"/>
  <c r="Q173" i="17"/>
  <c r="V173" i="17"/>
  <c r="V172" i="17" s="1"/>
  <c r="AE177" i="17"/>
  <c r="AF177" i="17"/>
  <c r="G119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5" i="16"/>
  <c r="I15" i="16"/>
  <c r="K15" i="16"/>
  <c r="M15" i="16"/>
  <c r="O15" i="16"/>
  <c r="Q15" i="16"/>
  <c r="V15" i="16"/>
  <c r="G17" i="16"/>
  <c r="G8" i="16" s="1"/>
  <c r="I17" i="16"/>
  <c r="K17" i="16"/>
  <c r="O17" i="16"/>
  <c r="O8" i="16" s="1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I27" i="16"/>
  <c r="K27" i="16"/>
  <c r="M27" i="16"/>
  <c r="O27" i="16"/>
  <c r="Q27" i="16"/>
  <c r="V27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I38" i="16"/>
  <c r="K38" i="16"/>
  <c r="M38" i="16"/>
  <c r="O38" i="16"/>
  <c r="Q38" i="16"/>
  <c r="V38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6" i="16"/>
  <c r="I46" i="16"/>
  <c r="K46" i="16"/>
  <c r="M46" i="16"/>
  <c r="O46" i="16"/>
  <c r="Q46" i="16"/>
  <c r="V46" i="16"/>
  <c r="G48" i="16"/>
  <c r="I48" i="16"/>
  <c r="K48" i="16"/>
  <c r="M48" i="16"/>
  <c r="O48" i="16"/>
  <c r="Q48" i="16"/>
  <c r="V48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6" i="16"/>
  <c r="I56" i="16"/>
  <c r="K56" i="16"/>
  <c r="M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O60" i="16"/>
  <c r="Q60" i="16"/>
  <c r="G61" i="16"/>
  <c r="I61" i="16"/>
  <c r="K61" i="16"/>
  <c r="K60" i="16" s="1"/>
  <c r="M61" i="16"/>
  <c r="M60" i="16" s="1"/>
  <c r="O61" i="16"/>
  <c r="Q61" i="16"/>
  <c r="V61" i="16"/>
  <c r="V60" i="16" s="1"/>
  <c r="G66" i="16"/>
  <c r="G65" i="16" s="1"/>
  <c r="I66" i="16"/>
  <c r="I65" i="16" s="1"/>
  <c r="K66" i="16"/>
  <c r="O66" i="16"/>
  <c r="O65" i="16" s="1"/>
  <c r="Q66" i="16"/>
  <c r="Q65" i="16" s="1"/>
  <c r="V66" i="16"/>
  <c r="G69" i="16"/>
  <c r="M69" i="16" s="1"/>
  <c r="I69" i="16"/>
  <c r="K69" i="16"/>
  <c r="K65" i="16" s="1"/>
  <c r="O69" i="16"/>
  <c r="Q69" i="16"/>
  <c r="V69" i="16"/>
  <c r="V65" i="16" s="1"/>
  <c r="G73" i="16"/>
  <c r="I73" i="16"/>
  <c r="K73" i="16"/>
  <c r="M73" i="16"/>
  <c r="O73" i="16"/>
  <c r="Q73" i="16"/>
  <c r="V73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6" i="16"/>
  <c r="I86" i="16"/>
  <c r="K86" i="16"/>
  <c r="M86" i="16"/>
  <c r="O86" i="16"/>
  <c r="Q86" i="16"/>
  <c r="V86" i="16"/>
  <c r="G89" i="16"/>
  <c r="M89" i="16" s="1"/>
  <c r="I89" i="16"/>
  <c r="K89" i="16"/>
  <c r="O89" i="16"/>
  <c r="Q89" i="16"/>
  <c r="V89" i="16"/>
  <c r="G93" i="16"/>
  <c r="M93" i="16" s="1"/>
  <c r="I93" i="16"/>
  <c r="K93" i="16"/>
  <c r="O93" i="16"/>
  <c r="Q93" i="16"/>
  <c r="V93" i="16"/>
  <c r="G96" i="16"/>
  <c r="I96" i="16"/>
  <c r="K96" i="16"/>
  <c r="M96" i="16"/>
  <c r="O96" i="16"/>
  <c r="Q96" i="16"/>
  <c r="V96" i="16"/>
  <c r="K99" i="16"/>
  <c r="V99" i="16"/>
  <c r="G100" i="16"/>
  <c r="G99" i="16" s="1"/>
  <c r="I100" i="16"/>
  <c r="I99" i="16" s="1"/>
  <c r="K100" i="16"/>
  <c r="O100" i="16"/>
  <c r="O99" i="16" s="1"/>
  <c r="Q100" i="16"/>
  <c r="Q99" i="16" s="1"/>
  <c r="V100" i="16"/>
  <c r="G105" i="16"/>
  <c r="I105" i="16"/>
  <c r="I104" i="16" s="1"/>
  <c r="K105" i="16"/>
  <c r="K104" i="16" s="1"/>
  <c r="M105" i="16"/>
  <c r="O105" i="16"/>
  <c r="Q105" i="16"/>
  <c r="Q104" i="16" s="1"/>
  <c r="V105" i="16"/>
  <c r="V104" i="16" s="1"/>
  <c r="G108" i="16"/>
  <c r="G104" i="16" s="1"/>
  <c r="I108" i="16"/>
  <c r="K108" i="16"/>
  <c r="M108" i="16"/>
  <c r="O108" i="16"/>
  <c r="Q108" i="16"/>
  <c r="V108" i="16"/>
  <c r="G110" i="16"/>
  <c r="I110" i="16"/>
  <c r="K110" i="16"/>
  <c r="M110" i="16"/>
  <c r="O110" i="16"/>
  <c r="O104" i="16" s="1"/>
  <c r="Q110" i="16"/>
  <c r="V110" i="16"/>
  <c r="G112" i="16"/>
  <c r="M112" i="16" s="1"/>
  <c r="I112" i="16"/>
  <c r="K112" i="16"/>
  <c r="O112" i="16"/>
  <c r="Q112" i="16"/>
  <c r="V112" i="16"/>
  <c r="G114" i="16"/>
  <c r="I114" i="16"/>
  <c r="K114" i="16"/>
  <c r="M114" i="16"/>
  <c r="O114" i="16"/>
  <c r="Q114" i="16"/>
  <c r="V114" i="16"/>
  <c r="G116" i="16"/>
  <c r="I116" i="16"/>
  <c r="K116" i="16"/>
  <c r="M116" i="16"/>
  <c r="O116" i="16"/>
  <c r="Q116" i="16"/>
  <c r="V116" i="16"/>
  <c r="AE119" i="16"/>
  <c r="AF119" i="16"/>
  <c r="G36" i="15"/>
  <c r="G8" i="15"/>
  <c r="O8" i="15"/>
  <c r="G9" i="15"/>
  <c r="I9" i="15"/>
  <c r="I8" i="15" s="1"/>
  <c r="K9" i="15"/>
  <c r="M9" i="15"/>
  <c r="O9" i="15"/>
  <c r="Q9" i="15"/>
  <c r="Q8" i="15" s="1"/>
  <c r="V9" i="15"/>
  <c r="G11" i="15"/>
  <c r="M11" i="15" s="1"/>
  <c r="I11" i="15"/>
  <c r="K11" i="15"/>
  <c r="K8" i="15" s="1"/>
  <c r="O11" i="15"/>
  <c r="Q11" i="15"/>
  <c r="V11" i="15"/>
  <c r="V8" i="15" s="1"/>
  <c r="G14" i="15"/>
  <c r="G13" i="15" s="1"/>
  <c r="I14" i="15"/>
  <c r="K14" i="15"/>
  <c r="K13" i="15" s="1"/>
  <c r="O14" i="15"/>
  <c r="O13" i="15" s="1"/>
  <c r="Q14" i="15"/>
  <c r="V14" i="15"/>
  <c r="V13" i="15" s="1"/>
  <c r="G16" i="15"/>
  <c r="I16" i="15"/>
  <c r="I13" i="15" s="1"/>
  <c r="K16" i="15"/>
  <c r="M16" i="15"/>
  <c r="O16" i="15"/>
  <c r="Q16" i="15"/>
  <c r="Q13" i="15" s="1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7" i="15"/>
  <c r="I27" i="15"/>
  <c r="I26" i="15" s="1"/>
  <c r="K27" i="15"/>
  <c r="M27" i="15"/>
  <c r="O27" i="15"/>
  <c r="Q27" i="15"/>
  <c r="Q26" i="15" s="1"/>
  <c r="V27" i="15"/>
  <c r="G29" i="15"/>
  <c r="M29" i="15" s="1"/>
  <c r="I29" i="15"/>
  <c r="K29" i="15"/>
  <c r="K26" i="15" s="1"/>
  <c r="O29" i="15"/>
  <c r="Q29" i="15"/>
  <c r="V29" i="15"/>
  <c r="V26" i="15" s="1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O26" i="15" s="1"/>
  <c r="Q33" i="15"/>
  <c r="V33" i="15"/>
  <c r="AE36" i="15"/>
  <c r="AF36" i="15"/>
  <c r="BA165" i="14"/>
  <c r="BA159" i="14"/>
  <c r="BA25" i="14"/>
  <c r="BA22" i="14"/>
  <c r="BA19" i="14"/>
  <c r="BA16" i="14"/>
  <c r="BA13" i="14"/>
  <c r="BA10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30" i="14"/>
  <c r="I30" i="14"/>
  <c r="K30" i="14"/>
  <c r="M30" i="14"/>
  <c r="O30" i="14"/>
  <c r="Q30" i="14"/>
  <c r="V30" i="14"/>
  <c r="G33" i="14"/>
  <c r="M33" i="14" s="1"/>
  <c r="I33" i="14"/>
  <c r="K33" i="14"/>
  <c r="O33" i="14"/>
  <c r="Q33" i="14"/>
  <c r="V33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1" i="14"/>
  <c r="I51" i="14"/>
  <c r="K51" i="14"/>
  <c r="M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0" i="14"/>
  <c r="I60" i="14"/>
  <c r="K60" i="14"/>
  <c r="M60" i="14"/>
  <c r="O60" i="14"/>
  <c r="Q60" i="14"/>
  <c r="V60" i="14"/>
  <c r="G64" i="14"/>
  <c r="I64" i="14"/>
  <c r="K64" i="14"/>
  <c r="M64" i="14"/>
  <c r="O64" i="14"/>
  <c r="Q64" i="14"/>
  <c r="V64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70" i="14"/>
  <c r="I70" i="14"/>
  <c r="K70" i="14"/>
  <c r="M70" i="14"/>
  <c r="O70" i="14"/>
  <c r="Q70" i="14"/>
  <c r="V70" i="14"/>
  <c r="G72" i="14"/>
  <c r="I72" i="14"/>
  <c r="K72" i="14"/>
  <c r="M72" i="14"/>
  <c r="O72" i="14"/>
  <c r="Q72" i="14"/>
  <c r="V72" i="14"/>
  <c r="G74" i="14"/>
  <c r="I74" i="14"/>
  <c r="K74" i="14"/>
  <c r="M74" i="14"/>
  <c r="O74" i="14"/>
  <c r="Q74" i="14"/>
  <c r="V74" i="14"/>
  <c r="G76" i="14"/>
  <c r="M76" i="14" s="1"/>
  <c r="I76" i="14"/>
  <c r="K76" i="14"/>
  <c r="O76" i="14"/>
  <c r="Q76" i="14"/>
  <c r="V76" i="14"/>
  <c r="G78" i="14"/>
  <c r="I78" i="14"/>
  <c r="K78" i="14"/>
  <c r="M78" i="14"/>
  <c r="O78" i="14"/>
  <c r="Q78" i="14"/>
  <c r="V78" i="14"/>
  <c r="G80" i="14"/>
  <c r="I80" i="14"/>
  <c r="K80" i="14"/>
  <c r="M80" i="14"/>
  <c r="O80" i="14"/>
  <c r="Q80" i="14"/>
  <c r="V80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V86" i="14"/>
  <c r="G88" i="14"/>
  <c r="I88" i="14"/>
  <c r="K88" i="14"/>
  <c r="M88" i="14"/>
  <c r="O88" i="14"/>
  <c r="Q88" i="14"/>
  <c r="V88" i="14"/>
  <c r="G90" i="14"/>
  <c r="I90" i="14"/>
  <c r="K90" i="14"/>
  <c r="M90" i="14"/>
  <c r="O90" i="14"/>
  <c r="Q90" i="14"/>
  <c r="V90" i="14"/>
  <c r="G92" i="14"/>
  <c r="M92" i="14" s="1"/>
  <c r="I92" i="14"/>
  <c r="K92" i="14"/>
  <c r="O92" i="14"/>
  <c r="Q92" i="14"/>
  <c r="V92" i="14"/>
  <c r="G94" i="14"/>
  <c r="I94" i="14"/>
  <c r="K94" i="14"/>
  <c r="M94" i="14"/>
  <c r="O94" i="14"/>
  <c r="Q94" i="14"/>
  <c r="V94" i="14"/>
  <c r="G97" i="14"/>
  <c r="G96" i="14" s="1"/>
  <c r="I97" i="14"/>
  <c r="I96" i="14" s="1"/>
  <c r="K97" i="14"/>
  <c r="M97" i="14"/>
  <c r="O97" i="14"/>
  <c r="O96" i="14" s="1"/>
  <c r="Q97" i="14"/>
  <c r="Q96" i="14" s="1"/>
  <c r="V97" i="14"/>
  <c r="G99" i="14"/>
  <c r="M99" i="14" s="1"/>
  <c r="I99" i="14"/>
  <c r="K99" i="14"/>
  <c r="O99" i="14"/>
  <c r="Q99" i="14"/>
  <c r="V99" i="14"/>
  <c r="G101" i="14"/>
  <c r="I101" i="14"/>
  <c r="K101" i="14"/>
  <c r="M101" i="14"/>
  <c r="O101" i="14"/>
  <c r="Q101" i="14"/>
  <c r="V101" i="14"/>
  <c r="G103" i="14"/>
  <c r="I103" i="14"/>
  <c r="K103" i="14"/>
  <c r="K96" i="14" s="1"/>
  <c r="M103" i="14"/>
  <c r="O103" i="14"/>
  <c r="Q103" i="14"/>
  <c r="V103" i="14"/>
  <c r="V96" i="14" s="1"/>
  <c r="G106" i="14"/>
  <c r="I106" i="14"/>
  <c r="K106" i="14"/>
  <c r="O106" i="14"/>
  <c r="Q106" i="14"/>
  <c r="V106" i="14"/>
  <c r="G108" i="14"/>
  <c r="I108" i="14"/>
  <c r="K108" i="14"/>
  <c r="M108" i="14"/>
  <c r="O108" i="14"/>
  <c r="Q108" i="14"/>
  <c r="V108" i="14"/>
  <c r="G110" i="14"/>
  <c r="I110" i="14"/>
  <c r="K110" i="14"/>
  <c r="M110" i="14"/>
  <c r="O110" i="14"/>
  <c r="Q110" i="14"/>
  <c r="V110" i="14"/>
  <c r="G112" i="14"/>
  <c r="M112" i="14" s="1"/>
  <c r="I112" i="14"/>
  <c r="K112" i="14"/>
  <c r="O112" i="14"/>
  <c r="Q112" i="14"/>
  <c r="V112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K119" i="14"/>
  <c r="V119" i="14"/>
  <c r="G120" i="14"/>
  <c r="G119" i="14" s="1"/>
  <c r="I120" i="14"/>
  <c r="I119" i="14" s="1"/>
  <c r="K120" i="14"/>
  <c r="M120" i="14"/>
  <c r="M119" i="14" s="1"/>
  <c r="O120" i="14"/>
  <c r="O119" i="14" s="1"/>
  <c r="Q120" i="14"/>
  <c r="Q119" i="14" s="1"/>
  <c r="V120" i="14"/>
  <c r="G122" i="14"/>
  <c r="G123" i="14"/>
  <c r="I123" i="14"/>
  <c r="I122" i="14" s="1"/>
  <c r="K123" i="14"/>
  <c r="K122" i="14" s="1"/>
  <c r="M123" i="14"/>
  <c r="O123" i="14"/>
  <c r="Q123" i="14"/>
  <c r="Q122" i="14" s="1"/>
  <c r="V123" i="14"/>
  <c r="V122" i="14" s="1"/>
  <c r="G125" i="14"/>
  <c r="I125" i="14"/>
  <c r="K125" i="14"/>
  <c r="M125" i="14"/>
  <c r="O125" i="14"/>
  <c r="Q125" i="14"/>
  <c r="V125" i="14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O122" i="14" s="1"/>
  <c r="Q129" i="14"/>
  <c r="V129" i="14"/>
  <c r="G131" i="14"/>
  <c r="I131" i="14"/>
  <c r="K131" i="14"/>
  <c r="M131" i="14"/>
  <c r="O131" i="14"/>
  <c r="Q131" i="14"/>
  <c r="V131" i="14"/>
  <c r="G133" i="14"/>
  <c r="I133" i="14"/>
  <c r="K133" i="14"/>
  <c r="M133" i="14"/>
  <c r="O133" i="14"/>
  <c r="Q133" i="14"/>
  <c r="V133" i="14"/>
  <c r="G135" i="14"/>
  <c r="I135" i="14"/>
  <c r="K135" i="14"/>
  <c r="M135" i="14"/>
  <c r="O135" i="14"/>
  <c r="Q135" i="14"/>
  <c r="V135" i="14"/>
  <c r="G137" i="14"/>
  <c r="M137" i="14" s="1"/>
  <c r="I137" i="14"/>
  <c r="K137" i="14"/>
  <c r="O137" i="14"/>
  <c r="Q137" i="14"/>
  <c r="V137" i="14"/>
  <c r="G139" i="14"/>
  <c r="I139" i="14"/>
  <c r="K139" i="14"/>
  <c r="M139" i="14"/>
  <c r="O139" i="14"/>
  <c r="Q139" i="14"/>
  <c r="V139" i="14"/>
  <c r="G141" i="14"/>
  <c r="I141" i="14"/>
  <c r="K141" i="14"/>
  <c r="M141" i="14"/>
  <c r="O141" i="14"/>
  <c r="Q141" i="14"/>
  <c r="V141" i="14"/>
  <c r="G143" i="14"/>
  <c r="I143" i="14"/>
  <c r="K143" i="14"/>
  <c r="M143" i="14"/>
  <c r="O143" i="14"/>
  <c r="Q143" i="14"/>
  <c r="V143" i="14"/>
  <c r="G145" i="14"/>
  <c r="I91" i="1" s="1"/>
  <c r="G146" i="14"/>
  <c r="I146" i="14"/>
  <c r="K146" i="14"/>
  <c r="M146" i="14"/>
  <c r="O146" i="14"/>
  <c r="Q146" i="14"/>
  <c r="V146" i="14"/>
  <c r="G149" i="14"/>
  <c r="I149" i="14"/>
  <c r="K149" i="14"/>
  <c r="M149" i="14"/>
  <c r="O149" i="14"/>
  <c r="Q149" i="14"/>
  <c r="V149" i="14"/>
  <c r="G152" i="14"/>
  <c r="I152" i="14"/>
  <c r="K152" i="14"/>
  <c r="M152" i="14"/>
  <c r="O152" i="14"/>
  <c r="Q152" i="14"/>
  <c r="V152" i="14"/>
  <c r="G155" i="14"/>
  <c r="M155" i="14" s="1"/>
  <c r="I155" i="14"/>
  <c r="K155" i="14"/>
  <c r="O155" i="14"/>
  <c r="Q155" i="14"/>
  <c r="V155" i="14"/>
  <c r="G158" i="14"/>
  <c r="I158" i="14"/>
  <c r="K158" i="14"/>
  <c r="M158" i="14"/>
  <c r="O158" i="14"/>
  <c r="Q158" i="14"/>
  <c r="V158" i="14"/>
  <c r="G161" i="14"/>
  <c r="I161" i="14"/>
  <c r="K161" i="14"/>
  <c r="M161" i="14"/>
  <c r="O161" i="14"/>
  <c r="Q161" i="14"/>
  <c r="V161" i="14"/>
  <c r="G164" i="14"/>
  <c r="I164" i="14"/>
  <c r="K164" i="14"/>
  <c r="M164" i="14"/>
  <c r="O164" i="14"/>
  <c r="Q164" i="14"/>
  <c r="V164" i="14"/>
  <c r="G167" i="14"/>
  <c r="M167" i="14" s="1"/>
  <c r="I167" i="14"/>
  <c r="K167" i="14"/>
  <c r="O167" i="14"/>
  <c r="Q167" i="14"/>
  <c r="V167" i="14"/>
  <c r="G169" i="14"/>
  <c r="I169" i="14"/>
  <c r="K169" i="14"/>
  <c r="M169" i="14"/>
  <c r="O169" i="14"/>
  <c r="Q169" i="14"/>
  <c r="V169" i="14"/>
  <c r="G171" i="14"/>
  <c r="I171" i="14"/>
  <c r="K171" i="14"/>
  <c r="M171" i="14"/>
  <c r="O171" i="14"/>
  <c r="Q171" i="14"/>
  <c r="V171" i="14"/>
  <c r="G173" i="14"/>
  <c r="I173" i="14"/>
  <c r="K173" i="14"/>
  <c r="M173" i="14"/>
  <c r="O173" i="14"/>
  <c r="Q173" i="14"/>
  <c r="V173" i="14"/>
  <c r="G175" i="14"/>
  <c r="M175" i="14" s="1"/>
  <c r="I175" i="14"/>
  <c r="K175" i="14"/>
  <c r="O175" i="14"/>
  <c r="Q175" i="14"/>
  <c r="V175" i="14"/>
  <c r="G177" i="14"/>
  <c r="I177" i="14"/>
  <c r="K177" i="14"/>
  <c r="M177" i="14"/>
  <c r="O177" i="14"/>
  <c r="Q177" i="14"/>
  <c r="V177" i="14"/>
  <c r="G179" i="14"/>
  <c r="I179" i="14"/>
  <c r="K179" i="14"/>
  <c r="M179" i="14"/>
  <c r="O179" i="14"/>
  <c r="Q179" i="14"/>
  <c r="V179" i="14"/>
  <c r="G181" i="14"/>
  <c r="I181" i="14"/>
  <c r="K181" i="14"/>
  <c r="M181" i="14"/>
  <c r="O181" i="14"/>
  <c r="Q181" i="14"/>
  <c r="V181" i="14"/>
  <c r="G183" i="14"/>
  <c r="M183" i="14" s="1"/>
  <c r="I183" i="14"/>
  <c r="K183" i="14"/>
  <c r="O183" i="14"/>
  <c r="Q183" i="14"/>
  <c r="V183" i="14"/>
  <c r="G185" i="14"/>
  <c r="I185" i="14"/>
  <c r="K185" i="14"/>
  <c r="M185" i="14"/>
  <c r="O185" i="14"/>
  <c r="Q185" i="14"/>
  <c r="V185" i="14"/>
  <c r="G187" i="14"/>
  <c r="I187" i="14"/>
  <c r="K187" i="14"/>
  <c r="M187" i="14"/>
  <c r="O187" i="14"/>
  <c r="Q187" i="14"/>
  <c r="V187" i="14"/>
  <c r="G189" i="14"/>
  <c r="I189" i="14"/>
  <c r="K189" i="14"/>
  <c r="M189" i="14"/>
  <c r="O189" i="14"/>
  <c r="Q189" i="14"/>
  <c r="V189" i="14"/>
  <c r="G191" i="14"/>
  <c r="M191" i="14" s="1"/>
  <c r="I191" i="14"/>
  <c r="K191" i="14"/>
  <c r="O191" i="14"/>
  <c r="Q191" i="14"/>
  <c r="V191" i="14"/>
  <c r="G193" i="14"/>
  <c r="I193" i="14"/>
  <c r="K193" i="14"/>
  <c r="M193" i="14"/>
  <c r="O193" i="14"/>
  <c r="Q193" i="14"/>
  <c r="V193" i="14"/>
  <c r="G195" i="14"/>
  <c r="I195" i="14"/>
  <c r="K195" i="14"/>
  <c r="M195" i="14"/>
  <c r="O195" i="14"/>
  <c r="Q195" i="14"/>
  <c r="V195" i="14"/>
  <c r="G197" i="14"/>
  <c r="I197" i="14"/>
  <c r="K197" i="14"/>
  <c r="M197" i="14"/>
  <c r="O197" i="14"/>
  <c r="Q197" i="14"/>
  <c r="V197" i="14"/>
  <c r="G199" i="14"/>
  <c r="M199" i="14" s="1"/>
  <c r="I199" i="14"/>
  <c r="K199" i="14"/>
  <c r="O199" i="14"/>
  <c r="Q199" i="14"/>
  <c r="V199" i="14"/>
  <c r="G201" i="14"/>
  <c r="I201" i="14"/>
  <c r="K201" i="14"/>
  <c r="M201" i="14"/>
  <c r="O201" i="14"/>
  <c r="Q201" i="14"/>
  <c r="V201" i="14"/>
  <c r="G203" i="14"/>
  <c r="I203" i="14"/>
  <c r="K203" i="14"/>
  <c r="M203" i="14"/>
  <c r="O203" i="14"/>
  <c r="Q203" i="14"/>
  <c r="V203" i="14"/>
  <c r="G206" i="14"/>
  <c r="G205" i="14" s="1"/>
  <c r="I206" i="14"/>
  <c r="I205" i="14" s="1"/>
  <c r="K206" i="14"/>
  <c r="K205" i="14" s="1"/>
  <c r="O206" i="14"/>
  <c r="O205" i="14" s="1"/>
  <c r="Q206" i="14"/>
  <c r="Q205" i="14" s="1"/>
  <c r="V206" i="14"/>
  <c r="V205" i="14" s="1"/>
  <c r="G208" i="14"/>
  <c r="I208" i="14"/>
  <c r="K208" i="14"/>
  <c r="M208" i="14"/>
  <c r="O208" i="14"/>
  <c r="Q208" i="14"/>
  <c r="V208" i="14"/>
  <c r="G210" i="14"/>
  <c r="I210" i="14"/>
  <c r="K210" i="14"/>
  <c r="M210" i="14"/>
  <c r="O210" i="14"/>
  <c r="Q210" i="14"/>
  <c r="V210" i="14"/>
  <c r="G212" i="14"/>
  <c r="I212" i="14"/>
  <c r="K212" i="14"/>
  <c r="M212" i="14"/>
  <c r="O212" i="14"/>
  <c r="Q212" i="14"/>
  <c r="V212" i="14"/>
  <c r="G214" i="14"/>
  <c r="M214" i="14" s="1"/>
  <c r="I214" i="14"/>
  <c r="K214" i="14"/>
  <c r="O214" i="14"/>
  <c r="Q214" i="14"/>
  <c r="V214" i="14"/>
  <c r="AE217" i="14"/>
  <c r="F41" i="1" s="1"/>
  <c r="G1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AE12" i="13"/>
  <c r="AF12" i="13"/>
  <c r="G22" i="12"/>
  <c r="BA19" i="12"/>
  <c r="BA16" i="12"/>
  <c r="BA10" i="12"/>
  <c r="G9" i="12"/>
  <c r="M9" i="12" s="1"/>
  <c r="M8" i="12" s="1"/>
  <c r="I9" i="12"/>
  <c r="K9" i="12"/>
  <c r="K8" i="12" s="1"/>
  <c r="O9" i="12"/>
  <c r="O8" i="12" s="1"/>
  <c r="Q9" i="12"/>
  <c r="V9" i="12"/>
  <c r="V8" i="12" s="1"/>
  <c r="G12" i="12"/>
  <c r="I12" i="12"/>
  <c r="I8" i="12" s="1"/>
  <c r="K12" i="12"/>
  <c r="M12" i="12"/>
  <c r="O12" i="12"/>
  <c r="Q12" i="12"/>
  <c r="Q8" i="12" s="1"/>
  <c r="V12" i="12"/>
  <c r="G14" i="12"/>
  <c r="O14" i="12"/>
  <c r="G15" i="12"/>
  <c r="I15" i="12"/>
  <c r="I14" i="12" s="1"/>
  <c r="K15" i="12"/>
  <c r="M15" i="12"/>
  <c r="O15" i="12"/>
  <c r="Q15" i="12"/>
  <c r="Q14" i="12" s="1"/>
  <c r="V15" i="12"/>
  <c r="G18" i="12"/>
  <c r="M18" i="12" s="1"/>
  <c r="I18" i="12"/>
  <c r="K18" i="12"/>
  <c r="K14" i="12" s="1"/>
  <c r="O18" i="12"/>
  <c r="Q18" i="12"/>
  <c r="V18" i="12"/>
  <c r="V14" i="12" s="1"/>
  <c r="AE22" i="12"/>
  <c r="AF22" i="12"/>
  <c r="I20" i="1"/>
  <c r="I19" i="1"/>
  <c r="I18" i="1"/>
  <c r="I17" i="1"/>
  <c r="H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V105" i="14" l="1"/>
  <c r="I105" i="14"/>
  <c r="Q105" i="14"/>
  <c r="V145" i="14"/>
  <c r="Q145" i="14"/>
  <c r="I145" i="14"/>
  <c r="F39" i="1"/>
  <c r="F58" i="1" s="1"/>
  <c r="G23" i="1" s="1"/>
  <c r="K145" i="14"/>
  <c r="O145" i="14"/>
  <c r="F44" i="1"/>
  <c r="AF217" i="14"/>
  <c r="G105" i="14"/>
  <c r="O105" i="14"/>
  <c r="K105" i="14"/>
  <c r="M24" i="22"/>
  <c r="M20" i="22"/>
  <c r="M19" i="22" s="1"/>
  <c r="M9" i="22"/>
  <c r="M8" i="22" s="1"/>
  <c r="AF46" i="22"/>
  <c r="M137" i="21"/>
  <c r="M15" i="21"/>
  <c r="M58" i="21"/>
  <c r="G137" i="21"/>
  <c r="AF158" i="21"/>
  <c r="M145" i="21"/>
  <c r="M144" i="21" s="1"/>
  <c r="G58" i="21"/>
  <c r="G15" i="21"/>
  <c r="M8" i="20"/>
  <c r="M62" i="20"/>
  <c r="M61" i="20" s="1"/>
  <c r="M26" i="20"/>
  <c r="M21" i="20" s="1"/>
  <c r="M18" i="20"/>
  <c r="M371" i="19"/>
  <c r="G371" i="19"/>
  <c r="G195" i="19"/>
  <c r="M214" i="19"/>
  <c r="M195" i="19" s="1"/>
  <c r="M166" i="19"/>
  <c r="M165" i="19" s="1"/>
  <c r="M150" i="19"/>
  <c r="M139" i="19" s="1"/>
  <c r="M24" i="19"/>
  <c r="M8" i="19" s="1"/>
  <c r="AF78" i="18"/>
  <c r="M57" i="18"/>
  <c r="M56" i="18" s="1"/>
  <c r="M24" i="18"/>
  <c r="M8" i="18" s="1"/>
  <c r="M67" i="17"/>
  <c r="M84" i="17"/>
  <c r="M8" i="17"/>
  <c r="M173" i="17"/>
  <c r="M172" i="17" s="1"/>
  <c r="M113" i="17"/>
  <c r="M112" i="17" s="1"/>
  <c r="G84" i="17"/>
  <c r="G8" i="17"/>
  <c r="M157" i="17"/>
  <c r="M153" i="17" s="1"/>
  <c r="M72" i="17"/>
  <c r="M104" i="16"/>
  <c r="M8" i="16"/>
  <c r="M100" i="16"/>
  <c r="M99" i="16" s="1"/>
  <c r="M66" i="16"/>
  <c r="M65" i="16" s="1"/>
  <c r="M17" i="16"/>
  <c r="M26" i="15"/>
  <c r="M8" i="15"/>
  <c r="M14" i="15"/>
  <c r="M13" i="15" s="1"/>
  <c r="G26" i="15"/>
  <c r="M96" i="14"/>
  <c r="M145" i="14"/>
  <c r="M122" i="14"/>
  <c r="M206" i="14"/>
  <c r="M205" i="14" s="1"/>
  <c r="M106" i="14"/>
  <c r="M105" i="14" s="1"/>
  <c r="M9" i="14"/>
  <c r="M8" i="14" s="1"/>
  <c r="M14" i="12"/>
  <c r="G8" i="12"/>
  <c r="J28" i="1"/>
  <c r="J26" i="1"/>
  <c r="G38" i="1"/>
  <c r="F38" i="1"/>
  <c r="J23" i="1"/>
  <c r="J24" i="1"/>
  <c r="J25" i="1"/>
  <c r="J27" i="1"/>
  <c r="E24" i="1"/>
  <c r="G24" i="1"/>
  <c r="E26" i="1"/>
  <c r="G26" i="1"/>
  <c r="G41" i="1" l="1"/>
  <c r="I41" i="1" s="1"/>
  <c r="G44" i="1"/>
  <c r="I44" i="1" s="1"/>
  <c r="G39" i="1"/>
  <c r="G217" i="14"/>
  <c r="I86" i="1"/>
  <c r="G58" i="1" l="1"/>
  <c r="G25" i="1" s="1"/>
  <c r="A27" i="1" s="1"/>
  <c r="I39" i="1"/>
  <c r="I58" i="1" s="1"/>
  <c r="I16" i="1"/>
  <c r="I21" i="1" s="1"/>
  <c r="I101" i="1"/>
  <c r="J55" i="1" l="1"/>
  <c r="J47" i="1"/>
  <c r="J56" i="1"/>
  <c r="J48" i="1"/>
  <c r="J39" i="1"/>
  <c r="J58" i="1" s="1"/>
  <c r="J51" i="1"/>
  <c r="J43" i="1"/>
  <c r="J52" i="1"/>
  <c r="J44" i="1"/>
  <c r="J53" i="1"/>
  <c r="J45" i="1"/>
  <c r="J54" i="1"/>
  <c r="J46" i="1"/>
  <c r="J57" i="1"/>
  <c r="J49" i="1"/>
  <c r="J41" i="1"/>
  <c r="J50" i="1"/>
  <c r="J42" i="1"/>
  <c r="J100" i="1"/>
  <c r="J72" i="1"/>
  <c r="J88" i="1"/>
  <c r="J75" i="1"/>
  <c r="J83" i="1"/>
  <c r="J91" i="1"/>
  <c r="J74" i="1"/>
  <c r="J90" i="1"/>
  <c r="J65" i="1"/>
  <c r="J97" i="1"/>
  <c r="J82" i="1"/>
  <c r="J67" i="1"/>
  <c r="J79" i="1"/>
  <c r="J87" i="1"/>
  <c r="J66" i="1"/>
  <c r="J80" i="1"/>
  <c r="J69" i="1"/>
  <c r="J93" i="1"/>
  <c r="J76" i="1"/>
  <c r="J92" i="1"/>
  <c r="J77" i="1"/>
  <c r="J85" i="1"/>
  <c r="J96" i="1"/>
  <c r="J78" i="1"/>
  <c r="J98" i="1"/>
  <c r="J94" i="1"/>
  <c r="J99" i="1"/>
  <c r="J68" i="1"/>
  <c r="J84" i="1"/>
  <c r="J71" i="1"/>
  <c r="J81" i="1"/>
  <c r="J89" i="1"/>
  <c r="J70" i="1"/>
  <c r="J86" i="1"/>
  <c r="J73" i="1"/>
  <c r="J95" i="1"/>
  <c r="A28" i="1"/>
  <c r="G28" i="1"/>
  <c r="G27" i="1" s="1"/>
  <c r="G29" i="1" s="1"/>
  <c r="J10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<sst xmlns="http://schemas.openxmlformats.org/spreadsheetml/2006/main" count="5136" uniqueCount="1206">
  <si>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</si>
  <si>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</si>
  <si>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</si>
  <si>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</si>
  <si>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</si>
  <si>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</si>
  <si>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</si>
  <si>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</si>
  <si>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</si>
  <si>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</si>
  <si>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</si>
  <si>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</si>
  <si>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</si>
  <si>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</si>
  <si>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</si>
  <si>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</si>
  <si>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</si>
  <si>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</si>
  <si>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</si>
  <si>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</si>
  <si>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</si>
  <si>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</si>
  <si>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</si>
  <si>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</si>
  <si>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</si>
  <si>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</si>
  <si>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</si>
  <si>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</si>
  <si>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</si>
  <si>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</si>
  <si>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</si>
  <si>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</si>
  <si>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</si>
  <si>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</si>
  <si>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</si>
  <si>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</si>
  <si>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</si>
  <si>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</si>
  <si>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</si>
  <si>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</si>
  <si>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</si>
  <si>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</si>
  <si>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</si>
  <si>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III_3928  </t>
  </si>
  <si>
    <t>Velká Bíteš - Rekonstrukce násypu</t>
  </si>
  <si>
    <t>Stavba</t>
  </si>
  <si>
    <t>Stavební objekt</t>
  </si>
  <si>
    <t>SO 102</t>
  </si>
  <si>
    <t>Chodníky</t>
  </si>
  <si>
    <t>SO 001.1</t>
  </si>
  <si>
    <t>Všeobecné položky - uznatelné náklady</t>
  </si>
  <si>
    <t>SO 001.2</t>
  </si>
  <si>
    <t>Všeobecné položky - neuznatelné náklady</t>
  </si>
  <si>
    <t>SO 102.1</t>
  </si>
  <si>
    <t>Chodníky - uznatelné náklady</t>
  </si>
  <si>
    <t>SO 102.2</t>
  </si>
  <si>
    <t>Chodníky - neuznatelné náklady</t>
  </si>
  <si>
    <t>SO 301</t>
  </si>
  <si>
    <t>Dešťová kanalizace - neuznatelné náklady</t>
  </si>
  <si>
    <t>SO 103</t>
  </si>
  <si>
    <t>Chodníky - prodloužení ulice Rajhradská - 1.etapa</t>
  </si>
  <si>
    <t>SO 103.1</t>
  </si>
  <si>
    <t>SO 103.2</t>
  </si>
  <si>
    <t>SO 302</t>
  </si>
  <si>
    <t>Vodovodní a kanalizační přípojky</t>
  </si>
  <si>
    <t>SO 302.2</t>
  </si>
  <si>
    <t>Vodovodní a kanalizační přípojky - neuznatelné náklady</t>
  </si>
  <si>
    <t>SO 401</t>
  </si>
  <si>
    <t>Veřejné osvětlení - Prodloužení ul Rajhradská</t>
  </si>
  <si>
    <t>Veřejné osvětlení - uznatelné náklady</t>
  </si>
  <si>
    <t>SO 402</t>
  </si>
  <si>
    <t xml:space="preserve"> Rekonstrukce násypu - Nasvícení přechodu pro chdoce a VO</t>
  </si>
  <si>
    <t>SO 402.1</t>
  </si>
  <si>
    <t xml:space="preserve"> Veřejné osvětlení - Uznatelné náklady</t>
  </si>
  <si>
    <t>SO 403</t>
  </si>
  <si>
    <t>Metropolitní síť</t>
  </si>
  <si>
    <t xml:space="preserve"> Metropolitní síť - Neuznatelné náklady</t>
  </si>
  <si>
    <t>Celkem za stavbu</t>
  </si>
  <si>
    <t>CZK</t>
  </si>
  <si>
    <t>Rekapitulace dílů</t>
  </si>
  <si>
    <t>Typ dílu</t>
  </si>
  <si>
    <t>_10</t>
  </si>
  <si>
    <t>001: Zemní práce</t>
  </si>
  <si>
    <t>008: Trubní vedení</t>
  </si>
  <si>
    <t>_11</t>
  </si>
  <si>
    <t>046: Zemní práce pro montážní práce</t>
  </si>
  <si>
    <t>099: Přesun hmot HSV</t>
  </si>
  <si>
    <t>_12</t>
  </si>
  <si>
    <t>740: Silnoproud</t>
  </si>
  <si>
    <t>_13</t>
  </si>
  <si>
    <t>_14</t>
  </si>
  <si>
    <t>_2</t>
  </si>
  <si>
    <t>_3</t>
  </si>
  <si>
    <t>002: Základy</t>
  </si>
  <si>
    <t>_4</t>
  </si>
  <si>
    <t>004: Vodorovné konstrukce</t>
  </si>
  <si>
    <t>_5</t>
  </si>
  <si>
    <t>005: Komunikace</t>
  </si>
  <si>
    <t>_6</t>
  </si>
  <si>
    <t>_7</t>
  </si>
  <si>
    <t>009: Ostatní konstrukce a práce</t>
  </si>
  <si>
    <t>_8</t>
  </si>
  <si>
    <t>_9</t>
  </si>
  <si>
    <t>1</t>
  </si>
  <si>
    <t>Zemní práce</t>
  </si>
  <si>
    <t>2</t>
  </si>
  <si>
    <t>Zakládání</t>
  </si>
  <si>
    <t>27</t>
  </si>
  <si>
    <t>Základy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</si>
  <si>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</si>
  <si>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</si>
  <si>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</si>
  <si>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</si>
  <si>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</si>
  <si>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</si>
  <si>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</si>
  <si>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</si>
  <si>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</si>
  <si>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</si>
  <si>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</si>
  <si>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</si>
  <si>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</si>
  <si>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</si>
  <si>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</si>
  <si>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</si>
  <si>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</si>
  <si>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VRN9</t>
  </si>
  <si>
    <t>799</t>
  </si>
  <si>
    <t>Ostatní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</si>
  <si>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</si>
  <si>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</si>
  <si>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</si>
  <si>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</si>
  <si>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</si>
  <si>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</si>
  <si>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</si>
  <si>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</si>
  <si>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</si>
  <si>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</si>
  <si>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</si>
  <si>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</si>
  <si>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</si>
  <si>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</si>
  <si>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</si>
  <si>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</si>
  <si>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</si>
  <si>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</si>
  <si>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</si>
  <si>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</si>
  <si>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</si>
  <si>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</si>
  <si>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</si>
  <si>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</si>
  <si>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</si>
  <si>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</si>
  <si>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</si>
  <si>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</si>
  <si>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</si>
  <si>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</si>
  <si>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</si>
  <si>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</si>
  <si>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</si>
  <si>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</si>
  <si>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</si>
  <si>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</si>
  <si>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</si>
  <si>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20/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</si>
  <si>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</si>
  <si>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</si>
  <si>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</si>
  <si>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</si>
  <si>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</si>
  <si>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</si>
  <si>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005241010R</t>
  </si>
  <si>
    <t xml:space="preserve">Dokumentace skutečného provedení 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</si>
  <si>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</si>
  <si>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</si>
  <si>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</si>
  <si>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</si>
  <si>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</si>
  <si>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</si>
  <si>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</si>
  <si>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</si>
  <si>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005121 R</t>
  </si>
  <si>
    <t>Zařízení staveniště</t>
  </si>
  <si>
    <t>POL99_</t>
  </si>
  <si>
    <t>112101102R00</t>
  </si>
  <si>
    <t>Kácení stromů listnatých_x000D_
 o průměru kmene přes 300 do 500 mm</t>
  </si>
  <si>
    <t>kus</t>
  </si>
  <si>
    <t>800-1</t>
  </si>
  <si>
    <t>Práce</t>
  </si>
  <si>
    <t>POL1_1</t>
  </si>
  <si>
    <t>s odřezáním kmene a odvětvením, včetně případného odklizení kmene a větví na oddělené hromady na vzdálenost do 50 m nebo s naložením na dopravní prostředek,</t>
  </si>
  <si>
    <t>SPI</t>
  </si>
  <si>
    <t>112101122R00</t>
  </si>
  <si>
    <t>Kácení stromů jehličnatých bez odkornění_x000D_
 o průměru přes 300 do 500 mm</t>
  </si>
  <si>
    <t>112101123R00</t>
  </si>
  <si>
    <t>Kácení stromů jehličnatých bez odkornění_x000D_
 o průměru přes 500 do 700 mm</t>
  </si>
  <si>
    <t>112201114R00</t>
  </si>
  <si>
    <t>Odstranění pařezu průměr přes 400 do 500 mm, v rovině nebo na svahu do 1:5</t>
  </si>
  <si>
    <t>823-1</t>
  </si>
  <si>
    <t>s odklizením získaného dřeva na vzdálenost do 20 m, se složením na hromady nebo s naložením na dopravní prostředek, se zasypáním jámy, doplněním zeminy, zhutněním a úpravou terénu,</t>
  </si>
  <si>
    <t>112201116R00</t>
  </si>
  <si>
    <t>Odstranění pařezu průměr přes 600 do 700 mm, v rovině nebo na svahu do 1:5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</si>
  <si>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</si>
  <si>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</si>
  <si>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</si>
  <si>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</si>
  <si>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</si>
  <si>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162201402R00</t>
  </si>
  <si>
    <t>Vodorovné přemístění větví, kmenů, nebo pařezů větví stromů listnatých, průměru kmene přes 300 do 500 mm, na vzdálenost do 1 000 m</t>
  </si>
  <si>
    <t xml:space="preserve"> s naložením, složením a dopravou,</t>
  </si>
  <si>
    <t>162201406R00</t>
  </si>
  <si>
    <t>Vodorovné přemístění větví, kmenů, nebo pařezů větví stromů jehličnatých, průměru kmene přes 300 do 500 mm, na vzdálenost do 1 000 m</t>
  </si>
  <si>
    <t>162201407R00</t>
  </si>
  <si>
    <t>Vodorovné přemístění větví, kmenů, nebo pařezů větví stromů jehličnatých, průměru kmene přes 500 do 700 mm, na vzdálenost do 1 000 m</t>
  </si>
  <si>
    <t>162201412R00</t>
  </si>
  <si>
    <t>Vodorovné přemístění větví, kmenů, nebo pařezů kmenů stromů listnatých, průměru kmene přes 300 do 500 mm, na vzdálenost do 1 000 m</t>
  </si>
  <si>
    <t>162201416R00</t>
  </si>
  <si>
    <t>Vodorovné přemístění větví, kmenů, nebo pařezů kmenů stromů jehličnatých, průměru kmene přes 300 do 500 mm, na vzdálenost do 1 000 m</t>
  </si>
  <si>
    <t>162201417R00</t>
  </si>
  <si>
    <t>Vodorovné přemístění větví, kmenů, nebo pařezů kmenů stromů jehličnatých, průměru kmene přes 500 do 700 mm, na vzdálenost do 1 000 m</t>
  </si>
  <si>
    <t>162201422R00</t>
  </si>
  <si>
    <t>Vodorovné přemístění větví, kmenů, nebo pařezů pařezů, průměru kmene přes 300 do 500 mm, na vzdálenost do 1 000 m</t>
  </si>
  <si>
    <t>162201423R00</t>
  </si>
  <si>
    <t>Vodorovné přemístění větví, kmenů, nebo pařezů pařezů, průměru kmene přes 500 do 700 mm, na vzdálenost do 1 000 m</t>
  </si>
  <si>
    <t>162301501R00</t>
  </si>
  <si>
    <t>Vodorovné přemístění křovin nma vzdálenost do 5 000 m</t>
  </si>
  <si>
    <t>m2</t>
  </si>
  <si>
    <t>o průměru kmene do 10 cm na vzdálenost, složení z dopravního porstředku.</t>
  </si>
  <si>
    <t>171101131R00</t>
  </si>
  <si>
    <t>Uložení sypaniny do násypů zhutněných z hornin nesoudržných a soudržných _x000D_
 střídavě ukládaných</t>
  </si>
  <si>
    <t>m3</t>
  </si>
  <si>
    <t>s rozprostřením sypaniny ve vrstvách a s hrubým urovnáním,</t>
  </si>
  <si>
    <t>181102302R00</t>
  </si>
  <si>
    <t>Úprava pláně na stavbách dálnic v zářezech se zhutněním</t>
  </si>
  <si>
    <t>v zářezech i násypech,</t>
  </si>
  <si>
    <t>181006121R00</t>
  </si>
  <si>
    <t>Rozprostření zemin schopných zúrodnění sklon svahu přes 1:5, tloušťka do 100 mm</t>
  </si>
  <si>
    <t>823-2</t>
  </si>
  <si>
    <t>v rovině a ve sklonu do 1:5</t>
  </si>
  <si>
    <t>ve sklonu přes 1:5</t>
  </si>
  <si>
    <t>111251101</t>
  </si>
  <si>
    <t>Odstranění křovin a stromů průměru kmene do 100 mm i s kořeny sklonu terénu do 1:5 z celkové plochy , do 100 m2 strojně</t>
  </si>
  <si>
    <t>Vlastní</t>
  </si>
  <si>
    <t>113106187</t>
  </si>
  <si>
    <t>Rozebrání dlažeb vozovek ze zámkové dlažby s ložem z kameniva strojně pl do 50 m2 Stávající vjezdy v</t>
  </si>
  <si>
    <t>113107162IU0</t>
  </si>
  <si>
    <t>Odstraň podklad -200m2 kam drc 20cm</t>
  </si>
  <si>
    <t>113107182IU0</t>
  </si>
  <si>
    <t>Odstraň podklad -200m2 živice 10cm</t>
  </si>
  <si>
    <t>122252203</t>
  </si>
  <si>
    <t>Odkopávky a prokopávky nezapažené pro silnice a dálnice v hornině třídy těžitelnosti I objem do 100 , m3 strojně</t>
  </si>
  <si>
    <t>162301932</t>
  </si>
  <si>
    <t>Příplatek k vodorovnému přemístění větví stromů listnatých D kmene do 500 mm ZKD 1 km do 10km; 9*4</t>
  </si>
  <si>
    <t>162301942</t>
  </si>
  <si>
    <t>Příplatek k vodorovnému přemístění větví stromů jehličnatých D kmene do 500 mm ZKD 1 km do 10km; 9*5</t>
  </si>
  <si>
    <t>162301943</t>
  </si>
  <si>
    <t>Příplatek k vodorovnému přemístění větví stromů jehličnatých D kmene do 700 mm ZKD 1 km do 10km; 9*2</t>
  </si>
  <si>
    <t>162301952</t>
  </si>
  <si>
    <t>Příplatek k vodorovnému přemístění kmenů stromů listnatých D kmene do 500 mm ZKD 1 km do 10km; 9*4</t>
  </si>
  <si>
    <t>162301962</t>
  </si>
  <si>
    <t>Příplatek k vodorovnému přemístění kmenů stromů jehličnatých D kmene do 500 mm ZKD 1 km do 10km; 9*5</t>
  </si>
  <si>
    <t>162301963</t>
  </si>
  <si>
    <t>Příplatek k vodorovnému přemístění kmenů stromů jehličnatých D kmene do 700 mm ZKD 1 km do 10km; 9*2</t>
  </si>
  <si>
    <t>162301972</t>
  </si>
  <si>
    <t>Příplatek k vodorovnému přemístění pařezů D 500 mm ZKD 1 km do 10km; 9*5</t>
  </si>
  <si>
    <t>162301973</t>
  </si>
  <si>
    <t>Příplatek k vodorovnému přemístění pařezů D 700 mm ZKD 1 km do 10km; 9*3</t>
  </si>
  <si>
    <t>162301981</t>
  </si>
  <si>
    <t>Příplatek k vodorovnému přemístění křovin D kmene do 100 mm ZKD 1 km do 10km; 4*50</t>
  </si>
  <si>
    <t>181411132</t>
  </si>
  <si>
    <t>Založení parkového trávníku výsevem plochy do 1000 m2 ve svahu do 1:2 7+16,5+51+27+55+79+98+46+60</t>
  </si>
  <si>
    <t>00572420R</t>
  </si>
  <si>
    <t>směs travní parková, dekorativní</t>
  </si>
  <si>
    <t>kg</t>
  </si>
  <si>
    <t>SPCM</t>
  </si>
  <si>
    <t>Specifikace</t>
  </si>
  <si>
    <t>POL3_0</t>
  </si>
  <si>
    <t>274354111R00</t>
  </si>
  <si>
    <t>Bednění základových pasů, prahů, věnců, ostruh zřízení bednění</t>
  </si>
  <si>
    <t>821-1</t>
  </si>
  <si>
    <t>274354211R00</t>
  </si>
  <si>
    <t>Bednění základových pasů, prahů, věnců, ostruh odstranění bednění</t>
  </si>
  <si>
    <t>274361821R00</t>
  </si>
  <si>
    <t>Výztuž základových pasů z betonářské oceli 10 505 (R)</t>
  </si>
  <si>
    <t>t</t>
  </si>
  <si>
    <t>801-1</t>
  </si>
  <si>
    <t>274321511</t>
  </si>
  <si>
    <t>Základové pasy ze ŽB bez zvýšených nároků na prostředí tř. C 25/30 1,0*0,8*10</t>
  </si>
  <si>
    <t>327323127R00</t>
  </si>
  <si>
    <t xml:space="preserve">Konstrukce opěrných zdí ze ŽB vodostavebního zdi a valy , beton třídy C 25/30,  </t>
  </si>
  <si>
    <t>832-1</t>
  </si>
  <si>
    <t>327351211R00</t>
  </si>
  <si>
    <t>Bednění zdí a valů svislých i skloněných výšky do 20 m zřízení</t>
  </si>
  <si>
    <t>801-5</t>
  </si>
  <si>
    <t>327351221R00</t>
  </si>
  <si>
    <t>Bednění zdí a valů svislých i skloněných výšky do 20 m odbednění</t>
  </si>
  <si>
    <t>348171111R00</t>
  </si>
  <si>
    <t>na mostě přímém nebo v oblouku včetně spojení dílců,</t>
  </si>
  <si>
    <t>327361006</t>
  </si>
  <si>
    <t>Výztuž opěrných zdí a valů D 12 mm z betonářské oceli 10 505 5,74*0,200</t>
  </si>
  <si>
    <t>X2</t>
  </si>
  <si>
    <t>451577121</t>
  </si>
  <si>
    <t>Podkladní a výplňová vrstva z kameniva drceného tl do 200 mm pod opěrnou zídku; 10,3*1,5</t>
  </si>
  <si>
    <t>567211210R00</t>
  </si>
  <si>
    <t>Podklad z prostého betonu třídy II., tloušťky 100 mm</t>
  </si>
  <si>
    <t>564851111I10</t>
  </si>
  <si>
    <t>Podklad ze štěrkodrtě ŠD tl 150 mm</t>
  </si>
  <si>
    <t>596211121</t>
  </si>
  <si>
    <t>Kladení zámkové dlažby komunikací pro pěší tl 60 mm skupiny B pl do 100 m2 chodník vpravo šedá ;  8+</t>
  </si>
  <si>
    <t>596211220</t>
  </si>
  <si>
    <t>Kladení zámkové dlažby komunikací pro pěší tl 80 mm skupiny B pl do 50 m2 chodník vpravo vjezd v šíř</t>
  </si>
  <si>
    <t>599141111I10</t>
  </si>
  <si>
    <t>Vyplnění spár mezi silničními dílci živičnou zálivkou</t>
  </si>
  <si>
    <t>59245006</t>
  </si>
  <si>
    <t>dlažba tvar obdélník betonová pro nevidomé 200x100x60mm barevná chodník vpravo reliéfní; 1,9+3,1+1,0</t>
  </si>
  <si>
    <t>59245018</t>
  </si>
  <si>
    <t>dlažba tvar obdélník betonová 200x100x60mm přírodní chodník vpravo šedá ;  8+28+125+20+23+48+51+60+7</t>
  </si>
  <si>
    <t>59245019</t>
  </si>
  <si>
    <t>dlažba tvar obdélník betonová pro nevidomé 200x100x60mm přírodní umělá vodicí linie; 2,2</t>
  </si>
  <si>
    <t>59245020R</t>
  </si>
  <si>
    <t>dlažba betonová zámková, dvouvrstvá; kost; šedá; l = 200 mm; š = 165 mm; tl. 60,0 mm</t>
  </si>
  <si>
    <t>59245225</t>
  </si>
  <si>
    <t>dlažba tvar obdélník betonová pro nevidomé 200x100x80mm přírodní umělá vodicí linie; 8,2+4,0</t>
  </si>
  <si>
    <t>59245226</t>
  </si>
  <si>
    <t>dlažba tvar obdélník betonová pro nevidomé 200x100x80mm barevná chodník vpravo vjezd reliéfní; 8,4+3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</si>
  <si>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</si>
  <si>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</si>
  <si>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</si>
  <si>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918101111R00</t>
  </si>
  <si>
    <t>Lože pod obrubníky, krajníky nebo obruby z betonu prostého C 12/15</t>
  </si>
  <si>
    <t>z dlažebních kostek z betonu prostého</t>
  </si>
  <si>
    <t>919735112R00</t>
  </si>
  <si>
    <t>Řezání stávajících krytů nebo podkladů živičných, hloubky přes 50 do 100 mm</t>
  </si>
  <si>
    <t>včetně spotřeby vody</t>
  </si>
  <si>
    <t>961044111R00</t>
  </si>
  <si>
    <t>Bourání základů z betonu prostého</t>
  </si>
  <si>
    <t>801-3</t>
  </si>
  <si>
    <t>nebo vybourání otvorů průřezové plochy přes 4 m2 v základech,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</si>
  <si>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</si>
  <si>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</si>
  <si>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</si>
  <si>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</si>
  <si>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</si>
  <si>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</si>
  <si>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966008112R00</t>
  </si>
  <si>
    <t>Bourání trubního propustku z trub DN přes 300 do 500 mm</t>
  </si>
  <si>
    <t>s odklizením a uložením vybouraného materiálu na skládku na vzdálenost do 3 m nebo s naložením na dopravní prostředek</t>
  </si>
  <si>
    <t>914111111</t>
  </si>
  <si>
    <t>Montáž svislé dopravní značky do velikosti 1 m2 objímkami na sloupek nebo konzolu IP6 -2ks, P3 - 1ks</t>
  </si>
  <si>
    <t>914511112</t>
  </si>
  <si>
    <t>Montáž sloupku dopravních značek délky do 3,5 m s betonovým základem a patkou IP6 -2ks, P3 - 1ks, IS</t>
  </si>
  <si>
    <t>915131112</t>
  </si>
  <si>
    <t>Vodorovné dopravní značení přechody pro chodce, šipky, symboly retroreflexní bílá barva V7 2x; (6+8)</t>
  </si>
  <si>
    <t>916241113</t>
  </si>
  <si>
    <t>916331112</t>
  </si>
  <si>
    <t>Osazení zahradního obrubníku betonového do lože z betonu s boční opěrou chodník vpravo; 5,5+97+14+31</t>
  </si>
  <si>
    <t>966007113</t>
  </si>
  <si>
    <t>Odstranění vodorovného značení frézováním barvy z plochy 8*1,5</t>
  </si>
  <si>
    <t>40445211R</t>
  </si>
  <si>
    <t>značka dopravní silniční svislá; upravující přednost P1; tvar trojúhelník; 900 mm; pozink s dvoj.lisov.ohybem, reflexní folie tř.1; záruka 7 let</t>
  </si>
  <si>
    <t>40445230R</t>
  </si>
  <si>
    <t>značka dopravní silniční svislá; příkazová C1-C14b; tvar kruh; 500 mm; pozink s dvoj.lisov.ohybem, reflexní folie tř.1; záruka 7 let</t>
  </si>
  <si>
    <t>40445241R</t>
  </si>
  <si>
    <t>značka dopravní silniční svislá; informativní provozní IP2-7; tvar čtverec; 500x500 mm; pozink s dvoj.lisov.ohybem, reflexní folie tř.1; záruka 7 let</t>
  </si>
  <si>
    <t>40445254R</t>
  </si>
  <si>
    <t>značka dopravní silniční svislá; informativní směrová velkoplošná IS6a-9e; tvar obdélník; cca1m2 mm; pozink s dvoj.lisov.ohybem, reflexní folie tř.1; záruka 7 let</t>
  </si>
  <si>
    <t>40445257R</t>
  </si>
  <si>
    <t>značka dopravní silniční svislá; informativní směrová IS11b,c,d; tvar obdélník; 1350x330 mm; pozink s dvoj.lisov.ohybem, reflexní folie tř.1; záruka 7 let</t>
  </si>
  <si>
    <t>40445611</t>
  </si>
  <si>
    <t>značky upravující přednost P2, P3, P8 500mm P3; 1</t>
  </si>
  <si>
    <t>40445623</t>
  </si>
  <si>
    <t>informativní značky provozní IP1-IP3, IP4b-IP7, IP10a, b 750x750mm retroreflexní IP6 reflexni; 2</t>
  </si>
  <si>
    <t>40445629</t>
  </si>
  <si>
    <t>informativní značky směrové IS1a, IS2a, IS3a, IS4a, IS19a 1100x330mm IS3a; 1</t>
  </si>
  <si>
    <t>40445630</t>
  </si>
  <si>
    <t>informativní značky směrové IS1b, IS2b, IS3b, IS4b, IS19b 1100x500mm IS3b; 1</t>
  </si>
  <si>
    <t>58380005</t>
  </si>
  <si>
    <t>obrubník kamenný žulový přímý 200x250mm ostrůvek; 2*(0,75+2,5+0,75)+2*4</t>
  </si>
  <si>
    <t>58380426</t>
  </si>
  <si>
    <t>obrubník kamenný žulový obloukový R 1-3m 200x250mm ostrůvek; 2*4</t>
  </si>
  <si>
    <t>59217011R</t>
  </si>
  <si>
    <t>obrubník silniční materiál beton; l = 500,0 mm; š = 150,0 mm; h = 250,0 mm; barva přírodní</t>
  </si>
  <si>
    <t>59217031</t>
  </si>
  <si>
    <t>obrubník betonový silniční 1000x150x250mm chodník vpravo; 327+17+65 chodník vlevo; 89 chodník u II/6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</si>
  <si>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</si>
  <si>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</si>
  <si>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</si>
  <si>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 odvoz do 6km; 150,285*5</t>
  </si>
  <si>
    <t>997013601</t>
  </si>
  <si>
    <t>Poplatek za uložení na skládce (skládkovné) stavebního odpadu betonového kód odpadu 17 01 01 8,815+1</t>
  </si>
  <si>
    <t>997013655</t>
  </si>
  <si>
    <t>Poplatek za uložení na skládce (skládkovné) zeminy a kamení kód odpadu 17 05 04 38,86</t>
  </si>
  <si>
    <t>997013875</t>
  </si>
  <si>
    <t>Poplatek za uložení stavebního odpadu na recyklační skládce (skládkovné) asfaltového bez obsahu 20,2, dehtu zatříděného do Katalogu odpadů pod kódem 17 03 02</t>
  </si>
  <si>
    <t>Rozebrání dlažeb vozovek ze zámkové dlažby s ložem z kameniva strojně pl do 50 m2 Stávající vjezdy m</t>
  </si>
  <si>
    <t>596211110</t>
  </si>
  <si>
    <t>Kladení zámkové dlažby komunikací pro pěší tl 60 mm skupiny A pl do 50 m2 rozšíření chodníku; 2,2+2,</t>
  </si>
  <si>
    <t>Kladení zámkové dlažby komunikací pro pěší tl 80 mm skupiny B pl do 50 m2 vjezdy mimo chodník; 10,5+</t>
  </si>
  <si>
    <t>dlažba tvar obdélník betonová 200x100x60mm přírodní rozšíření chodníku; 2,2+2,0+4,8+7,7</t>
  </si>
  <si>
    <t>Příplatek ZKD 1 km přemístění suti a vybouraných hmot 21,645*5</t>
  </si>
  <si>
    <t>Poplatek za uložení na skládce (skládkovné) stavebního odpadu betonového kód odpadu 17 01 01 10,915</t>
  </si>
  <si>
    <t>Poplatek za uložení na skládce (skládkovné) zeminy a kamení kód odpadu 17 05 04 10,73</t>
  </si>
  <si>
    <t>871355221</t>
  </si>
  <si>
    <t>Kanalizační potrubí z tvrdého PVC jednovrstvé tuhost třídy SN8 DN 200</t>
  </si>
  <si>
    <t>přípojky; 4+4.5+5.5+5+4.5</t>
  </si>
  <si>
    <t>871375221</t>
  </si>
  <si>
    <t>Kanalizační potrubí z tvrdého PVC jednovrstvé tuhost třídy SN8 DN 315</t>
  </si>
  <si>
    <t>dešt. kan.;140.2</t>
  </si>
  <si>
    <t>877355221</t>
  </si>
  <si>
    <t>Montáž tvarovek z tvrdého PVC-systém KG nebo z polypropylenu-systém KG 2000 dvouosé DN 200</t>
  </si>
  <si>
    <t>877355231</t>
  </si>
  <si>
    <t>Montáž víčka z tvrdého PVC-systém KG DN 200</t>
  </si>
  <si>
    <t>877370320</t>
  </si>
  <si>
    <t>Montáž odboček na kanalizačním potrubí z PP trub hladkých plnostěnných DN 300</t>
  </si>
  <si>
    <t>894411121</t>
  </si>
  <si>
    <t>Zřízení šachet kanalizačních z betonových dílců na potrubí DN nad 200 do 300 dno beton tř. C 25/30</t>
  </si>
  <si>
    <t>899102112</t>
  </si>
  <si>
    <t>Osazení poklopů litinových nebo ocelových včetně rámů pro třídu zatížení A15, A50</t>
  </si>
  <si>
    <t>899102211</t>
  </si>
  <si>
    <t>Demontáž poklopů litinových nebo ocelových včetně rámů hmotnosti přes 50 do 100 kg</t>
  </si>
  <si>
    <t>899104112</t>
  </si>
  <si>
    <t>Osazení poklopů litinových nebo ocelových včetně rámů pro třídu zatížení D400, E600</t>
  </si>
  <si>
    <t>899204112</t>
  </si>
  <si>
    <t>Osazení mříží litinových včetně rámů a košů na bahno pro třídu zatížení D400, E600</t>
  </si>
  <si>
    <t>899623181</t>
  </si>
  <si>
    <t>Obetonování potrubí nebo zdiva stok betonem prostým tř. C 30/37 v otevřeném výkopu</t>
  </si>
  <si>
    <t>napojení do stáv. šachty odhad; 0,5</t>
  </si>
  <si>
    <t>M+D výšková úprava vstupu kan. šachty, zdvih o 95cm - komplet</t>
  </si>
  <si>
    <t>28611365</t>
  </si>
  <si>
    <t>koleno kanalizace PVC KG 200x30°</t>
  </si>
  <si>
    <t>28611366</t>
  </si>
  <si>
    <t>koleno kanalizační PVC 200x45°</t>
  </si>
  <si>
    <t>28611405</t>
  </si>
  <si>
    <t>odbočka kanalizační plastová s hrdlem KG 315/200/45°</t>
  </si>
  <si>
    <t>28611590</t>
  </si>
  <si>
    <t>zátka kanalizace plastové KG DN 200</t>
  </si>
  <si>
    <t>28661932</t>
  </si>
  <si>
    <t>poklop šachtový litinový dno DN 600 pro třídu zatížení A15</t>
  </si>
  <si>
    <t>28661935</t>
  </si>
  <si>
    <t>poklop šachtový litinový dno DN 600 pro třídu zatížení D400</t>
  </si>
  <si>
    <t>28661938</t>
  </si>
  <si>
    <t>mříž litinová 600/40T, 420X620 D400</t>
  </si>
  <si>
    <t>59224029</t>
  </si>
  <si>
    <t>dno betonové šachtové DN 300 betonový žlab i nástupnice   100 x 78,5 x 15 cm</t>
  </si>
  <si>
    <t>59224050</t>
  </si>
  <si>
    <t>skruž pro kanalizační šachty se zabudovanými stupadly 100 x 25 x 12 cm</t>
  </si>
  <si>
    <t>59224051</t>
  </si>
  <si>
    <t>skruž pro kanalizační šachty se zabudovanými stupadly 100 x 50 x 12 cm</t>
  </si>
  <si>
    <t>59224056</t>
  </si>
  <si>
    <t>kónus pro kanalizační šachty s kapsovým stupadlem 100/62,5 x 67 x 12 cm</t>
  </si>
  <si>
    <t>X1</t>
  </si>
  <si>
    <t>Přechodová deska kanal.šachty tř. D400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</si>
  <si>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</si>
  <si>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</si>
  <si>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</si>
  <si>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</si>
  <si>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na vzdálenost 15 m od hrany výkopu nebo od okraje šachty</t>
  </si>
  <si>
    <t>130901121</t>
  </si>
  <si>
    <t>Bourání kcí v hloubených vykopávkách ze zdiva z betonu prostého ručně</t>
  </si>
  <si>
    <t>napojení do stáv. šachty - odhad;0,5</t>
  </si>
  <si>
    <t>132201201</t>
  </si>
  <si>
    <t>Hloubení rýh š do 2000 mm v hornině tř. 3 objemu do 100 m3</t>
  </si>
  <si>
    <t>deštová kanalizace; 1*1.17*140.2</t>
  </si>
  <si>
    <t>přípojky; 0.9*1.1*(4+4.5+5.5+5+4.5)</t>
  </si>
  <si>
    <t>132201209</t>
  </si>
  <si>
    <t>Příplatek za lepivost k hloubení rýh š do 2000 mm v hornině tř. 3</t>
  </si>
  <si>
    <t>161101101</t>
  </si>
  <si>
    <t>Svislé přemístění výkopku z horniny tř. 1 až 4 hl výkopu do 2,5 m</t>
  </si>
  <si>
    <t>162701105</t>
  </si>
  <si>
    <t>Vodorovné přemístění do 10000 m výkopku z horniny tř. 1 až 4</t>
  </si>
  <si>
    <t>171201201</t>
  </si>
  <si>
    <t>Uložení sypaniny na skládky</t>
  </si>
  <si>
    <t>171201211</t>
  </si>
  <si>
    <t>Poplatek za uložení stavebního odpadu - zeminy a kameniva na skládce</t>
  </si>
  <si>
    <t>187,299*1,67</t>
  </si>
  <si>
    <t>174101101</t>
  </si>
  <si>
    <t>Zásyp jam, šachet rýh nebo kolem objektů sypaninou se zhutněním</t>
  </si>
  <si>
    <t>187,299-62,425-16,135</t>
  </si>
  <si>
    <t>175111101</t>
  </si>
  <si>
    <t>Obsypání potrubí ručně sypaninou bez prohození sítem, uloženou do 3 m</t>
  </si>
  <si>
    <t>přípojky; 0,9*23,5*0,3</t>
  </si>
  <si>
    <t>kanalizace; 1*140,2*0,4</t>
  </si>
  <si>
    <t>58337302</t>
  </si>
  <si>
    <t>štěrkopísek frakce 0/16</t>
  </si>
  <si>
    <t>108,739*1,97</t>
  </si>
  <si>
    <t>58337331</t>
  </si>
  <si>
    <t>štěrkopísek frakce 0/22</t>
  </si>
  <si>
    <t>62,425*1,97</t>
  </si>
  <si>
    <t>215901101</t>
  </si>
  <si>
    <t>Zhutnění podloží z hornin soudržných do 92% PS nebo nesoudržných sypkých I(d) do 0,8</t>
  </si>
  <si>
    <t>kanalizace;1*140,2</t>
  </si>
  <si>
    <t>přípojky; 23,5*0,9</t>
  </si>
  <si>
    <t>451573111</t>
  </si>
  <si>
    <t>Lože pod potrubí otevřený výkop ze štěrkopísku</t>
  </si>
  <si>
    <t>161,35*0,1</t>
  </si>
  <si>
    <t>452112111</t>
  </si>
  <si>
    <t>Osazení betonových prstenců nebo rámů v do 100 mm</t>
  </si>
  <si>
    <t>59224010</t>
  </si>
  <si>
    <t>prstenec šachtový vyrovnávací betonový 625x100x40mm</t>
  </si>
  <si>
    <t>59224011</t>
  </si>
  <si>
    <t>prstenec šachtový vyrovnávací betonový 625x100x60mm</t>
  </si>
  <si>
    <t>59224012</t>
  </si>
  <si>
    <t>prstenec šachtový vyrovnávací betonový 625x100x80mm</t>
  </si>
  <si>
    <t>59224013</t>
  </si>
  <si>
    <t>prstenec šachtový vyrovnávací betonový 625x100x100mm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</si>
  <si>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</si>
  <si>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</si>
  <si>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</si>
  <si>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dle tabulky kubatur; 59,29+86</t>
  </si>
  <si>
    <t>Dle tab. kubatur:Chodník : 59,29</t>
  </si>
  <si>
    <t>VV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</si>
  <si>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</si>
  <si>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</si>
  <si>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</si>
  <si>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dle tabulky kubatur; 65,74+91,70</t>
  </si>
  <si>
    <t>Dle tab. kubatur:Chodník : 65,74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</si>
  <si>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</si>
  <si>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</si>
  <si>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</si>
  <si>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přípojky uličních vpustí a lapače; 1,2*0,8*(11,5+8+8)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</si>
  <si>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</si>
  <si>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</si>
  <si>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dle tabulky kubatur; 15+4,70</t>
  </si>
  <si>
    <t>Dle tab. kubatur:Chodník : 15</t>
  </si>
  <si>
    <t>171201201R00</t>
  </si>
  <si>
    <t>Uložení sypaniny na dočasnou skládku tak, že na 1 m2 plochy připadá přes 2 m3 výkopku nebo ornice</t>
  </si>
  <si>
    <t>157,44-19,70+26,40</t>
  </si>
  <si>
    <t>sypanina chodník : 65,74-9,8+13,2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</si>
  <si>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</si>
  <si>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</si>
  <si>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</si>
  <si>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přípojky vpustí a lapolu; 1,2*0,5*(11,5+8+8)</t>
  </si>
  <si>
    <t>180404111R00</t>
  </si>
  <si>
    <t>Založení hřišťového trávníku výsevem výsevem na ornici</t>
  </si>
  <si>
    <t>s vyprofilováním, s přihnojením organickým hnojivem, naložením a odvozem shrabků a pokosené trávy na vzdálenost do 10 km a s jejich složením,</t>
  </si>
  <si>
    <t>dle tabulky kubatur; (23,04+19,50)/0,1</t>
  </si>
  <si>
    <t>Dle tab. kubatur:Chodník : 23,04/0,1</t>
  </si>
  <si>
    <t>podklad chodník; 168,40</t>
  </si>
  <si>
    <t>podklad vjezd k RD - 2.vrstva; 323.90+46,3*2*0,45</t>
  </si>
  <si>
    <t>Chodník : 168,4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</si>
  <si>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</si>
  <si>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</si>
  <si>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</si>
  <si>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Dle tab. kubatur:Chodník : 23,04</t>
  </si>
  <si>
    <t>162701605</t>
  </si>
  <si>
    <t>Vodorovné přemístění sypaniny z horniny tř 1 až 4 po suchu do 10 000 m</t>
  </si>
  <si>
    <t>Chodník : 65,74-9,8+13,2</t>
  </si>
  <si>
    <t>Poplatek za uložení odpadu ze sypaniny na skládce (skládkovné)</t>
  </si>
  <si>
    <t>(157,44-19,70+26,40)*1,9</t>
  </si>
  <si>
    <t>Chodník : (65,74-9,8+13,2)*1,9</t>
  </si>
  <si>
    <t>0,0425*350</t>
  </si>
  <si>
    <t>Chodník : 0,02304*350</t>
  </si>
  <si>
    <t>58337344R</t>
  </si>
  <si>
    <t>štěrkopísek frakce 0,0 až 32,0 mm; třída B</t>
  </si>
  <si>
    <t>16,5*1,9</t>
  </si>
  <si>
    <t>211521111R00</t>
  </si>
  <si>
    <t>Výplň odvodňovacích žeber kamenivem hrubým drceným frakce 65 - 125 mm</t>
  </si>
  <si>
    <t>800-2</t>
  </si>
  <si>
    <t>do rýh bez zhutnění s úpravou povrchu výplně, s vytvořením průduchů z lomového kamene</t>
  </si>
  <si>
    <t>46,3*0,28</t>
  </si>
  <si>
    <t>211971110R00</t>
  </si>
  <si>
    <t xml:space="preserve">Zřízení opláštění odvod. žeber z geotextilie o sklonu do 1:2,5,  </t>
  </si>
  <si>
    <t>v rýze nebo v zářezu se stěnami,</t>
  </si>
  <si>
    <t>1,15*46,3</t>
  </si>
  <si>
    <t>69311141</t>
  </si>
  <si>
    <t>Textilie GEOFILTEX 63 63/15 150 g/m2 do š 8,8 m</t>
  </si>
  <si>
    <t>451573111R00</t>
  </si>
  <si>
    <t>Lože pod potrubí, stoky a drobné objekty z písku a štěrkopísku  do 65 mm</t>
  </si>
  <si>
    <t>v otevřeném výkopu,</t>
  </si>
  <si>
    <t>1,2*0,15*(11,5+8+8)</t>
  </si>
  <si>
    <t>564851111R00</t>
  </si>
  <si>
    <t>Podklad ze štěrkodrti s rozprostřením a zhutněním frakce 0-63 mm, tloušťka po zhutnění 150 mm</t>
  </si>
  <si>
    <t>podklad vjezd k RD - 1.vrstva; 323.90+46,3*2*0,2</t>
  </si>
  <si>
    <t>567114112</t>
  </si>
  <si>
    <t>Podklad ze směsi stmelené cementem SC C 16/20 (PB II) tl 100 mm</t>
  </si>
  <si>
    <t>vjezd přes chodník; 6,9</t>
  </si>
  <si>
    <t>596211120</t>
  </si>
  <si>
    <t>Kladení zámkové dlažby komunikací pro pěší tl 60 mm skupiny B pl do 50 m2</t>
  </si>
  <si>
    <t>reliefní dlažba; 1,5+2,4+0,9</t>
  </si>
  <si>
    <t>596211122</t>
  </si>
  <si>
    <t>Kladení zámkové dlažby komunikací pro pěší tl 60 mm skupiny B pl do 300 m2</t>
  </si>
  <si>
    <t>sedá dlažba chodníku měřeno planimetricky; 168,4</t>
  </si>
  <si>
    <t>Kladení zámkové dlažby komunikací pro pěší tl 80 mm skupiny B pl do 50 m2</t>
  </si>
  <si>
    <t>vjezd přes chodník; 6,90</t>
  </si>
  <si>
    <t>59245266R</t>
  </si>
  <si>
    <t>dlažba betonová dvouvrstvá; obdélník; červená; l = 200 mm; š = 100 mm; tl. 80,0 mm</t>
  </si>
  <si>
    <t>59245267R</t>
  </si>
  <si>
    <t>dlažba betonová dvouvrstvá; obdélník; dlaždice pro nevidomé; červená; l = 200 mm; š = 100 mm; tl. 60,0 mm</t>
  </si>
  <si>
    <t>1,5+2,4+0,9</t>
  </si>
  <si>
    <t>59245308R</t>
  </si>
  <si>
    <t>dlažba betonová dvouvrstvá; obdélník; šedá; l = 200 mm; š = 100 mm; tl. 60,0 mm</t>
  </si>
  <si>
    <t>Dlažba chodníku šeda; 168,40</t>
  </si>
  <si>
    <t>895941211R00</t>
  </si>
  <si>
    <t>Zřízení vpusti kanalizační uliční z betonových dílců_x000D_
 typ UV - 50 nízký</t>
  </si>
  <si>
    <t>včetně zřízení lože ze štěrkopísku,</t>
  </si>
  <si>
    <t>uliční vpust V1 a V2; 2</t>
  </si>
  <si>
    <t>899203111R00</t>
  </si>
  <si>
    <t>Osazení mříží litinových o hmotnost jednotlivě přes 100  do 150 kg</t>
  </si>
  <si>
    <t>včetně rámů a košů na bahno,</t>
  </si>
  <si>
    <t>899623181R00</t>
  </si>
  <si>
    <t>Obetonování potrubí nebo zdiva stok betonem prostým třídy C 30/37</t>
  </si>
  <si>
    <t>z cementu portlandského nebo struskoportlandského, v otevřeném výkopu,</t>
  </si>
  <si>
    <t>1,2*0,3*(11,5+8+8)</t>
  </si>
  <si>
    <t>Kanalizační potrubí z tvrdého PVC-systém KG tuhost třídy SN8 DN200</t>
  </si>
  <si>
    <t>přípojky uličních vpustí; 8+8</t>
  </si>
  <si>
    <t>připojení odvodňovacího žlabu; 11</t>
  </si>
  <si>
    <t>871395221</t>
  </si>
  <si>
    <t>Kanalizační potrubí z tvrdého PVC-systém KG tuhost třídy SN8 DN400</t>
  </si>
  <si>
    <t>lapač splavenin přípojka; 11,5</t>
  </si>
  <si>
    <t>Mříž litinová D400 s rámem</t>
  </si>
  <si>
    <t>59223820R</t>
  </si>
  <si>
    <t>skruž železobetonová s osazením na bahenní koš; TBV; DN = 500,0 mm; h = 290,0 mm; s = 50,00 mm; Pu 30 kN/m; beton C 35/45</t>
  </si>
  <si>
    <t>59223821R</t>
  </si>
  <si>
    <t>prstenec betonový; DN = 660,0 mm; h = 180,0 mm; s = 100,00 mm; beton C 35/45</t>
  </si>
  <si>
    <t>59223822R</t>
  </si>
  <si>
    <t>dno uliční vpusti beton; TBV; Di = 495,0 mm; h = 626 mm; t = 50 mm; s výtokem; beton C 35/45; Pu 30 kN/m</t>
  </si>
  <si>
    <t>59223823R</t>
  </si>
  <si>
    <t>dno uliční vpusti beton; TBV; Di = 495,0 mm; h = 626 mm; t = 50 mm; beton C 35/45; Pu 30 kN/m</t>
  </si>
  <si>
    <t>59223825R</t>
  </si>
  <si>
    <t>skruž železobetonová TBV; DN = 500,0 mm; h = 290,0 mm; s = 50,00 mm; Pu 30 kN/m; beton C 35/45</t>
  </si>
  <si>
    <t>X10001</t>
  </si>
  <si>
    <t>Lapač splavenin včetně mříže</t>
  </si>
  <si>
    <t>ukončení příkopu, lapač; 1</t>
  </si>
  <si>
    <t>916131213</t>
  </si>
  <si>
    <t>Osazení silničního obrubníku betonového stojatého s boční opěrou do lože z betonu prostého</t>
  </si>
  <si>
    <t>měřeno planimetricky; 118</t>
  </si>
  <si>
    <t>Osazení zahradního obrubníku betonového do lože z betonu s boční opěrou</t>
  </si>
  <si>
    <t>měřeno planimetricky; 1,75+115+1,75</t>
  </si>
  <si>
    <t>916991121</t>
  </si>
  <si>
    <t>Lože pod obrubníky, krajníky nebo obruby z dlažebních kostek z betonu prostého</t>
  </si>
  <si>
    <t>118*0,4*0,05</t>
  </si>
  <si>
    <t>935114122</t>
  </si>
  <si>
    <t>Štěrbinový odvodňovací betonový žlab 450x500 mm se spádem 0,5% se základem</t>
  </si>
  <si>
    <t>štěrbinový žlab přes vjezd; 9</t>
  </si>
  <si>
    <t>59217305R</t>
  </si>
  <si>
    <t>Obrubník záhonový hnědý  ABO 5-6  50x4-6x20 cm</t>
  </si>
  <si>
    <t>118,5/0,5</t>
  </si>
  <si>
    <t>59217465R</t>
  </si>
  <si>
    <t>obrubník parkový materiál beton; l = 1000,0 mm; š = 80,0 mm; h = 250,0 mm; barva šedá</t>
  </si>
  <si>
    <t>měřeno planimetricky ;118</t>
  </si>
  <si>
    <t>998225111R00</t>
  </si>
  <si>
    <t>Přesun hmot komunikací a letišť, kryt živičný jakékoliv délky objektu</t>
  </si>
  <si>
    <t xml:space="preserve">t     </t>
  </si>
  <si>
    <t>POL7_</t>
  </si>
  <si>
    <t>vodorovně do 200 m</t>
  </si>
  <si>
    <t>Dle tab.kubatur, Vjezd : 86</t>
  </si>
  <si>
    <t>Dle tab.kubatur, Vjezd : 91,7</t>
  </si>
  <si>
    <t>Vjezd : 4,7</t>
  </si>
  <si>
    <t>Vjezd : 91,7-9,9+13,2</t>
  </si>
  <si>
    <t>Dle tab.kubatur, Vjezd : 19,5/0,1</t>
  </si>
  <si>
    <t>podklad pro vjezd 2 vrstva : 323,90+46,3*2*0,45</t>
  </si>
  <si>
    <t>dle tab kubatur, vjezd : 19,5/0,1</t>
  </si>
  <si>
    <t>Vjezd : (91,7-9,9+13,2)*1,9</t>
  </si>
  <si>
    <t>osivo pro vjezd : 0,0195*350</t>
  </si>
  <si>
    <t>podklad vjezd k RD - 1.vrstva :  323,90+46,3*2*0,2</t>
  </si>
  <si>
    <t>podklad vjezd k RD - 2.vrstva : 323,90+46,3*2*0,45</t>
  </si>
  <si>
    <t>573231111R00</t>
  </si>
  <si>
    <t>Postřik živičný spojovací bez posypu kamenivem ze silniční emulze, v množství od 0,5 do 0,7 kg/m2</t>
  </si>
  <si>
    <t>vjezd k RD měřeno planimetricky; 296+18,9+9+46,3*2*0,1</t>
  </si>
  <si>
    <t>565135121</t>
  </si>
  <si>
    <t>Asfaltový beton vrstva podkladní ACP 16 (obalované kamenivo OKS) tl 50 mm š přes 3 m</t>
  </si>
  <si>
    <t>577134221</t>
  </si>
  <si>
    <t>Asfaltový beton vrstva obrusná ACO 11 (ABS) tř. II tl 40 mm š přes 3 m z nemodifikovaného asfaltu</t>
  </si>
  <si>
    <t>vjezd k RD měřeno planimetricky; 296+18,9+9</t>
  </si>
  <si>
    <t>113107542R00</t>
  </si>
  <si>
    <t>Odstranění podkladů nebo krytů z kameniva hrubého drceného, v ploše jednotlivě do 50 m2, tloušťka vrstvy 420 mm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</si>
  <si>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</si>
  <si>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 xml:space="preserve">pod asfalty v komunikaci - bude provedeno v souběžných stavbách : </t>
  </si>
  <si>
    <t xml:space="preserve">0 : </t>
  </si>
  <si>
    <t xml:space="preserve">ve sjezdu SO 11 : </t>
  </si>
  <si>
    <t>12*1,5 : 12*1,5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</si>
  <si>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</si>
  <si>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</si>
  <si>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</si>
  <si>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</si>
  <si>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 xml:space="preserve">plynovod : </t>
  </si>
  <si>
    <t xml:space="preserve">přípojky so 03, 06, 07, 08, 09, 10, 11 : </t>
  </si>
  <si>
    <t xml:space="preserve">(2*6+3*1) : </t>
  </si>
  <si>
    <t>2*6+3*1</t>
  </si>
  <si>
    <t>119001412R00</t>
  </si>
  <si>
    <t>Dočasné zajištění podzemního potrubí nebo vedení betonového potrubí_x000D_
 DN  přes 200  do 500 mm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</si>
  <si>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</si>
  <si>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 xml:space="preserve">propustek SO 08, 10, 11 : </t>
  </si>
  <si>
    <t xml:space="preserve">1,5*5 : </t>
  </si>
  <si>
    <t>7,5</t>
  </si>
  <si>
    <t>119001421R00</t>
  </si>
  <si>
    <t>Dočasné zajištění podzemního potrubí nebo vedení kabelů do 3 kabelů</t>
  </si>
  <si>
    <t>RTS 16/ II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</si>
  <si>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</si>
  <si>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 xml:space="preserve">kabelů sdělovacíc, silových a VO : </t>
  </si>
  <si>
    <t xml:space="preserve">přípojky so 03, 06-16 : </t>
  </si>
  <si>
    <t xml:space="preserve">(2*11+3*1)*1,2 : </t>
  </si>
  <si>
    <t>(2*11+3*1)*1,2</t>
  </si>
  <si>
    <t>151101101R00</t>
  </si>
  <si>
    <t>Zřízení pažení a rozepření stěn rýh příložné  pro jakoukoliv mezerovitost, hloubky do 2 m</t>
  </si>
  <si>
    <t>pro podzemní vedení pro všechny šířky rýhy,</t>
  </si>
  <si>
    <t>Zřízení pažení a rozepření stěn rýh pro podzemní vedení příložné pro jakoukoliv mezerovitost, hloubky do 2 m</t>
  </si>
  <si>
    <t xml:space="preserve">vodovodních přípojek SO 01-16po šachtu nebo 2m za hranici pozemku šíře 1m : </t>
  </si>
  <si>
    <t xml:space="preserve">(3,5+7,5+10,5+12,5+9,5+9,5+9,5+9+9+10+4+5,5+5,5+8+9)*2*1,5 : </t>
  </si>
  <si>
    <t xml:space="preserve">kanalizačních přípojek SO 03-16 (po šachtu) šíře 1,2m : </t>
  </si>
  <si>
    <t xml:space="preserve">(7+6,5+3,5+7+7,5+11+9+10+(10+17)+4,5+6,5+6+11+9)*2*1,8 : </t>
  </si>
  <si>
    <t>819,3</t>
  </si>
  <si>
    <t>151101111R00</t>
  </si>
  <si>
    <t>Odstranění pažení a rozepření rýh příložné , hloubky do 2 m</t>
  </si>
  <si>
    <t>RTS 19/ II</t>
  </si>
  <si>
    <t>pro podzemní vedení s uložením materiálu na vzdálenost do 3 m od kraje výkopu,</t>
  </si>
  <si>
    <t>Odstranění pažení a rozepření stěn rýh pro podzemní vedení s uložením materiálu na vzdálenost do 3 m od kraje výkopu příložné, hloubky do 2 m</t>
  </si>
  <si>
    <t>119001406</t>
  </si>
  <si>
    <t>Dočasné zajištění potrubí z PE DN do 500 mm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</si>
  <si>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</si>
  <si>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 xml:space="preserve">dešťová kanalizace : </t>
  </si>
  <si>
    <t xml:space="preserve">přípojky so 03, 06, 07, 08, 09 : </t>
  </si>
  <si>
    <t xml:space="preserve">5*1,2 : </t>
  </si>
  <si>
    <t>5*1,2</t>
  </si>
  <si>
    <t>121151104</t>
  </si>
  <si>
    <t>Sejmutí ornice plochy do 100 m2 tl vrstvy do 250 mm strojně</t>
  </si>
  <si>
    <t>Sejmutí ornice strojně při souvislé ploše do 100 m2, tl. vrstvy přes 200 do 250 mm</t>
  </si>
  <si>
    <t xml:space="preserve">dle SO 01-16 (na veřejné části) šíře 1,5m : </t>
  </si>
  <si>
    <t xml:space="preserve">(8,5+6+7+10+6+6+18+5+5+0+3,5+5+5+5+10+18)*1,5 : </t>
  </si>
  <si>
    <t>(8,5+6+7+10+6+6+18+5+5+0+3,5+5+5+5+10+18)*1,5</t>
  </si>
  <si>
    <t>131251102</t>
  </si>
  <si>
    <t>Hloubení jam nezapažených v hornině třídy těžitelnosti I, skupiny 3 objem do 50 m3 strojně</t>
  </si>
  <si>
    <t>Hloubení nezapažených jam a zářezů strojně s urovnáním dna do předepsaného profilu a spádu v hornině třídy těžitelnosti I skupiny 3 přes 20 do 50 m3</t>
  </si>
  <si>
    <t xml:space="preserve">hloubení jam pro vodoměrné šachty : </t>
  </si>
  <si>
    <t xml:space="preserve">(2*2,5*2)*3 : </t>
  </si>
  <si>
    <t>30</t>
  </si>
  <si>
    <t>132212211</t>
  </si>
  <si>
    <t>Hloubení rýh š do 2000 mm v soudržných horninách třídy těžitelnosti I, skupiny 3 ručně</t>
  </si>
  <si>
    <t>Hloubení rýh šířky přes 800 do 2 000 mm ručně zapažených i nezapažených, s urovnáním dna do předepsaného profilu a spádu v hornině třídy těžitelnosti I skupiny 3 soudržných</t>
  </si>
  <si>
    <t xml:space="preserve">počet křížení se sítěmi * šíře* prům hl. : </t>
  </si>
  <si>
    <t xml:space="preserve">vč. svislého přemístění do hloubky 4m : </t>
  </si>
  <si>
    <t xml:space="preserve">((2*11+3*1)*3+15+10+5)*1,2*1,8 : </t>
  </si>
  <si>
    <t>226,8</t>
  </si>
  <si>
    <t>132251254</t>
  </si>
  <si>
    <t>Hloubení rýh nezapažených š do 2000 mm v hornině třídy těžitelnosti I, skupiny 3 objem do 500 m3, strojně</t>
  </si>
  <si>
    <t>Hloubení nezapažených rýh šířky přes 800 do 2 000 mm strojně s urovnáním dna do předepsaného profilu a spádu v hornině třídy těžitelnosti I skupiny 3 přes 100 do 500 m3</t>
  </si>
  <si>
    <t xml:space="preserve">vč. svislého přemístění : </t>
  </si>
  <si>
    <t xml:space="preserve">(3,5+7,5+10,5+12,5+9,5+9,5+9,5+9+9+10+4+5,5+5,5+8+9)*1*1,5 : </t>
  </si>
  <si>
    <t xml:space="preserve">(7+6,5+3,5+7+7,5+11+9+10+(10+17)+4,5+6,5+6+11+9)*1,2*1,8 : </t>
  </si>
  <si>
    <t xml:space="preserve">odečet ručního kopání : </t>
  </si>
  <si>
    <t xml:space="preserve">-226,8 : </t>
  </si>
  <si>
    <t>228,03</t>
  </si>
  <si>
    <t>162751117</t>
  </si>
  <si>
    <t>Vodorovné přemístění do 10000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</si>
  <si>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</si>
  <si>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jámy, + rýhy : </t>
  </si>
  <si>
    <t xml:space="preserve">30+226,8+228,03 : </t>
  </si>
  <si>
    <t>484,83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</si>
  <si>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</si>
  <si>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</si>
  <si>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</si>
  <si>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 xml:space="preserve">484,83*1,67 : </t>
  </si>
  <si>
    <t>809,666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</si>
  <si>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</si>
  <si>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</si>
  <si>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</si>
  <si>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174151101</t>
  </si>
  <si>
    <t>Zásyp sypaninou z jakékoliv horniny strojně s uložením výkopku ve vrstvách se zhutněním jam, šachet, rýh nebo kolem objektů v těchto vykopávkách</t>
  </si>
  <si>
    <t xml:space="preserve">výkop rýh : </t>
  </si>
  <si>
    <t xml:space="preserve">226,8+228,03 : </t>
  </si>
  <si>
    <t xml:space="preserve">odečty podsp, obsyp, podkladní beton : </t>
  </si>
  <si>
    <t xml:space="preserve">-(12,25+22,59+126,74) : </t>
  </si>
  <si>
    <t>293,25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</si>
  <si>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</si>
  <si>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</si>
  <si>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</si>
  <si>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obsyp potrubí vodovodu : </t>
  </si>
  <si>
    <t xml:space="preserve">(3,5+7,5+10,5+12,5+9,5+9,5+9,5+9+9+10+4+5,5+5,5+8+9)*1*0,332 : </t>
  </si>
  <si>
    <t xml:space="preserve">vodovodních šachet : </t>
  </si>
  <si>
    <t xml:space="preserve">(2*2,5*2)*3-1,3*1,5*2*3 : </t>
  </si>
  <si>
    <t xml:space="preserve">obsyp kanalizačního potrubí : </t>
  </si>
  <si>
    <t xml:space="preserve">(7+6,5+3,5+7+7,5+11+9+10+(10+17)+4,5+6,5+6+11+9)*1,2*0,45 : </t>
  </si>
  <si>
    <t>126,74</t>
  </si>
  <si>
    <t>181351003</t>
  </si>
  <si>
    <t>Rozprostření ornice tl vrstvy do 200 mm pl do 100 m2 v rovině nebo ve svahu do 1:5 strojně</t>
  </si>
  <si>
    <t>Rozprostření a urovnání ornice v rovině nebo ve svahu sklonu do 1:5 strojně při souvislé ploše do 100 m2, tl. vrstvy do 200 mm</t>
  </si>
  <si>
    <t xml:space="preserve">bude účtováno dle skutečnosti dle záborů souběžně realizovaných staveb : </t>
  </si>
  <si>
    <t xml:space="preserve">(2,5+6+11+17+14+12+12+0+14+16+18+10+12+12+20+20)*1,5 : </t>
  </si>
  <si>
    <t>294,75</t>
  </si>
  <si>
    <t>583312004R</t>
  </si>
  <si>
    <t>kamenivo přírodní těžené frakce 0,0 až 4,0 mm; třída B; Jihomoravský kraj</t>
  </si>
  <si>
    <t xml:space="preserve">293,25*2 'Přepočtené koeficientem množství : </t>
  </si>
  <si>
    <t>586,5</t>
  </si>
  <si>
    <t>58337310R</t>
  </si>
  <si>
    <t>štěrkopísek frakce 0,0 až 4,0 mm; třída B</t>
  </si>
  <si>
    <t>štěrkopísek frakce 0/4</t>
  </si>
  <si>
    <t xml:space="preserve">126,74*2 'Přepočtené koeficientem množství : </t>
  </si>
  <si>
    <t>253,48</t>
  </si>
  <si>
    <t>245111111R00</t>
  </si>
  <si>
    <t>Osazení krycí desky osazení dvoudílné prefabrikované krycí desky vodárenské studny na maltu cementovou, s vyspárováním</t>
  </si>
  <si>
    <t>825-1</t>
  </si>
  <si>
    <t>prefabrikované vodárenské studny na maltu cementovou s vyspárováním,</t>
  </si>
  <si>
    <t>Osazení prefabrikované krycí desky vodárenské studny  na maltu cementovou, s vyspárovaním dvoudílné</t>
  </si>
  <si>
    <t>213311142</t>
  </si>
  <si>
    <t>Polštáře zhutněné pod základy ze štěrkopísku netříděného</t>
  </si>
  <si>
    <t>Polštáře zhutněné pod základy  ze štěrkopísku netříděného</t>
  </si>
  <si>
    <t xml:space="preserve">polštář pod provizorní šachtu zakončení přípojky 10ks : </t>
  </si>
  <si>
    <t xml:space="preserve">1,2*1,2*0,2*10 : </t>
  </si>
  <si>
    <t>2,88</t>
  </si>
  <si>
    <t>59225100R</t>
  </si>
  <si>
    <t>skruž železobetonová DN = 1 000,0 mm; h = 250,0 mm; s = 90,00 mm; počet stupadel 1; ocelové s PE povlakem; Pu 47 kN/m; beton C 35/45</t>
  </si>
  <si>
    <t>dílec betonový pro studny kruhové 100x25x9cm</t>
  </si>
  <si>
    <t xml:space="preserve">dvoudílný studniční poklop na 10 šachet : </t>
  </si>
  <si>
    <t xml:space="preserve">10*2 : </t>
  </si>
  <si>
    <t>20</t>
  </si>
  <si>
    <t>359901211</t>
  </si>
  <si>
    <t>Monitoring stoky jakékoli výšky na nové kanalizaci</t>
  </si>
  <si>
    <t>Monitoring stok (kamerový systém) jakékoli výšky nová kanalizace</t>
  </si>
  <si>
    <t xml:space="preserve">kanalizačních přípojek DN150 : </t>
  </si>
  <si>
    <t xml:space="preserve">pročištění před prohlídkou : </t>
  </si>
  <si>
    <t xml:space="preserve">vč. předání záznamu 15ks přípojek : </t>
  </si>
  <si>
    <t xml:space="preserve">122,1 : </t>
  </si>
  <si>
    <t>122,1</t>
  </si>
  <si>
    <t>Lože pod potrubí, stoky a drobné objekty v otevřeném výkopu z písku a štěrkopísku do 63 mm</t>
  </si>
  <si>
    <t xml:space="preserve">(3,5+7,5+10,5+12,5+9,5+9,5+9,5+9+9+10+4+5,5+5,5+8+9)*1*0,1 : </t>
  </si>
  <si>
    <t xml:space="preserve">pod vodoměrné šachty : </t>
  </si>
  <si>
    <t xml:space="preserve">2*2*3*0,1 : </t>
  </si>
  <si>
    <t>13,45</t>
  </si>
  <si>
    <t>452311131R00</t>
  </si>
  <si>
    <t>Podkladní a zajišťovací konstrukce z betonu desky pod potrubí, stoky a drobné objekty , z betonu prostého třídy C 12/15</t>
  </si>
  <si>
    <t>Podkladní a zajišťovací konstrukce zbetonu prostého v otevřeném výkopu desky pod potrubí, stoky a drobné objekty z betonu tř. C 12/15</t>
  </si>
  <si>
    <t xml:space="preserve">podkladní deska pod vodoměrné šachty : </t>
  </si>
  <si>
    <t xml:space="preserve">2*2*0,2*3 : </t>
  </si>
  <si>
    <t>2,4</t>
  </si>
  <si>
    <t>452312131R00</t>
  </si>
  <si>
    <t>Podkladní a zajišťovací konstrukce z betonu sedlové lože, z betonu prostého třídy C 12/15</t>
  </si>
  <si>
    <t>Podkladní a zajišťovací konstrukce zbetonu prostého v otevřeném výkopu sedlové lože pod potrubí z betonu tř. C 12/15</t>
  </si>
  <si>
    <t xml:space="preserve">(7+6,5+3,5+7+7,5+11+9+10+(10+17)+4,5+6,5+6+11+9)*1,2*0,15 : </t>
  </si>
  <si>
    <t>22,59</t>
  </si>
  <si>
    <t>452368211</t>
  </si>
  <si>
    <t>Výztuž podkladních desek nebo bloků nebo pražců otevřený výkop ze svařovaných sítí Kari</t>
  </si>
  <si>
    <t>Výztuž podkladních desek, bloků nebo pražců v otevřeném výkopu ze svařovaných sítí typu Kari</t>
  </si>
  <si>
    <t xml:space="preserve">síť 8/10 3ks : </t>
  </si>
  <si>
    <t xml:space="preserve">0,0474*3 : </t>
  </si>
  <si>
    <t>0,142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</si>
  <si>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</si>
  <si>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</si>
  <si>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</si>
  <si>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Montáž potrubí z trub kameninových  hrdlových sintegrovaným těsněním v otevřeném výkopu ve sklonu do 20 % DN 150</t>
  </si>
  <si>
    <t xml:space="preserve">SO 03-16 : </t>
  </si>
  <si>
    <t xml:space="preserve">5,6+6,5+3,5+7+8,4+10,5+8,4+9,9+16,7+9,5+5,2+5,9+5,6+10,9+8,5 : </t>
  </si>
  <si>
    <t>837312221R00</t>
  </si>
  <si>
    <t>Montáž kameninových tvarovek těsněných pryžovými kroužky jednoosých DN 150 mm</t>
  </si>
  <si>
    <t>na potrubí z trub kameninových pro splaškovou kanalizaci v otevřeném výkopu,</t>
  </si>
  <si>
    <t>Montáž kameninových tvarovek na potrubí ztrub kameninových  v otevřeném výkopu sintegrovaným těsněním jednoosých DN 150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</si>
  <si>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</si>
  <si>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</si>
  <si>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</si>
  <si>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Tlakové zkoušky vodou na potrubí DN do 80</t>
  </si>
  <si>
    <t xml:space="preserve">vodovodní přípojky PE d32 : </t>
  </si>
  <si>
    <t xml:space="preserve">171 : </t>
  </si>
  <si>
    <t>171</t>
  </si>
  <si>
    <t>894411311R00</t>
  </si>
  <si>
    <t>Osazení železobetonových dílců pro šachty skruží rovných_x000D_
 o rozměrech 800/1190/90 mm</t>
  </si>
  <si>
    <t>Osazení betonových nebo železobetonových dílců pro šachty skruží rovných</t>
  </si>
  <si>
    <t xml:space="preserve">20 : </t>
  </si>
  <si>
    <t>899721111R00</t>
  </si>
  <si>
    <t>Výstražné fólie výstražná fólie pro vodovod, šířka 22 cm</t>
  </si>
  <si>
    <t>Signalizační vodič na potrubí DN do 150 mm</t>
  </si>
  <si>
    <t xml:space="preserve">včetně propojení a vyvedení do všech poklopů : </t>
  </si>
  <si>
    <t xml:space="preserve">spoje v zemi s ochranou proti vodě : </t>
  </si>
  <si>
    <t xml:space="preserve">zvýšení výměry potřebou vyzažení do poklopů a ztratné 15% : </t>
  </si>
  <si>
    <t xml:space="preserve">(171+(16*1,5))*1,15 : </t>
  </si>
  <si>
    <t>224,25</t>
  </si>
  <si>
    <t>871161211</t>
  </si>
  <si>
    <t>Montáž potrubí z PE100 SDR 11 otevřený výkop svařovaných elektrotvarovkou D 32 x 3,0 mm</t>
  </si>
  <si>
    <t>Montáž vodovodního potrubí zplastů v otevřeném výkopu z polyetylenu PE 100 svařovaných elektrotvarovkou SDR 11/PN16 D 32 x 3,0 mm</t>
  </si>
  <si>
    <t xml:space="preserve">pouze část ve veřejném prostoru po vodoměrnou šachtu, max 2m za hranici pozemku : </t>
  </si>
  <si>
    <t xml:space="preserve">+ 2m na přípojku pro napojení : </t>
  </si>
  <si>
    <t xml:space="preserve">(3,5+8+10,5+12,5+9+10+9,5+11,5+9+9+11+4,5+6+6+9+10) : </t>
  </si>
  <si>
    <t xml:space="preserve">2*16 : </t>
  </si>
  <si>
    <t>871181211</t>
  </si>
  <si>
    <t>Montáž potrubí z PE100 SDR 11 otevřený výkop svařovaných elektrotvarovkou D 50 x 4,6 mm</t>
  </si>
  <si>
    <t>Montáž vodovodního potrubí zplastů v otevřeném výkopu z polyetylenu PE 100 svařovaných elektrotvarovkou SDR 11/PN16 D 50 x 4,6 mm</t>
  </si>
  <si>
    <t xml:space="preserve">průchodky zdivem a do provizorních šachet, 1bm na SO : </t>
  </si>
  <si>
    <t xml:space="preserve">16 : </t>
  </si>
  <si>
    <t>16</t>
  </si>
  <si>
    <t>871231141</t>
  </si>
  <si>
    <t>Montáž potrubí z PE100 SDR 11 otevřený výkop svařovaných na tupo D 75 x 6,8 mm</t>
  </si>
  <si>
    <t>Montáž vodovodního potrubí zplastů v otevřeném výkopu z polyetylenu PE 100 svařovaných na tupo SDR 11/PN16 D 75 x 6,8 mm</t>
  </si>
  <si>
    <t xml:space="preserve">chránička SO04 a SO05 : </t>
  </si>
  <si>
    <t xml:space="preserve">8+8 : </t>
  </si>
  <si>
    <t>871370310</t>
  </si>
  <si>
    <t>Montáž kanalizačního potrubí hladkého plnostěnného SN 10 z polypropylenu DN 300</t>
  </si>
  <si>
    <t>Montáž kanalizačního potrubí z plastů z polypropylenu PP hladkého plnostěnného SN 10 DN 300</t>
  </si>
  <si>
    <t xml:space="preserve">SO 11 chránička na kanalizační přípojce v místě křížení nad vodovodem s vypěněním a manžetami : </t>
  </si>
  <si>
    <t xml:space="preserve">3,5 : </t>
  </si>
  <si>
    <t>3,5</t>
  </si>
  <si>
    <t>877161101</t>
  </si>
  <si>
    <t>Montáž elektrospojek na vodovodním potrubí z PE trub d 32</t>
  </si>
  <si>
    <t>Montáž tvarovek na vodovodním plastovém potrubí z polyetylenu PE 100 elektrotvarovek SDR 11/PN16 spojek, oblouků nebo redukcí d 32</t>
  </si>
  <si>
    <t xml:space="preserve">2ks na přípojku : </t>
  </si>
  <si>
    <t xml:space="preserve">16*2 : </t>
  </si>
  <si>
    <t>32</t>
  </si>
  <si>
    <t>877310330</t>
  </si>
  <si>
    <t>Montáž spojek na kanalizačním potrubí z PP trub hladkých plnostěnných DN 150</t>
  </si>
  <si>
    <t>Montáž tvarovek na kanalizačním plastovém potrubí z polypropylenu PP hladkého plnostěnného spojek nebo redukcí DN 150</t>
  </si>
  <si>
    <t xml:space="preserve">přechodů KA / PP : </t>
  </si>
  <si>
    <t xml:space="preserve">15 : </t>
  </si>
  <si>
    <t xml:space="preserve">záslepek : </t>
  </si>
  <si>
    <t>893811213</t>
  </si>
  <si>
    <t>Osazení vodoměrné šachty hranaté z PP obetonované pro statické zatížení plochy do 1,1 m2 hl do 1,6 m</t>
  </si>
  <si>
    <t>Osazení vodoměrné šachty zpolypropylenu PP  obetonované pro statické zatížení hranaté, půdorysné plochy do 1,1 m2, světlé hloubky od 1,4 m do 1,6 m</t>
  </si>
  <si>
    <t>894812001</t>
  </si>
  <si>
    <t>Revizní a čistící šachta z PP šachtové dno DN 400/150 přímý tok</t>
  </si>
  <si>
    <t>Revizní a čistící šachta zpolypropylenu PP pro hladké trouby DN 400 šachtové dno (DN šachty / DN trubního vedení) DN 400/150 přímý tok</t>
  </si>
  <si>
    <t>894812032</t>
  </si>
  <si>
    <t>Revizní a čistící šachta z PP DN 400 šachtová roura korugovaná bez hrdla světlé hloubky 1500 mm</t>
  </si>
  <si>
    <t>Revizní a čistící šachta zpolypropylenu PP pro hladké trouby DN 400 roura šachtová korugovaná bez hrdla, světlé hloubky 1500 mm</t>
  </si>
  <si>
    <t>894812041</t>
  </si>
  <si>
    <t>Příplatek k rourám revizní a čistící šachty z PP DN 400 za uříznutí šachtové roury</t>
  </si>
  <si>
    <t>Revizní a čistící šachta zpolypropylenu PP pro hladké trouby DN 400 roura šachtová korugovaná Příplatek kcenám 2031 - 2035 za uříznutí šachtové roury</t>
  </si>
  <si>
    <t>894812062</t>
  </si>
  <si>
    <t>Revizní a čistící šachta z PP DN 400 poklop litinový s betonovým rámem pro třídu zatížení B125</t>
  </si>
  <si>
    <t>Revizní a čistící šachta zpolypropylenu PP pro hladké trouby DN 400 poklop litinový (pro třídu zatížení) sbetonovým rámem (B125)</t>
  </si>
  <si>
    <t>894812063</t>
  </si>
  <si>
    <t>Revizní a čistící šachta z PP DN 400 poklop litinový plný do teleskopické trubky pro třídu zatížení, D400</t>
  </si>
  <si>
    <t>Revizní a čistící šachta zpolypropylenu PP pro hladké trouby DN 400 poklop litinový (pro třídu zatížení) plný do teleskopické trubky (D400)</t>
  </si>
  <si>
    <t>899101113</t>
  </si>
  <si>
    <t>Osazení poklopů litinových nebo ocelových bez rámů do 50 kg</t>
  </si>
  <si>
    <t>Osazení poklopů litinových a ocelových bez rámů hmotnosti jednotlivě do 50 kg</t>
  </si>
  <si>
    <t>899102113</t>
  </si>
  <si>
    <t>Osazení poklopů litinových nebo ocelových bez rámů nad 50 kg do 100 kg</t>
  </si>
  <si>
    <t>Osazení poklopů litinových a ocelových bez rámů hmotnosti jednotlivě přes 50 kg do 100 kg</t>
  </si>
  <si>
    <t>899722114</t>
  </si>
  <si>
    <t>Krytí potrubí z plastů výstražnou fólií z PVC 40 cm</t>
  </si>
  <si>
    <t>Krytí potrubí z plastů výstražnou fólií z PVC šířky 40 cm</t>
  </si>
  <si>
    <t xml:space="preserve">fólie bílá : </t>
  </si>
  <si>
    <t xml:space="preserve">171*1,15 : </t>
  </si>
  <si>
    <t>196,65</t>
  </si>
  <si>
    <t>28611546</t>
  </si>
  <si>
    <t>přechod kanalizační PVC na kameninové hrdlo DN 160</t>
  </si>
  <si>
    <t>28613110</t>
  </si>
  <si>
    <t>potrubí vodovodní HDPE100 PN 16 SDR11 6m 100m 32x3,0mm</t>
  </si>
  <si>
    <t>potrubí vodovodní PE100 PN 16 SDR11 6m 100m 32x3,0mm</t>
  </si>
  <si>
    <t xml:space="preserve">zvýšení ztratného z důvodu většího počtu přípojek : </t>
  </si>
  <si>
    <t xml:space="preserve">171*1,1 : </t>
  </si>
  <si>
    <t xml:space="preserve">188,1*1,015 'Přepočtené koeficientem množství : </t>
  </si>
  <si>
    <t>190,922</t>
  </si>
  <si>
    <t>28613174</t>
  </si>
  <si>
    <t>potrubí vodovodní PE100 SDR11 se signalizační vrstvou 100m 75x6,8mm</t>
  </si>
  <si>
    <t xml:space="preserve">16*1,015 'Přepočtené koeficientem množství : </t>
  </si>
  <si>
    <t>16,24</t>
  </si>
  <si>
    <t>28613754R</t>
  </si>
  <si>
    <t>trubka plastová vodovodní hladká; LDPE (PE 40); SDR 7,4; PN 10; D = 50,0 mm; s = 6,90 mm; l = 50000,0 mm</t>
  </si>
  <si>
    <t>potrubí vodovodní LDPE (rPE) D 50x6,9mm</t>
  </si>
  <si>
    <t xml:space="preserve">použití jako chráničky bez manžet : </t>
  </si>
  <si>
    <t>28615969</t>
  </si>
  <si>
    <t>elektrospojka SDR11 PE 100 PN16 D 32mm</t>
  </si>
  <si>
    <t>28617022</t>
  </si>
  <si>
    <t>trubka kanalizační PP plnostěnná třívrstvá DN 300x6000mm SN10</t>
  </si>
  <si>
    <t xml:space="preserve">v dílce 3,5m použití jako chráničky : </t>
  </si>
  <si>
    <t xml:space="preserve">dodání celé trouby a následné zkrácení : </t>
  </si>
  <si>
    <t xml:space="preserve">6 : </t>
  </si>
  <si>
    <t>6</t>
  </si>
  <si>
    <t>28655102R</t>
  </si>
  <si>
    <t>redukce PP-R; SDR 6,0; PN 20; D = 25,0 mm; d = 20,0 mm; hladká; spoj svařovaný</t>
  </si>
  <si>
    <t>manžeta chráničky vč. upínací pásky 32x90mm DN 25x100</t>
  </si>
  <si>
    <t>28655121R</t>
  </si>
  <si>
    <t>T-kus 90,0 °; PP-R; redukovaný; SDR 6,0; PN 20; D = 20,0 mm; D2 = 16 mm; D3 = 20 mm; l = 54 mm; spoj svařovaný</t>
  </si>
  <si>
    <t>manžeta chráničky vč. upínací pásky 160x324mm DN 150x300</t>
  </si>
  <si>
    <t>56230514</t>
  </si>
  <si>
    <t>šachta vodoměrná hranatá tl 8mm včetně výztuhy 0,9/1,2/1,6 m</t>
  </si>
  <si>
    <t>59224002R</t>
  </si>
  <si>
    <t>skruž železobetonová DN = 1 000,0 mm; h = 1 000,0 mm; s = 90,00 mm; počet stupadel 4; ocelové s PE povlakem; Pu 47 kN/m; beton C 35/45</t>
  </si>
  <si>
    <t>dílec betonový pro vstupní šachty 100x100x9cm</t>
  </si>
  <si>
    <t xml:space="preserve">2ks na provizorní šachtu : </t>
  </si>
  <si>
    <t xml:space="preserve">skruže s poplastovanými ocelovými stupadly : </t>
  </si>
  <si>
    <t>59710632R</t>
  </si>
  <si>
    <t>trouba kameninová DN 150,0 mm; l = 1000,0 mm; spoj F; FN 34 kN/m</t>
  </si>
  <si>
    <t>trouba kameninová glazovaná DN 150 dl 1,00m spojovací systém F</t>
  </si>
  <si>
    <t xml:space="preserve">odečtená délka 122,1m, zvýšení ztratného z důvodu krátkých přípojek na 10% : </t>
  </si>
  <si>
    <t xml:space="preserve">122,1*1,1 : </t>
  </si>
  <si>
    <t>134,31</t>
  </si>
  <si>
    <t>59710964</t>
  </si>
  <si>
    <t>koleno kameninové glazované DN 150 30° spojovací systém F</t>
  </si>
  <si>
    <t xml:space="preserve">15*1,015 'Přepočtené koeficientem množství : </t>
  </si>
  <si>
    <t>15,225</t>
  </si>
  <si>
    <t>919731122R00</t>
  </si>
  <si>
    <t>Zarovnání styčné plochy podkladu nebo krytu živičné, tloušťky přes 50 do 100 mm</t>
  </si>
  <si>
    <t>podél vybourané části komunikace nebo zpevněné plochy</t>
  </si>
  <si>
    <t>Zarovnání styčné plochy podkladu nebo krytu podél vybourané části komunikace nebo zpevněné plochy  živičné tl. přes 50 do 100 mm</t>
  </si>
  <si>
    <t xml:space="preserve">15*2 : </t>
  </si>
  <si>
    <t>919735113R00</t>
  </si>
  <si>
    <t>Řezání stávajících krytů nebo podkladů živičných, hloubky přes 100 do 150 mm</t>
  </si>
  <si>
    <t>Řezání stávajícího živičného krytu nebo podkladu  hloubky přes 100 do 150 mm</t>
  </si>
  <si>
    <t>Vodorovné přemístění suti a vybouraných hmot  bez naložení, se složením a hrubým urovnáním na vzdálenost do 1 km</t>
  </si>
  <si>
    <t>Příplatek ZKD 1 km přemístění suti a vybouraných hmot</t>
  </si>
  <si>
    <t>Vodorovné přemístění suti a vybouraných hmot  bez naložení, se složením a hrubým urovnáním Příplatek kceně za každý další i započatý 1 km přes 1 km</t>
  </si>
  <si>
    <t xml:space="preserve">49,584*21 'Přepočtené koeficientem množství : </t>
  </si>
  <si>
    <t>19,584*21</t>
  </si>
  <si>
    <t>997013645</t>
  </si>
  <si>
    <t>Poplatek za uložení na skládce (skládkovné) odpadu asfaltového bez dehtu kód odpadu 17 03 02</t>
  </si>
  <si>
    <t>Poplatek za uložení stavebního odpadu na skládce (skládkovné) asfaltového bez obsahu dehtu zatříděného do Katalogu odpadů pod kódem 17 03 02</t>
  </si>
  <si>
    <t>998275101R00</t>
  </si>
  <si>
    <t>Přesun hmot pro kanalizace z trub kameninových Přesun hmot pro trubní vedení z trub kameninových otevřený výkop</t>
  </si>
  <si>
    <t>POL1_</t>
  </si>
  <si>
    <t>trubní ražené nebo hloubené (827 2.5), včetně drobných objektů</t>
  </si>
  <si>
    <t>Přesun hmot pro trubní vedení hloubené ztrub kameninových pro kanalizace v otevřeném výkopu dopravní vzdálenost do 15 m</t>
  </si>
  <si>
    <t>Přesun hmot pro trubní vedení z trub plastových nebo sklolaminátových z trub z plastických hmot otevřený výkop</t>
  </si>
  <si>
    <t>Přesun hmot pro trubní vedení hloubené ztrub z plastických hmot nebo sklolaminátových pro vodovody nebo kanalizace v otevřeném výkopu dopravní vzdálenost do 15 m</t>
  </si>
  <si>
    <t>040001000</t>
  </si>
  <si>
    <t>Inženýrská činnost</t>
  </si>
  <si>
    <t>soubor</t>
  </si>
  <si>
    <t xml:space="preserve">hutnící zkoušky v komunikacích : </t>
  </si>
  <si>
    <t xml:space="preserve">odsouhlasení materiálového probvedení provozovatelelm : </t>
  </si>
  <si>
    <t xml:space="preserve">komplet. činnost vč. poplatků : </t>
  </si>
  <si>
    <t xml:space="preserve">1 : </t>
  </si>
  <si>
    <t>090001000</t>
  </si>
  <si>
    <t xml:space="preserve">geodetické zaměření provedení stavby : </t>
  </si>
  <si>
    <t xml:space="preserve">dokumentace provedení stavby : </t>
  </si>
  <si>
    <t xml:space="preserve">součinnost s vlastníkinemovitostí - napojení resp. odpojení stávajících vodovodních zdrojů ve vnitřních instalacích : </t>
  </si>
  <si>
    <t>Vodorovné přemístění do 10000 m výkopku/sypaniny z horniny tř. 1 až 4</t>
  </si>
  <si>
    <t>0,8*0,8*1,7*6+0,5*1,2*15+0,35*0,5*20+0,35*0,2*165</t>
  </si>
  <si>
    <t>167101101</t>
  </si>
  <si>
    <t>Nakládání výkopku z hornin tř. 1 až 4 do 100 m3</t>
  </si>
  <si>
    <t>(0,8*0,8*1,7*6+0,5*1,2*15+0,35*0,5*20+0,35*0,2*165)*1,7</t>
  </si>
  <si>
    <t>460010024</t>
  </si>
  <si>
    <t>Vytyčení trasy vedení kabelového podzemního v zastavěném prostoru</t>
  </si>
  <si>
    <t>km</t>
  </si>
  <si>
    <t>460050703</t>
  </si>
  <si>
    <t>Hloubení nezapažených jam pro stožáry veřejného osvětlení ručně v hornině tř 3</t>
  </si>
  <si>
    <t>460120013</t>
  </si>
  <si>
    <t>Zásyp jam ručně v hornině třídy 3</t>
  </si>
  <si>
    <t>0,8*0,8*1,7*6</t>
  </si>
  <si>
    <t>460150133</t>
  </si>
  <si>
    <t>Hloubení kabelových zapažených i nezapažených rýh ručně š 35 cm, hl 50 cm, v hornině tř 3</t>
  </si>
  <si>
    <t>460150163</t>
  </si>
  <si>
    <t>Hloubení kabelových zapažených i nezapažených rýh ručně š 35 cm, hl 80 cm, v hornině tř 3</t>
  </si>
  <si>
    <t>460150303</t>
  </si>
  <si>
    <t>Hloubení kabelových zapažených i nezapažených rýh ručně š 50 cm, hl 120 cm, v hornině tř 3</t>
  </si>
  <si>
    <t>460421101</t>
  </si>
  <si>
    <t>Lože kabelů z písku nebo štěrkopísku tl 10 cm nad kabel, bez zakrytí, šířky lože do 65 cm</t>
  </si>
  <si>
    <t>460490013</t>
  </si>
  <si>
    <t>Krytí kabelů výstražnou fólií šířky 34 cm</t>
  </si>
  <si>
    <t>460560133</t>
  </si>
  <si>
    <t>Zásyp rýh ručně šířky 35 cm, hloubky 50 cm, z horniny třídy 3</t>
  </si>
  <si>
    <t>460560163</t>
  </si>
  <si>
    <t>Zásyp rýh ručně šířky 35 cm, hloubky 80 cm, z horniny třídy 3</t>
  </si>
  <si>
    <t>460560303</t>
  </si>
  <si>
    <t>Zásyp rýh ručně šířky 50 cm, hloubky 120 cm, z horniny třídy 3</t>
  </si>
  <si>
    <t>460620013</t>
  </si>
  <si>
    <t>Provizorní úprava terénu se zhutněním, v hornině tř 3</t>
  </si>
  <si>
    <t>X25</t>
  </si>
  <si>
    <t>Základ z prostého betonu stožárový - do rostlé zeminy bez bednění</t>
  </si>
  <si>
    <t>X27</t>
  </si>
  <si>
    <t>Ochrana stávajících sítí</t>
  </si>
  <si>
    <t>sada</t>
  </si>
  <si>
    <t>58337303</t>
  </si>
  <si>
    <t>štěrkopísek frakce 0-8</t>
  </si>
  <si>
    <t>(0,5*0,2*15+0,35*0,2*185)*1,7</t>
  </si>
  <si>
    <t>58344197</t>
  </si>
  <si>
    <t>štěrkodrť frakce 0/63</t>
  </si>
  <si>
    <t>(0,5*0,6*15+0,35*0,3*20)*1,7</t>
  </si>
  <si>
    <t>X26</t>
  </si>
  <si>
    <t>Podkladová vrstva z betonu nebo hlinobetonu</t>
  </si>
  <si>
    <t>0,1*0,5*15</t>
  </si>
  <si>
    <t>741110053</t>
  </si>
  <si>
    <t>Montáž trubka plastová ohebná D přes 35 mm uložená volně</t>
  </si>
  <si>
    <t>741110302</t>
  </si>
  <si>
    <t>Montáž trubka ochranná do krabic plastová tuhá D přes 40 do 90 mm uložená pevně</t>
  </si>
  <si>
    <t>741122211</t>
  </si>
  <si>
    <t>Montáž kabel Cu plný kulatý žíla 3x1,5 až 6 mm2 uložený volně (CYKY)</t>
  </si>
  <si>
    <t>741122232</t>
  </si>
  <si>
    <t>Montáž kabel Cu plný kulatý žíla 5x4 až 6 mm2 uložený volně (CYKY)</t>
  </si>
  <si>
    <t>741130001</t>
  </si>
  <si>
    <t>Ukončení vodič izolovaný do 2,5mm2 v rozváděči nebo na přístroji</t>
  </si>
  <si>
    <t>741130004</t>
  </si>
  <si>
    <t>Ukončení vodič izolovaný do 6 mm2 v rozváděči nebo na přístroji</t>
  </si>
  <si>
    <t>741320001</t>
  </si>
  <si>
    <t>Montáž pojistka závitová E 27 do 25 A se zapojením vodičů</t>
  </si>
  <si>
    <t>741410021</t>
  </si>
  <si>
    <t>Montáž vodič uzemňovací pásek průřezu do 120 mm2 v městské zástavbě v zemi</t>
  </si>
  <si>
    <t>741420022</t>
  </si>
  <si>
    <t>Montáž svorka hromosvodná se 3 šrouby</t>
  </si>
  <si>
    <t>X06</t>
  </si>
  <si>
    <t>Světelný bod kompletní - montáž</t>
  </si>
  <si>
    <t>X13</t>
  </si>
  <si>
    <t>Spolupráce s dodavatelem při zapojování a zkouškách</t>
  </si>
  <si>
    <t>hod</t>
  </si>
  <si>
    <t>X14</t>
  </si>
  <si>
    <t>Zabezpečení pracoviště</t>
  </si>
  <si>
    <t>X15</t>
  </si>
  <si>
    <t>Napojení na stávající zařízení</t>
  </si>
  <si>
    <t>X16</t>
  </si>
  <si>
    <t>Práce autoplošiny, vč. dopravy</t>
  </si>
  <si>
    <t>X17</t>
  </si>
  <si>
    <t>Revizní technik - provedení revizních zkoušek</t>
  </si>
  <si>
    <t>X18</t>
  </si>
  <si>
    <t>Spolupráce s revizním technikem</t>
  </si>
  <si>
    <t>X33</t>
  </si>
  <si>
    <t>Zkušební provoz</t>
  </si>
  <si>
    <t>34111030</t>
  </si>
  <si>
    <t>kabel silový s Cu jádrem 1 kV 3x1,5mm2</t>
  </si>
  <si>
    <t>34111100</t>
  </si>
  <si>
    <t>kabel silový s Cu jádrem 1 kV 5x6mm2</t>
  </si>
  <si>
    <t>34523416</t>
  </si>
  <si>
    <t>vložka pojistková E27 normální 2410 10A</t>
  </si>
  <si>
    <t>34571065</t>
  </si>
  <si>
    <t>trubka elektroinstalační ohebná z PVC (ČSN) 2336</t>
  </si>
  <si>
    <t>34571351</t>
  </si>
  <si>
    <t>trubka elektroinstalační ohebná dvouplášťová korugovaná D 41/50 mm, HDPE+LDPE</t>
  </si>
  <si>
    <t>34760408</t>
  </si>
  <si>
    <t>výbojka sodíková vysokotlaká 50W E27</t>
  </si>
  <si>
    <t>35441895</t>
  </si>
  <si>
    <t>svorka připojovací k připojení kovových částí</t>
  </si>
  <si>
    <t>35441925</t>
  </si>
  <si>
    <t>svorka zkušební pro lano D 6-12 mm, FeZn</t>
  </si>
  <si>
    <t>35442062</t>
  </si>
  <si>
    <t>pás zemnící 30x4mm FeZn</t>
  </si>
  <si>
    <t>X01</t>
  </si>
  <si>
    <t>Výbojkové svítidlo ST 50 / 5NA 392 E1 MS01</t>
  </si>
  <si>
    <t>X02</t>
  </si>
  <si>
    <t>Osvětlovací stožár bezpaticový třístupňový, žárový zinek, v= 8m nad zemí, K8-133/89/60</t>
  </si>
  <si>
    <t>X021</t>
  </si>
  <si>
    <t>Výložník jednoramenný SK 1 - 1000, žárový zinek, L = 1m</t>
  </si>
  <si>
    <t>X03</t>
  </si>
  <si>
    <t>Ochranné manžety , plastové OM 133</t>
  </si>
  <si>
    <t>X04</t>
  </si>
  <si>
    <t>Stožárová svorkovnice SR 581-27 Z/Cu</t>
  </si>
  <si>
    <t>X05</t>
  </si>
  <si>
    <t>Trubka PVC D=250 mm, do základu pro stožár</t>
  </si>
  <si>
    <t>162301102</t>
  </si>
  <si>
    <t>Vodorovné přemístění do 1000 m výkopku/sypaniny z horniny tř. 1 až 4</t>
  </si>
  <si>
    <t>0,8*0,8*1,7*15+0,5*1,2*80+0,35*0,5*220+0,35*0,2*130</t>
  </si>
  <si>
    <t>1*1*1,2*15</t>
  </si>
  <si>
    <t>X26a</t>
  </si>
  <si>
    <t>Podkladní vrstva z betonu nebo hlinitobetonu</t>
  </si>
  <si>
    <t>0,1*0,5*80</t>
  </si>
  <si>
    <t>X28</t>
  </si>
  <si>
    <t>Protlak pod komunikací II. tř. č. 602, vč. startovací jamy, v zemině tř. IV.</t>
  </si>
  <si>
    <t>0,5*0,2*430*1,7</t>
  </si>
  <si>
    <t>(0,5*0,6*80+0,35*0,3*220)*1,7</t>
  </si>
  <si>
    <t>741110312</t>
  </si>
  <si>
    <t>Montáž trubka ochranná do krabic plastová tuhá D přes 40 do 90 mm uložená volně</t>
  </si>
  <si>
    <t>545</t>
  </si>
  <si>
    <t>741123224</t>
  </si>
  <si>
    <t>Montáž kabel Al plný nebo laněný kulatý žíla 4x16 mm2 uložený volně (AYKY)</t>
  </si>
  <si>
    <t>X062</t>
  </si>
  <si>
    <t>Demontáž stávajících svítidel  VO - " A až G"</t>
  </si>
  <si>
    <t>X063</t>
  </si>
  <si>
    <t>Demontáž vrchního vedení VO na sloupech</t>
  </si>
  <si>
    <t>X071</t>
  </si>
  <si>
    <t>Kompletní zařízení excentrické k přechodu pro chodce:2xasym. svítidlo LED 50W,2xsymbol dopr.značky -, přechod pro chodce , 1x stožárová výzbroj, 1xstožár5m, 1x výložník prodloužený, spodní značka přech.</t>
  </si>
  <si>
    <t>X073</t>
  </si>
  <si>
    <t>Kompletní zařízení excentrické k přechodu pro chodce:2xasym. svítidlo LED 50W,2xsymbol dopr.značky -, přechod pro chodce , 1x stožárová výzbroj, 1xstožár5m, 1x výložník , spodní značka přech.</t>
  </si>
  <si>
    <t>X101</t>
  </si>
  <si>
    <t>Kabelová chránička pevná na sloup D = 63 mm, 6m</t>
  </si>
  <si>
    <t>X103</t>
  </si>
  <si>
    <t>Propichovací svorky, vč. montáže</t>
  </si>
  <si>
    <t>X12</t>
  </si>
  <si>
    <t>Kabelová chránička dělená  06110/2 pro ochranu sdělovacích vedení</t>
  </si>
  <si>
    <t>34112316</t>
  </si>
  <si>
    <t>kabel silový s Al jádrem 1 kV 4x16mm2</t>
  </si>
  <si>
    <t>34523430</t>
  </si>
  <si>
    <t>vložka pojistková E27 normální 2410 16A</t>
  </si>
  <si>
    <t>Stožárová svorkovnice SR 481-27 Z/Al, IP20</t>
  </si>
  <si>
    <t>X10</t>
  </si>
  <si>
    <t>Pojistková skříň na sloup SP 100/NSP 1P</t>
  </si>
  <si>
    <t>X102</t>
  </si>
  <si>
    <t>Držák kabelových chrániček na sloup</t>
  </si>
  <si>
    <t>998276101XX</t>
  </si>
  <si>
    <t>Přesun hmot pro trubní vedení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</si>
  <si>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</si>
  <si>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</si>
  <si>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</si>
  <si>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</si>
  <si>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</si>
  <si>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</si>
  <si>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2*1,1*0,9*1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</si>
  <si>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</si>
  <si>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</si>
  <si>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</si>
  <si>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898011211RAD</t>
  </si>
  <si>
    <t>Kabelová komora z HDPE půdorysný rozměr 1020x840 mm, výška 800 mm, třída zatížení D, včetně betonového věnce s výztuží</t>
  </si>
  <si>
    <t>AP-HSV</t>
  </si>
  <si>
    <t>Součtová</t>
  </si>
  <si>
    <t>Agregovaná položka</t>
  </si>
  <si>
    <t>POL2_</t>
  </si>
  <si>
    <t>včetně poklopu, odkladní vrstvy, obsypu a ztužujících věnců (podle požadavků na zatížení). Bez zemních prací.</t>
  </si>
  <si>
    <t>včetně poklopu, betonového věnce s výztuží, podkladní vrstvy a obsypu komory.</t>
  </si>
  <si>
    <t>222085005R00</t>
  </si>
  <si>
    <t>Trubka HDPE do D40 v kabelové rýze</t>
  </si>
  <si>
    <t>222086051R00</t>
  </si>
  <si>
    <t>Mikrotrubička HDPE v kabelové rýze</t>
  </si>
  <si>
    <t>16/8</t>
  </si>
  <si>
    <t>230191003R00</t>
  </si>
  <si>
    <t>Uložení chráničky ve výkopu PE 40x3,0mm</t>
  </si>
  <si>
    <t>230191016R00</t>
  </si>
  <si>
    <t>Uložení chráničky ve výkopu PE 110x4,2mm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</si>
  <si>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</si>
  <si>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</si>
  <si>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POL3_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</si>
  <si>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</si>
  <si>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</si>
  <si>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3457114812R</t>
  </si>
  <si>
    <t>trubka kabelová jednoplášťová chránička; ohebná, podélné drážkování, vnitřní stěnu lze natřít speciálním olejem; vnější pr.= 40,0 mm; vnitřní pr.= 33,0 mm; mezní hodnota zatížení 750 N/20 cm; teplot.rozsah -5 až 50 °C; stupeň hořlavosti A1; mat. HDPE, bezhalogenová</t>
  </si>
  <si>
    <t>Odkaz na mn. položky pořadí 5 : 500,00000</t>
  </si>
  <si>
    <t>460600001RT3</t>
  </si>
  <si>
    <t>Naložení a odvoz zeminy, odvoz na vzdálenost 5000 m</t>
  </si>
  <si>
    <t>1,98</t>
  </si>
  <si>
    <r>
      <t xml:space="preserve">Ocelové třímadlové zábradlí včetně povrchové úpravy zinkováním a dvojnásobným nátěrem 10.56 výměna s </t>
    </r>
    <r>
      <rPr>
        <i/>
        <sz val="8"/>
        <color theme="0" tint="-0.499984740745262"/>
        <rFont val="Arial CE"/>
        <charset val="238"/>
      </rPr>
      <t>(zábradlí uvdeno ve VV Kraje Vysočina SO 101.1 SILNICE III/3928, pol. poř. Č. 70)</t>
    </r>
  </si>
  <si>
    <t>Osazení obrubníku kamenného ležatého s boční opěrou do lože z betonu prostého ostrůvek; (2*(0,75+2,5+0,75)+2*4)+2*4</t>
  </si>
  <si>
    <r>
      <t xml:space="preserve">Osazení zábradlí ocelového osazení zábradlí ocelového na mostě přímém nebo v oblouku včetně spojení dílců, hmotnosti do 100 kg/m </t>
    </r>
    <r>
      <rPr>
        <sz val="8"/>
        <color theme="0" tint="-0.499984740745262"/>
        <rFont val="Arial CE"/>
        <charset val="238"/>
      </rPr>
      <t>(montáž zábradlí uvdena ve VV Kraje Vysočina SO 101.1 SILNICE III/3928, pol. poř. Č. 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</si>
</sst>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i/>
      <sz val="8"/>
      <color theme="0" tint="-0.499984740745262"/>
      <name val="Arial CE"/>
      <charset val="238"/>
    </font>
    <font>
      <sz val="8"/>
      <color theme="0" tint="-0.49998474074526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sheetProtection algorithmName="SHA-512" hashValue="lQGITIMTnafWAxSnkTETq4u6eackGMksLm6rtMUvUss5O8B0HtTRYxKih+Fp/f+h1nECvD17tHS+1RUv3YObPg==" saltValue="aWA2Bso0zsSy6N3VoVADW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4"/>
  <sheetViews>
    <sheetView showGridLines="0" topLeftCell="B5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6" t="s">
        <v>41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6" t="s">
        <v>22</v>
      </c>
      <c r="C2" s="77"/>
      <c r="D2" s="78" t="s">
        <v>43</v>
      </c>
      <c r="E2" s="195" t="s">
        <v>44</v>
      </c>
      <c r="F2" s="196"/>
      <c r="G2" s="196"/>
      <c r="H2" s="196"/>
      <c r="I2" s="196"/>
      <c r="J2" s="197"/>
      <c r="O2" s="1"/>
    </row>
    <row r="3" spans="1:15" ht="27" hidden="1" customHeight="1" x14ac:dyDescent="0.2">
      <c r="A3" s="2"/>
      <c r="B3" s="79"/>
      <c r="C3" s="77"/>
      <c r="D3" s="80"/>
      <c r="E3" s="198"/>
      <c r="F3" s="199"/>
      <c r="G3" s="199"/>
      <c r="H3" s="199"/>
      <c r="I3" s="199"/>
      <c r="J3" s="200"/>
    </row>
    <row r="4" spans="1:15" ht="23.25" customHeight="1" x14ac:dyDescent="0.2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42</v>
      </c>
      <c r="D5" s="212"/>
      <c r="E5" s="213"/>
      <c r="F5" s="213"/>
      <c r="G5" s="21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2"/>
      <c r="E11" s="202"/>
      <c r="F11" s="202"/>
      <c r="G11" s="20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1"/>
      <c r="F15" s="201"/>
      <c r="G15" s="203"/>
      <c r="H15" s="203"/>
      <c r="I15" s="203" t="s">
        <v>29</v>
      </c>
      <c r="J15" s="204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192"/>
      <c r="F16" s="193"/>
      <c r="G16" s="192"/>
      <c r="H16" s="193"/>
      <c r="I16" s="192">
        <f>SUMIF(F65:F100,A16,I65:I100)+SUMIF(F65:F100,"PSU",I65:I100)</f>
        <v>0</v>
      </c>
      <c r="J16" s="194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192"/>
      <c r="F17" s="193"/>
      <c r="G17" s="192"/>
      <c r="H17" s="193"/>
      <c r="I17" s="192">
        <f>SUMIF(F65:F100,A17,I65:I100)</f>
        <v>0</v>
      </c>
      <c r="J17" s="194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192"/>
      <c r="F18" s="193"/>
      <c r="G18" s="192"/>
      <c r="H18" s="193"/>
      <c r="I18" s="192">
        <f>SUMIF(F65:F100,A18,I65:I100)</f>
        <v>0</v>
      </c>
      <c r="J18" s="194"/>
    </row>
    <row r="19" spans="1:10" ht="23.25" customHeight="1" x14ac:dyDescent="0.2">
      <c r="A19" s="142" t="s">
        <v>133</v>
      </c>
      <c r="B19" s="38" t="s">
        <v>27</v>
      </c>
      <c r="C19" s="62"/>
      <c r="D19" s="63"/>
      <c r="E19" s="192"/>
      <c r="F19" s="193"/>
      <c r="G19" s="192"/>
      <c r="H19" s="193"/>
      <c r="I19" s="192">
        <f>SUMIF(F65:F100,A19,I65:I100)</f>
        <v>0</v>
      </c>
      <c r="J19" s="194"/>
    </row>
    <row r="20" spans="1:10" ht="23.25" customHeight="1" x14ac:dyDescent="0.2">
      <c r="A20" s="142" t="s">
        <v>134</v>
      </c>
      <c r="B20" s="38" t="s">
        <v>28</v>
      </c>
      <c r="C20" s="62"/>
      <c r="D20" s="63"/>
      <c r="E20" s="192"/>
      <c r="F20" s="193"/>
      <c r="G20" s="192"/>
      <c r="H20" s="193"/>
      <c r="I20" s="192">
        <f>SUMIF(F65:F100,A20,I65:I100)</f>
        <v>0</v>
      </c>
      <c r="J20" s="19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f>I23*E23/100</f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89">
        <f>I25*E25/100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1">
        <f>CenaCelkemBezDPH-(ZakladDPHSni+ZakladDPHZakl)</f>
        <v>0</v>
      </c>
      <c r="H27" s="191"/>
      <c r="I27" s="19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5">
        <f>A27</f>
        <v>0</v>
      </c>
      <c r="H28" s="225"/>
      <c r="I28" s="225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24">
        <f>ZakladDPHSni+DPHSni+ZakladDPHZakl+DPHZakl+Zaokrouhleni</f>
        <v>0</v>
      </c>
      <c r="H29" s="224"/>
      <c r="I29" s="224"/>
      <c r="J29" s="123" t="s">
        <v>78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30"/>
      <c r="D39" s="230"/>
      <c r="E39" s="230"/>
      <c r="F39" s="100">
        <f>'SO 102 SO 001.1 Pol'!AE22+'SO 102 SO 001.2 Pol'!AE12+'SO 102 SO 102.1 Pol'!AE217+'SO 102 SO 102.2 Pol'!AE36+'SO 102 SO 301 Pol'!AE119+'SO 103 SO 103.1 Pol'!AE177+'SO 103 SO 103.2 Pol'!AE78+'SO 302 SO 302.2 Pol'!AE413+'SO 401 SO 401 Pol'!AE127+'SO 402 SO 402.1 Pol'!AE158+'SO 403 SO 403 Pol'!AE46</f>
        <v>0</v>
      </c>
      <c r="G39" s="101">
        <f>'SO 102 SO 001.1 Pol'!AF22+'SO 102 SO 001.2 Pol'!AF12+'SO 102 SO 102.1 Pol'!AF217+'SO 102 SO 102.2 Pol'!AF36+'SO 102 SO 301 Pol'!AF119+'SO 103 SO 103.1 Pol'!AF177+'SO 103 SO 103.2 Pol'!AF78+'SO 302 SO 302.2 Pol'!AF413+'SO 401 SO 401 Pol'!AF127+'SO 402 SO 402.1 Pol'!AF158+'SO 403 SO 403 Pol'!AF46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231" t="s">
        <v>46</v>
      </c>
      <c r="D40" s="231"/>
      <c r="E40" s="231"/>
      <c r="F40" s="106"/>
      <c r="G40" s="107"/>
      <c r="H40" s="107"/>
      <c r="I40" s="108"/>
      <c r="J40" s="109"/>
    </row>
    <row r="41" spans="1:10" ht="25.5" customHeight="1" x14ac:dyDescent="0.2">
      <c r="A41" s="88">
        <v>2</v>
      </c>
      <c r="B41" s="105" t="s">
        <v>47</v>
      </c>
      <c r="C41" s="231" t="s">
        <v>48</v>
      </c>
      <c r="D41" s="231"/>
      <c r="E41" s="231"/>
      <c r="F41" s="106">
        <f>'SO 102 SO 001.1 Pol'!AE22+'SO 102 SO 001.2 Pol'!AE12+'SO 102 SO 102.1 Pol'!AE217+'SO 102 SO 102.2 Pol'!AE36+'SO 102 SO 301 Pol'!AE119</f>
        <v>0</v>
      </c>
      <c r="G41" s="107">
        <f>'SO 102 SO 001.1 Pol'!AF22+'SO 102 SO 001.2 Pol'!AF12+'SO 102 SO 102.1 Pol'!AF217+'SO 102 SO 102.2 Pol'!AF36+'SO 102 SO 301 Pol'!AF119</f>
        <v>0</v>
      </c>
      <c r="H41" s="107"/>
      <c r="I41" s="108">
        <f t="shared" ref="I41:I57" si="1">F41+G41+H41</f>
        <v>0</v>
      </c>
      <c r="J41" s="109" t="str">
        <f t="shared" ref="J41:J57" si="2">IF(CenaCelkemVypocet=0,"",I41/CenaCelkemVypocet*100)</f>
        <v/>
      </c>
    </row>
    <row r="42" spans="1:10" ht="25.5" customHeight="1" x14ac:dyDescent="0.2">
      <c r="A42" s="88">
        <v>3</v>
      </c>
      <c r="B42" s="110" t="s">
        <v>49</v>
      </c>
      <c r="C42" s="230" t="s">
        <v>50</v>
      </c>
      <c r="D42" s="230"/>
      <c r="E42" s="230"/>
      <c r="F42" s="111">
        <f>'SO 102 SO 001.1 Pol'!AE22</f>
        <v>0</v>
      </c>
      <c r="G42" s="102">
        <f>'SO 102 SO 001.1 Pol'!AF22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51</v>
      </c>
      <c r="C43" s="230" t="s">
        <v>52</v>
      </c>
      <c r="D43" s="230"/>
      <c r="E43" s="230"/>
      <c r="F43" s="111">
        <f>'SO 102 SO 001.2 Pol'!AE12</f>
        <v>0</v>
      </c>
      <c r="G43" s="102">
        <f>'SO 102 SO 001.2 Pol'!AF12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230" t="s">
        <v>54</v>
      </c>
      <c r="D44" s="230"/>
      <c r="E44" s="230"/>
      <c r="F44" s="111">
        <f>'SO 102 SO 102.1 Pol'!AE217</f>
        <v>0</v>
      </c>
      <c r="G44" s="102">
        <f>'SO 102 SO 102.1 Pol'!AF217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230" t="s">
        <v>56</v>
      </c>
      <c r="D45" s="230"/>
      <c r="E45" s="230"/>
      <c r="F45" s="111">
        <f>'SO 102 SO 102.2 Pol'!AE36</f>
        <v>0</v>
      </c>
      <c r="G45" s="102">
        <f>'SO 102 SO 102.2 Pol'!AF36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230" t="s">
        <v>58</v>
      </c>
      <c r="D46" s="230"/>
      <c r="E46" s="230"/>
      <c r="F46" s="111">
        <f>'SO 102 SO 301 Pol'!AE119</f>
        <v>0</v>
      </c>
      <c r="G46" s="102">
        <f>'SO 102 SO 301 Pol'!AF119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59</v>
      </c>
      <c r="C47" s="231" t="s">
        <v>60</v>
      </c>
      <c r="D47" s="231"/>
      <c r="E47" s="231"/>
      <c r="F47" s="106">
        <f>'SO 103 SO 103.1 Pol'!AE177+'SO 103 SO 103.2 Pol'!AE78</f>
        <v>0</v>
      </c>
      <c r="G47" s="107">
        <f>'SO 103 SO 103.1 Pol'!AF177+'SO 103 SO 103.2 Pol'!AF78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230" t="s">
        <v>54</v>
      </c>
      <c r="D48" s="230"/>
      <c r="E48" s="230"/>
      <c r="F48" s="111">
        <f>'SO 103 SO 103.1 Pol'!AE177</f>
        <v>0</v>
      </c>
      <c r="G48" s="102">
        <f>'SO 103 SO 103.1 Pol'!AF177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">
      <c r="A49" s="88">
        <v>3</v>
      </c>
      <c r="B49" s="110" t="s">
        <v>62</v>
      </c>
      <c r="C49" s="230" t="s">
        <v>56</v>
      </c>
      <c r="D49" s="230"/>
      <c r="E49" s="230"/>
      <c r="F49" s="111">
        <f>'SO 103 SO 103.2 Pol'!AE78</f>
        <v>0</v>
      </c>
      <c r="G49" s="102">
        <f>'SO 103 SO 103.2 Pol'!AF78</f>
        <v>0</v>
      </c>
      <c r="H49" s="102"/>
      <c r="I49" s="103">
        <f t="shared" si="1"/>
        <v>0</v>
      </c>
      <c r="J49" s="104" t="str">
        <f t="shared" si="2"/>
        <v/>
      </c>
    </row>
    <row r="50" spans="1:10" ht="25.5" customHeight="1" x14ac:dyDescent="0.2">
      <c r="A50" s="88">
        <v>2</v>
      </c>
      <c r="B50" s="105" t="s">
        <v>63</v>
      </c>
      <c r="C50" s="231" t="s">
        <v>64</v>
      </c>
      <c r="D50" s="231"/>
      <c r="E50" s="231"/>
      <c r="F50" s="106">
        <f>'SO 302 SO 302.2 Pol'!AE413</f>
        <v>0</v>
      </c>
      <c r="G50" s="107">
        <f>'SO 302 SO 302.2 Pol'!AF413</f>
        <v>0</v>
      </c>
      <c r="H50" s="107"/>
      <c r="I50" s="108">
        <f t="shared" si="1"/>
        <v>0</v>
      </c>
      <c r="J50" s="109" t="str">
        <f t="shared" si="2"/>
        <v/>
      </c>
    </row>
    <row r="51" spans="1:10" ht="25.5" customHeight="1" x14ac:dyDescent="0.2">
      <c r="A51" s="88">
        <v>3</v>
      </c>
      <c r="B51" s="110" t="s">
        <v>65</v>
      </c>
      <c r="C51" s="230" t="s">
        <v>66</v>
      </c>
      <c r="D51" s="230"/>
      <c r="E51" s="230"/>
      <c r="F51" s="111">
        <f>'SO 302 SO 302.2 Pol'!AE413</f>
        <v>0</v>
      </c>
      <c r="G51" s="102">
        <f>'SO 302 SO 302.2 Pol'!AF413</f>
        <v>0</v>
      </c>
      <c r="H51" s="102"/>
      <c r="I51" s="103">
        <f t="shared" si="1"/>
        <v>0</v>
      </c>
      <c r="J51" s="104" t="str">
        <f t="shared" si="2"/>
        <v/>
      </c>
    </row>
    <row r="52" spans="1:10" ht="25.5" customHeight="1" x14ac:dyDescent="0.2">
      <c r="A52" s="88">
        <v>2</v>
      </c>
      <c r="B52" s="105" t="s">
        <v>67</v>
      </c>
      <c r="C52" s="231" t="s">
        <v>68</v>
      </c>
      <c r="D52" s="231"/>
      <c r="E52" s="231"/>
      <c r="F52" s="106">
        <f>'SO 401 SO 401 Pol'!AE127</f>
        <v>0</v>
      </c>
      <c r="G52" s="107">
        <f>'SO 401 SO 401 Pol'!AF127</f>
        <v>0</v>
      </c>
      <c r="H52" s="107"/>
      <c r="I52" s="108">
        <f t="shared" si="1"/>
        <v>0</v>
      </c>
      <c r="J52" s="109" t="str">
        <f t="shared" si="2"/>
        <v/>
      </c>
    </row>
    <row r="53" spans="1:10" ht="25.5" customHeight="1" x14ac:dyDescent="0.2">
      <c r="A53" s="88">
        <v>3</v>
      </c>
      <c r="B53" s="110" t="s">
        <v>67</v>
      </c>
      <c r="C53" s="230" t="s">
        <v>69</v>
      </c>
      <c r="D53" s="230"/>
      <c r="E53" s="230"/>
      <c r="F53" s="111">
        <f>'SO 401 SO 401 Pol'!AE127</f>
        <v>0</v>
      </c>
      <c r="G53" s="102">
        <f>'SO 401 SO 401 Pol'!AF127</f>
        <v>0</v>
      </c>
      <c r="H53" s="102"/>
      <c r="I53" s="103">
        <f t="shared" si="1"/>
        <v>0</v>
      </c>
      <c r="J53" s="104" t="str">
        <f t="shared" si="2"/>
        <v/>
      </c>
    </row>
    <row r="54" spans="1:10" ht="25.5" customHeight="1" x14ac:dyDescent="0.2">
      <c r="A54" s="88">
        <v>2</v>
      </c>
      <c r="B54" s="105" t="s">
        <v>70</v>
      </c>
      <c r="C54" s="231" t="s">
        <v>71</v>
      </c>
      <c r="D54" s="231"/>
      <c r="E54" s="231"/>
      <c r="F54" s="106">
        <f>'SO 402 SO 402.1 Pol'!AE158</f>
        <v>0</v>
      </c>
      <c r="G54" s="107">
        <f>'SO 402 SO 402.1 Pol'!AF158</f>
        <v>0</v>
      </c>
      <c r="H54" s="107"/>
      <c r="I54" s="108">
        <f t="shared" si="1"/>
        <v>0</v>
      </c>
      <c r="J54" s="109" t="str">
        <f t="shared" si="2"/>
        <v/>
      </c>
    </row>
    <row r="55" spans="1:10" ht="25.5" customHeight="1" x14ac:dyDescent="0.2">
      <c r="A55" s="88">
        <v>3</v>
      </c>
      <c r="B55" s="110" t="s">
        <v>72</v>
      </c>
      <c r="C55" s="230" t="s">
        <v>73</v>
      </c>
      <c r="D55" s="230"/>
      <c r="E55" s="230"/>
      <c r="F55" s="111">
        <f>'SO 402 SO 402.1 Pol'!AE158</f>
        <v>0</v>
      </c>
      <c r="G55" s="102">
        <f>'SO 402 SO 402.1 Pol'!AF158</f>
        <v>0</v>
      </c>
      <c r="H55" s="102"/>
      <c r="I55" s="103">
        <f t="shared" si="1"/>
        <v>0</v>
      </c>
      <c r="J55" s="104" t="str">
        <f t="shared" si="2"/>
        <v/>
      </c>
    </row>
    <row r="56" spans="1:10" ht="25.5" customHeight="1" x14ac:dyDescent="0.2">
      <c r="A56" s="88">
        <v>2</v>
      </c>
      <c r="B56" s="105" t="s">
        <v>74</v>
      </c>
      <c r="C56" s="231" t="s">
        <v>75</v>
      </c>
      <c r="D56" s="231"/>
      <c r="E56" s="231"/>
      <c r="F56" s="106">
        <f>'SO 403 SO 403 Pol'!AE46</f>
        <v>0</v>
      </c>
      <c r="G56" s="107">
        <f>'SO 403 SO 403 Pol'!AF46</f>
        <v>0</v>
      </c>
      <c r="H56" s="107"/>
      <c r="I56" s="108">
        <f t="shared" si="1"/>
        <v>0</v>
      </c>
      <c r="J56" s="109" t="str">
        <f t="shared" si="2"/>
        <v/>
      </c>
    </row>
    <row r="57" spans="1:10" ht="25.5" customHeight="1" x14ac:dyDescent="0.2">
      <c r="A57" s="88">
        <v>3</v>
      </c>
      <c r="B57" s="110" t="s">
        <v>74</v>
      </c>
      <c r="C57" s="230" t="s">
        <v>76</v>
      </c>
      <c r="D57" s="230"/>
      <c r="E57" s="230"/>
      <c r="F57" s="111">
        <f>'SO 403 SO 403 Pol'!AE46</f>
        <v>0</v>
      </c>
      <c r="G57" s="102">
        <f>'SO 403 SO 403 Pol'!AF46</f>
        <v>0</v>
      </c>
      <c r="H57" s="102"/>
      <c r="I57" s="103">
        <f t="shared" si="1"/>
        <v>0</v>
      </c>
      <c r="J57" s="104" t="str">
        <f t="shared" si="2"/>
        <v/>
      </c>
    </row>
    <row r="58" spans="1:10" ht="25.5" customHeight="1" x14ac:dyDescent="0.2">
      <c r="A58" s="88"/>
      <c r="B58" s="232" t="s">
        <v>77</v>
      </c>
      <c r="C58" s="233"/>
      <c r="D58" s="233"/>
      <c r="E58" s="233"/>
      <c r="F58" s="112">
        <f>SUMIF(A39:A57,"=1",F39:F57)</f>
        <v>0</v>
      </c>
      <c r="G58" s="113">
        <f>SUMIF(A39:A57,"=1",G39:G57)</f>
        <v>0</v>
      </c>
      <c r="H58" s="113">
        <f>SUMIF(A39:A57,"=1",H39:H57)</f>
        <v>0</v>
      </c>
      <c r="I58" s="114">
        <f>SUMIF(A39:A57,"=1",I39:I57)</f>
        <v>0</v>
      </c>
      <c r="J58" s="115">
        <f>SUMIF(A39:A57,"=1",J39:J57)</f>
        <v>0</v>
      </c>
    </row>
    <row r="62" spans="1:10" ht="15.75" x14ac:dyDescent="0.25">
      <c r="B62" s="124" t="s">
        <v>79</v>
      </c>
    </row>
    <row r="64" spans="1:10" ht="25.5" customHeight="1" x14ac:dyDescent="0.2">
      <c r="A64" s="126"/>
      <c r="B64" s="129" t="s">
        <v>17</v>
      </c>
      <c r="C64" s="129" t="s">
        <v>5</v>
      </c>
      <c r="D64" s="130"/>
      <c r="E64" s="130"/>
      <c r="F64" s="131" t="s">
        <v>80</v>
      </c>
      <c r="G64" s="131"/>
      <c r="H64" s="131"/>
      <c r="I64" s="131" t="s">
        <v>29</v>
      </c>
      <c r="J64" s="131" t="s">
        <v>0</v>
      </c>
    </row>
    <row r="65" spans="1:10" ht="36.75" customHeight="1" x14ac:dyDescent="0.2">
      <c r="A65" s="127"/>
      <c r="B65" s="132" t="s">
        <v>81</v>
      </c>
      <c r="C65" s="234" t="s">
        <v>82</v>
      </c>
      <c r="D65" s="235"/>
      <c r="E65" s="235"/>
      <c r="F65" s="138" t="s">
        <v>24</v>
      </c>
      <c r="G65" s="139"/>
      <c r="H65" s="139"/>
      <c r="I65" s="139">
        <f>'SO 401 SO 401 Pol'!G8</f>
        <v>0</v>
      </c>
      <c r="J65" s="136" t="str">
        <f>IF(I101=0,"",I65/I101*100)</f>
        <v/>
      </c>
    </row>
    <row r="66" spans="1:10" ht="36.75" customHeight="1" x14ac:dyDescent="0.2">
      <c r="A66" s="127"/>
      <c r="B66" s="132" t="s">
        <v>81</v>
      </c>
      <c r="C66" s="234" t="s">
        <v>83</v>
      </c>
      <c r="D66" s="235"/>
      <c r="E66" s="235"/>
      <c r="F66" s="138" t="s">
        <v>24</v>
      </c>
      <c r="G66" s="139"/>
      <c r="H66" s="139"/>
      <c r="I66" s="139">
        <f>'SO 102 SO 301 Pol'!G8</f>
        <v>0</v>
      </c>
      <c r="J66" s="136" t="str">
        <f>IF(I101=0,"",I66/I101*100)</f>
        <v/>
      </c>
    </row>
    <row r="67" spans="1:10" ht="36.75" customHeight="1" x14ac:dyDescent="0.2">
      <c r="A67" s="127"/>
      <c r="B67" s="132" t="s">
        <v>84</v>
      </c>
      <c r="C67" s="234" t="s">
        <v>85</v>
      </c>
      <c r="D67" s="235"/>
      <c r="E67" s="235"/>
      <c r="F67" s="138" t="s">
        <v>24</v>
      </c>
      <c r="G67" s="139"/>
      <c r="H67" s="139"/>
      <c r="I67" s="139">
        <f>'SO 401 SO 401 Pol'!G21</f>
        <v>0</v>
      </c>
      <c r="J67" s="136" t="str">
        <f>IF(I101=0,"",I67/I101*100)</f>
        <v/>
      </c>
    </row>
    <row r="68" spans="1:10" ht="36.75" customHeight="1" x14ac:dyDescent="0.2">
      <c r="A68" s="127"/>
      <c r="B68" s="132" t="s">
        <v>84</v>
      </c>
      <c r="C68" s="234" t="s">
        <v>86</v>
      </c>
      <c r="D68" s="235"/>
      <c r="E68" s="235"/>
      <c r="F68" s="138" t="s">
        <v>24</v>
      </c>
      <c r="G68" s="139"/>
      <c r="H68" s="139"/>
      <c r="I68" s="139">
        <f>'SO 102 SO 301 Pol'!G60</f>
        <v>0</v>
      </c>
      <c r="J68" s="136" t="str">
        <f>IF(I101=0,"",I68/I101*100)</f>
        <v/>
      </c>
    </row>
    <row r="69" spans="1:10" ht="36.75" customHeight="1" x14ac:dyDescent="0.2">
      <c r="A69" s="127"/>
      <c r="B69" s="132" t="s">
        <v>87</v>
      </c>
      <c r="C69" s="234" t="s">
        <v>82</v>
      </c>
      <c r="D69" s="235"/>
      <c r="E69" s="235"/>
      <c r="F69" s="138" t="s">
        <v>24</v>
      </c>
      <c r="G69" s="139"/>
      <c r="H69" s="139"/>
      <c r="I69" s="139">
        <f>'SO 402 SO 402.1 Pol'!G8</f>
        <v>0</v>
      </c>
      <c r="J69" s="136" t="str">
        <f>IF(I101=0,"",I69/I101*100)</f>
        <v/>
      </c>
    </row>
    <row r="70" spans="1:10" ht="36.75" customHeight="1" x14ac:dyDescent="0.2">
      <c r="A70" s="127"/>
      <c r="B70" s="132" t="s">
        <v>87</v>
      </c>
      <c r="C70" s="234" t="s">
        <v>88</v>
      </c>
      <c r="D70" s="235"/>
      <c r="E70" s="235"/>
      <c r="F70" s="138" t="s">
        <v>24</v>
      </c>
      <c r="G70" s="139"/>
      <c r="H70" s="139"/>
      <c r="I70" s="139">
        <f>'SO 401 SO 401 Pol'!G61</f>
        <v>0</v>
      </c>
      <c r="J70" s="136" t="str">
        <f>IF(I101=0,"",I70/I101*100)</f>
        <v/>
      </c>
    </row>
    <row r="71" spans="1:10" ht="36.75" customHeight="1" x14ac:dyDescent="0.2">
      <c r="A71" s="127"/>
      <c r="B71" s="132" t="s">
        <v>89</v>
      </c>
      <c r="C71" s="234" t="s">
        <v>85</v>
      </c>
      <c r="D71" s="235"/>
      <c r="E71" s="235"/>
      <c r="F71" s="138" t="s">
        <v>24</v>
      </c>
      <c r="G71" s="139"/>
      <c r="H71" s="139"/>
      <c r="I71" s="139">
        <f>'SO 402 SO 402.1 Pol'!G15</f>
        <v>0</v>
      </c>
      <c r="J71" s="136" t="str">
        <f>IF(I101=0,"",I71/I101*100)</f>
        <v/>
      </c>
    </row>
    <row r="72" spans="1:10" ht="36.75" customHeight="1" x14ac:dyDescent="0.2">
      <c r="A72" s="127"/>
      <c r="B72" s="132" t="s">
        <v>90</v>
      </c>
      <c r="C72" s="234" t="s">
        <v>88</v>
      </c>
      <c r="D72" s="235"/>
      <c r="E72" s="235"/>
      <c r="F72" s="138" t="s">
        <v>24</v>
      </c>
      <c r="G72" s="139"/>
      <c r="H72" s="139"/>
      <c r="I72" s="139">
        <f>'SO 402 SO 402.1 Pol'!G58</f>
        <v>0</v>
      </c>
      <c r="J72" s="136" t="str">
        <f>IF(I101=0,"",I72/I101*100)</f>
        <v/>
      </c>
    </row>
    <row r="73" spans="1:10" ht="36.75" customHeight="1" x14ac:dyDescent="0.2">
      <c r="A73" s="127"/>
      <c r="B73" s="132" t="s">
        <v>91</v>
      </c>
      <c r="C73" s="234" t="s">
        <v>82</v>
      </c>
      <c r="D73" s="235"/>
      <c r="E73" s="235"/>
      <c r="F73" s="138" t="s">
        <v>24</v>
      </c>
      <c r="G73" s="139"/>
      <c r="H73" s="139"/>
      <c r="I73" s="139">
        <f>'SO 103 SO 103.1 Pol'!G8+'SO 103 SO 103.2 Pol'!G8</f>
        <v>0</v>
      </c>
      <c r="J73" s="136" t="str">
        <f>IF(I101=0,"",I73/I101*100)</f>
        <v/>
      </c>
    </row>
    <row r="74" spans="1:10" ht="36.75" customHeight="1" x14ac:dyDescent="0.2">
      <c r="A74" s="127"/>
      <c r="B74" s="132" t="s">
        <v>92</v>
      </c>
      <c r="C74" s="234" t="s">
        <v>93</v>
      </c>
      <c r="D74" s="235"/>
      <c r="E74" s="235"/>
      <c r="F74" s="138" t="s">
        <v>24</v>
      </c>
      <c r="G74" s="139"/>
      <c r="H74" s="139"/>
      <c r="I74" s="139">
        <f>'SO 103 SO 103.1 Pol'!G67</f>
        <v>0</v>
      </c>
      <c r="J74" s="136" t="str">
        <f>IF(I101=0,"",I74/I101*100)</f>
        <v/>
      </c>
    </row>
    <row r="75" spans="1:10" ht="36.75" customHeight="1" x14ac:dyDescent="0.2">
      <c r="A75" s="127"/>
      <c r="B75" s="132" t="s">
        <v>94</v>
      </c>
      <c r="C75" s="234" t="s">
        <v>95</v>
      </c>
      <c r="D75" s="235"/>
      <c r="E75" s="235"/>
      <c r="F75" s="138" t="s">
        <v>24</v>
      </c>
      <c r="G75" s="139"/>
      <c r="H75" s="139"/>
      <c r="I75" s="139">
        <f>'SO 103 SO 103.1 Pol'!G79</f>
        <v>0</v>
      </c>
      <c r="J75" s="136" t="str">
        <f>IF(I101=0,"",I75/I101*100)</f>
        <v/>
      </c>
    </row>
    <row r="76" spans="1:10" ht="36.75" customHeight="1" x14ac:dyDescent="0.2">
      <c r="A76" s="127"/>
      <c r="B76" s="132" t="s">
        <v>96</v>
      </c>
      <c r="C76" s="234" t="s">
        <v>97</v>
      </c>
      <c r="D76" s="235"/>
      <c r="E76" s="235"/>
      <c r="F76" s="138" t="s">
        <v>24</v>
      </c>
      <c r="G76" s="139"/>
      <c r="H76" s="139"/>
      <c r="I76" s="139">
        <f>'SO 103 SO 103.1 Pol'!G84+'SO 103 SO 103.2 Pol'!G56</f>
        <v>0</v>
      </c>
      <c r="J76" s="136" t="str">
        <f>IF(I101=0,"",I76/I101*100)</f>
        <v/>
      </c>
    </row>
    <row r="77" spans="1:10" ht="36.75" customHeight="1" x14ac:dyDescent="0.2">
      <c r="A77" s="127"/>
      <c r="B77" s="132" t="s">
        <v>98</v>
      </c>
      <c r="C77" s="234" t="s">
        <v>83</v>
      </c>
      <c r="D77" s="235"/>
      <c r="E77" s="235"/>
      <c r="F77" s="138" t="s">
        <v>24</v>
      </c>
      <c r="G77" s="139"/>
      <c r="H77" s="139"/>
      <c r="I77" s="139">
        <f>'SO 103 SO 103.1 Pol'!G112</f>
        <v>0</v>
      </c>
      <c r="J77" s="136" t="str">
        <f>IF(I101=0,"",I77/I101*100)</f>
        <v/>
      </c>
    </row>
    <row r="78" spans="1:10" ht="36.75" customHeight="1" x14ac:dyDescent="0.2">
      <c r="A78" s="127"/>
      <c r="B78" s="132" t="s">
        <v>99</v>
      </c>
      <c r="C78" s="234" t="s">
        <v>82</v>
      </c>
      <c r="D78" s="235"/>
      <c r="E78" s="235"/>
      <c r="F78" s="138" t="s">
        <v>24</v>
      </c>
      <c r="G78" s="139"/>
      <c r="H78" s="139"/>
      <c r="I78" s="139">
        <f>'SO 102 SO 301 Pol'!G65</f>
        <v>0</v>
      </c>
      <c r="J78" s="136" t="str">
        <f>IF(I101=0,"",I78/I101*100)</f>
        <v/>
      </c>
    </row>
    <row r="79" spans="1:10" ht="36.75" customHeight="1" x14ac:dyDescent="0.2">
      <c r="A79" s="127"/>
      <c r="B79" s="132" t="s">
        <v>99</v>
      </c>
      <c r="C79" s="234" t="s">
        <v>100</v>
      </c>
      <c r="D79" s="235"/>
      <c r="E79" s="235"/>
      <c r="F79" s="138" t="s">
        <v>24</v>
      </c>
      <c r="G79" s="139"/>
      <c r="H79" s="139"/>
      <c r="I79" s="139">
        <f>'SO 103 SO 103.1 Pol'!G153</f>
        <v>0</v>
      </c>
      <c r="J79" s="136" t="str">
        <f>IF(I101=0,"",I79/I101*100)</f>
        <v/>
      </c>
    </row>
    <row r="80" spans="1:10" ht="36.75" customHeight="1" x14ac:dyDescent="0.2">
      <c r="A80" s="127"/>
      <c r="B80" s="132" t="s">
        <v>101</v>
      </c>
      <c r="C80" s="234" t="s">
        <v>93</v>
      </c>
      <c r="D80" s="235"/>
      <c r="E80" s="235"/>
      <c r="F80" s="138" t="s">
        <v>24</v>
      </c>
      <c r="G80" s="139"/>
      <c r="H80" s="139"/>
      <c r="I80" s="139">
        <f>'SO 102 SO 301 Pol'!G99</f>
        <v>0</v>
      </c>
      <c r="J80" s="136" t="str">
        <f>IF(I101=0,"",I80/I101*100)</f>
        <v/>
      </c>
    </row>
    <row r="81" spans="1:10" ht="36.75" customHeight="1" x14ac:dyDescent="0.2">
      <c r="A81" s="127"/>
      <c r="B81" s="132" t="s">
        <v>101</v>
      </c>
      <c r="C81" s="234" t="s">
        <v>86</v>
      </c>
      <c r="D81" s="235"/>
      <c r="E81" s="235"/>
      <c r="F81" s="138" t="s">
        <v>24</v>
      </c>
      <c r="G81" s="139"/>
      <c r="H81" s="139"/>
      <c r="I81" s="139">
        <f>'SO 103 SO 103.1 Pol'!G172+'SO 103 SO 103.2 Pol'!G73</f>
        <v>0</v>
      </c>
      <c r="J81" s="136" t="str">
        <f>IF(I101=0,"",I81/I101*100)</f>
        <v/>
      </c>
    </row>
    <row r="82" spans="1:10" ht="36.75" customHeight="1" x14ac:dyDescent="0.2">
      <c r="A82" s="127"/>
      <c r="B82" s="132" t="s">
        <v>102</v>
      </c>
      <c r="C82" s="234" t="s">
        <v>95</v>
      </c>
      <c r="D82" s="235"/>
      <c r="E82" s="235"/>
      <c r="F82" s="138" t="s">
        <v>24</v>
      </c>
      <c r="G82" s="139"/>
      <c r="H82" s="139"/>
      <c r="I82" s="139">
        <f>'SO 102 SO 301 Pol'!G104</f>
        <v>0</v>
      </c>
      <c r="J82" s="136" t="str">
        <f>IF(I101=0,"",I82/I101*100)</f>
        <v/>
      </c>
    </row>
    <row r="83" spans="1:10" ht="36.75" customHeight="1" x14ac:dyDescent="0.2">
      <c r="A83" s="127"/>
      <c r="B83" s="132" t="s">
        <v>103</v>
      </c>
      <c r="C83" s="234" t="s">
        <v>104</v>
      </c>
      <c r="D83" s="235"/>
      <c r="E83" s="235"/>
      <c r="F83" s="138" t="s">
        <v>24</v>
      </c>
      <c r="G83" s="139"/>
      <c r="H83" s="139"/>
      <c r="I83" s="139">
        <f>'SO 102 SO 102.1 Pol'!G8+'SO 102 SO 102.2 Pol'!G8+'SO 302 SO 302.2 Pol'!G8+'SO 403 SO 403 Pol'!G8</f>
        <v>0</v>
      </c>
      <c r="J83" s="136" t="str">
        <f>IF(I101=0,"",I83/I101*100)</f>
        <v/>
      </c>
    </row>
    <row r="84" spans="1:10" ht="36.75" customHeight="1" x14ac:dyDescent="0.2">
      <c r="A84" s="127"/>
      <c r="B84" s="132" t="s">
        <v>105</v>
      </c>
      <c r="C84" s="234" t="s">
        <v>106</v>
      </c>
      <c r="D84" s="235"/>
      <c r="E84" s="235"/>
      <c r="F84" s="138" t="s">
        <v>24</v>
      </c>
      <c r="G84" s="139"/>
      <c r="H84" s="139"/>
      <c r="I84" s="139">
        <f>'SO 302 SO 302.2 Pol'!G139</f>
        <v>0</v>
      </c>
      <c r="J84" s="136" t="str">
        <f>IF(I101=0,"",I84/I101*100)</f>
        <v/>
      </c>
    </row>
    <row r="85" spans="1:10" ht="36.75" customHeight="1" x14ac:dyDescent="0.2">
      <c r="A85" s="127"/>
      <c r="B85" s="132" t="s">
        <v>107</v>
      </c>
      <c r="C85" s="234" t="s">
        <v>108</v>
      </c>
      <c r="D85" s="235"/>
      <c r="E85" s="235"/>
      <c r="F85" s="138" t="s">
        <v>24</v>
      </c>
      <c r="G85" s="139"/>
      <c r="H85" s="139"/>
      <c r="I85" s="139">
        <f>'SO 102 SO 102.1 Pol'!G96</f>
        <v>0</v>
      </c>
      <c r="J85" s="136" t="str">
        <f>IF(I101=0,"",I85/I101*100)</f>
        <v/>
      </c>
    </row>
    <row r="86" spans="1:10" ht="36.75" customHeight="1" x14ac:dyDescent="0.2">
      <c r="A86" s="127"/>
      <c r="B86" s="132" t="s">
        <v>109</v>
      </c>
      <c r="C86" s="234" t="s">
        <v>110</v>
      </c>
      <c r="D86" s="235"/>
      <c r="E86" s="235"/>
      <c r="F86" s="138" t="s">
        <v>24</v>
      </c>
      <c r="G86" s="139"/>
      <c r="H86" s="139"/>
      <c r="I86" s="139">
        <f>'SO 102 SO 102.1 Pol'!G105+'SO 302 SO 302.2 Pol'!G156</f>
        <v>0</v>
      </c>
      <c r="J86" s="136" t="str">
        <f>IF(I101=0,"",I86/I101*100)</f>
        <v/>
      </c>
    </row>
    <row r="87" spans="1:10" ht="36.75" customHeight="1" x14ac:dyDescent="0.2">
      <c r="A87" s="127"/>
      <c r="B87" s="132" t="s">
        <v>111</v>
      </c>
      <c r="C87" s="234" t="s">
        <v>112</v>
      </c>
      <c r="D87" s="235"/>
      <c r="E87" s="235"/>
      <c r="F87" s="138" t="s">
        <v>24</v>
      </c>
      <c r="G87" s="139"/>
      <c r="H87" s="139"/>
      <c r="I87" s="139">
        <f>'SO 102 SO 102.1 Pol'!G119+'SO 302 SO 302.2 Pol'!G165</f>
        <v>0</v>
      </c>
      <c r="J87" s="136" t="str">
        <f>IF(I101=0,"",I87/I101*100)</f>
        <v/>
      </c>
    </row>
    <row r="88" spans="1:10" ht="36.75" customHeight="1" x14ac:dyDescent="0.2">
      <c r="A88" s="127"/>
      <c r="B88" s="132" t="s">
        <v>113</v>
      </c>
      <c r="C88" s="234" t="s">
        <v>114</v>
      </c>
      <c r="D88" s="235"/>
      <c r="E88" s="235"/>
      <c r="F88" s="138" t="s">
        <v>24</v>
      </c>
      <c r="G88" s="139"/>
      <c r="H88" s="139"/>
      <c r="I88" s="139">
        <f>'SO 102 SO 102.1 Pol'!G122+'SO 102 SO 102.2 Pol'!G13</f>
        <v>0</v>
      </c>
      <c r="J88" s="136" t="str">
        <f>IF(I101=0,"",I88/I101*100)</f>
        <v/>
      </c>
    </row>
    <row r="89" spans="1:10" ht="36.75" customHeight="1" x14ac:dyDescent="0.2">
      <c r="A89" s="127"/>
      <c r="B89" s="132" t="s">
        <v>115</v>
      </c>
      <c r="C89" s="234" t="s">
        <v>116</v>
      </c>
      <c r="D89" s="235"/>
      <c r="E89" s="235"/>
      <c r="F89" s="138" t="s">
        <v>24</v>
      </c>
      <c r="G89" s="139"/>
      <c r="H89" s="139"/>
      <c r="I89" s="139">
        <f>'SO 302 SO 302.2 Pol'!G195+'SO 403 SO 403 Pol'!G19</f>
        <v>0</v>
      </c>
      <c r="J89" s="136" t="str">
        <f>IF(I101=0,"",I89/I101*100)</f>
        <v/>
      </c>
    </row>
    <row r="90" spans="1:10" ht="36.75" customHeight="1" x14ac:dyDescent="0.2">
      <c r="A90" s="127"/>
      <c r="B90" s="132" t="s">
        <v>117</v>
      </c>
      <c r="C90" s="234" t="s">
        <v>118</v>
      </c>
      <c r="D90" s="235"/>
      <c r="E90" s="235"/>
      <c r="F90" s="138" t="s">
        <v>24</v>
      </c>
      <c r="G90" s="139"/>
      <c r="H90" s="139"/>
      <c r="I90" s="139">
        <f>'SO 302 SO 302.2 Pol'!G356</f>
        <v>0</v>
      </c>
      <c r="J90" s="136" t="str">
        <f>IF(I101=0,"",I90/I101*100)</f>
        <v/>
      </c>
    </row>
    <row r="91" spans="1:10" ht="36.75" customHeight="1" x14ac:dyDescent="0.2">
      <c r="A91" s="127"/>
      <c r="B91" s="132" t="s">
        <v>117</v>
      </c>
      <c r="C91" s="234" t="s">
        <v>119</v>
      </c>
      <c r="D91" s="235"/>
      <c r="E91" s="235"/>
      <c r="F91" s="138" t="s">
        <v>24</v>
      </c>
      <c r="G91" s="139"/>
      <c r="H91" s="139"/>
      <c r="I91" s="139">
        <f>'SO 102 SO 102.1 Pol'!G145</f>
        <v>0</v>
      </c>
      <c r="J91" s="136" t="str">
        <f>IF(I101=0,"",I91/I101*100)</f>
        <v/>
      </c>
    </row>
    <row r="92" spans="1:10" ht="36.75" customHeight="1" x14ac:dyDescent="0.2">
      <c r="A92" s="127"/>
      <c r="B92" s="132" t="s">
        <v>120</v>
      </c>
      <c r="C92" s="234" t="s">
        <v>121</v>
      </c>
      <c r="D92" s="235"/>
      <c r="E92" s="235"/>
      <c r="F92" s="138" t="s">
        <v>24</v>
      </c>
      <c r="G92" s="139"/>
      <c r="H92" s="139"/>
      <c r="I92" s="139">
        <f>'SO 102 SO 102.1 Pol'!G205+'SO 102 SO 102.2 Pol'!G26+'SO 402 SO 402.1 Pol'!G137</f>
        <v>0</v>
      </c>
      <c r="J92" s="136" t="str">
        <f>IF(I101=0,"",I92/I101*100)</f>
        <v/>
      </c>
    </row>
    <row r="93" spans="1:10" ht="36.75" customHeight="1" x14ac:dyDescent="0.2">
      <c r="A93" s="127"/>
      <c r="B93" s="132" t="s">
        <v>122</v>
      </c>
      <c r="C93" s="234" t="s">
        <v>123</v>
      </c>
      <c r="D93" s="235"/>
      <c r="E93" s="235"/>
      <c r="F93" s="138" t="s">
        <v>24</v>
      </c>
      <c r="G93" s="139"/>
      <c r="H93" s="139"/>
      <c r="I93" s="139">
        <f>'SO 302 SO 302.2 Pol'!G371</f>
        <v>0</v>
      </c>
      <c r="J93" s="136" t="str">
        <f>IF(I101=0,"",I93/I101*100)</f>
        <v/>
      </c>
    </row>
    <row r="94" spans="1:10" ht="36.75" customHeight="1" x14ac:dyDescent="0.2">
      <c r="A94" s="127"/>
      <c r="B94" s="132" t="s">
        <v>124</v>
      </c>
      <c r="C94" s="234" t="s">
        <v>125</v>
      </c>
      <c r="D94" s="235"/>
      <c r="E94" s="235"/>
      <c r="F94" s="138" t="s">
        <v>24</v>
      </c>
      <c r="G94" s="139"/>
      <c r="H94" s="139"/>
      <c r="I94" s="139">
        <f>'SO 302 SO 302.2 Pol'!G386</f>
        <v>0</v>
      </c>
      <c r="J94" s="136" t="str">
        <f>IF(I101=0,"",I94/I101*100)</f>
        <v/>
      </c>
    </row>
    <row r="95" spans="1:10" ht="36.75" customHeight="1" x14ac:dyDescent="0.2">
      <c r="A95" s="127"/>
      <c r="B95" s="132" t="s">
        <v>126</v>
      </c>
      <c r="C95" s="234" t="s">
        <v>28</v>
      </c>
      <c r="D95" s="235"/>
      <c r="E95" s="235"/>
      <c r="F95" s="138" t="s">
        <v>24</v>
      </c>
      <c r="G95" s="139"/>
      <c r="H95" s="139"/>
      <c r="I95" s="139">
        <f>'SO 302 SO 302.2 Pol'!G395</f>
        <v>0</v>
      </c>
      <c r="J95" s="136" t="str">
        <f>IF(I101=0,"",I95/I101*100)</f>
        <v/>
      </c>
    </row>
    <row r="96" spans="1:10" ht="36.75" customHeight="1" x14ac:dyDescent="0.2">
      <c r="A96" s="127"/>
      <c r="B96" s="132" t="s">
        <v>127</v>
      </c>
      <c r="C96" s="234" t="s">
        <v>128</v>
      </c>
      <c r="D96" s="235"/>
      <c r="E96" s="235"/>
      <c r="F96" s="138" t="s">
        <v>25</v>
      </c>
      <c r="G96" s="139"/>
      <c r="H96" s="139"/>
      <c r="I96" s="139">
        <f>'SO 402 SO 402.1 Pol'!G144</f>
        <v>0</v>
      </c>
      <c r="J96" s="136" t="str">
        <f>IF(I101=0,"",I96/I101*100)</f>
        <v/>
      </c>
    </row>
    <row r="97" spans="1:10" ht="36.75" customHeight="1" x14ac:dyDescent="0.2">
      <c r="A97" s="127"/>
      <c r="B97" s="132" t="s">
        <v>129</v>
      </c>
      <c r="C97" s="234" t="s">
        <v>130</v>
      </c>
      <c r="D97" s="235"/>
      <c r="E97" s="235"/>
      <c r="F97" s="138" t="s">
        <v>26</v>
      </c>
      <c r="G97" s="139"/>
      <c r="H97" s="139"/>
      <c r="I97" s="139">
        <f>'SO 403 SO 403 Pol'!G24</f>
        <v>0</v>
      </c>
      <c r="J97" s="136" t="str">
        <f>IF(I101=0,"",I97/I101*100)</f>
        <v/>
      </c>
    </row>
    <row r="98" spans="1:10" ht="36.75" customHeight="1" x14ac:dyDescent="0.2">
      <c r="A98" s="127"/>
      <c r="B98" s="132" t="s">
        <v>131</v>
      </c>
      <c r="C98" s="234" t="s">
        <v>132</v>
      </c>
      <c r="D98" s="235"/>
      <c r="E98" s="235"/>
      <c r="F98" s="138" t="s">
        <v>26</v>
      </c>
      <c r="G98" s="139"/>
      <c r="H98" s="139"/>
      <c r="I98" s="139">
        <f>'SO 403 SO 403 Pol'!G41</f>
        <v>0</v>
      </c>
      <c r="J98" s="136" t="str">
        <f>IF(I101=0,"",I98/I101*100)</f>
        <v/>
      </c>
    </row>
    <row r="99" spans="1:10" ht="36.75" customHeight="1" x14ac:dyDescent="0.2">
      <c r="A99" s="127"/>
      <c r="B99" s="132" t="s">
        <v>133</v>
      </c>
      <c r="C99" s="234" t="s">
        <v>27</v>
      </c>
      <c r="D99" s="235"/>
      <c r="E99" s="235"/>
      <c r="F99" s="138" t="s">
        <v>133</v>
      </c>
      <c r="G99" s="139"/>
      <c r="H99" s="139"/>
      <c r="I99" s="139">
        <f>'SO 102 SO 001.1 Pol'!G8</f>
        <v>0</v>
      </c>
      <c r="J99" s="136" t="str">
        <f>IF(I101=0,"",I99/I101*100)</f>
        <v/>
      </c>
    </row>
    <row r="100" spans="1:10" ht="36.75" customHeight="1" x14ac:dyDescent="0.2">
      <c r="A100" s="127"/>
      <c r="B100" s="132" t="s">
        <v>134</v>
      </c>
      <c r="C100" s="234" t="s">
        <v>28</v>
      </c>
      <c r="D100" s="235"/>
      <c r="E100" s="235"/>
      <c r="F100" s="138" t="s">
        <v>134</v>
      </c>
      <c r="G100" s="139"/>
      <c r="H100" s="139"/>
      <c r="I100" s="139">
        <f>'SO 102 SO 001.1 Pol'!G14+'SO 102 SO 001.2 Pol'!G8</f>
        <v>0</v>
      </c>
      <c r="J100" s="136" t="str">
        <f>IF(I101=0,"",I100/I101*100)</f>
        <v/>
      </c>
    </row>
    <row r="101" spans="1:10" ht="25.5" customHeight="1" x14ac:dyDescent="0.2">
      <c r="A101" s="128"/>
      <c r="B101" s="133" t="s">
        <v>1</v>
      </c>
      <c r="C101" s="134"/>
      <c r="D101" s="135"/>
      <c r="E101" s="135"/>
      <c r="F101" s="140"/>
      <c r="G101" s="141"/>
      <c r="H101" s="141"/>
      <c r="I101" s="141">
        <f>SUM(I65:I100)</f>
        <v>0</v>
      </c>
      <c r="J101" s="137">
        <f>SUM(J65:J100)</f>
        <v>0</v>
      </c>
    </row>
    <row r="102" spans="1:10" x14ac:dyDescent="0.2">
      <c r="F102" s="86"/>
      <c r="G102" s="86"/>
      <c r="H102" s="86"/>
      <c r="I102" s="86"/>
      <c r="J102" s="87"/>
    </row>
    <row r="103" spans="1:10" x14ac:dyDescent="0.2">
      <c r="F103" s="86"/>
      <c r="G103" s="86"/>
      <c r="H103" s="86"/>
      <c r="I103" s="86"/>
      <c r="J103" s="87"/>
    </row>
    <row r="104" spans="1:10" x14ac:dyDescent="0.2">
      <c r="F104" s="86"/>
      <c r="G104" s="86"/>
      <c r="H104" s="86"/>
      <c r="I104" s="86"/>
      <c r="J104" s="87"/>
    </row>
  </sheetData>
  <sheetProtection algorithmName="SHA-512" hashValue="uGS4q9wgDso+zkdkkYa6BNscIf4HZvVVm9L1RWTqaLuICtM0pUElonngJ/xQvGIrdaTymni5fqSa9w1KoQdMtQ==" saltValue="uiCCCAOJW2BS6que98Au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C100:E100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7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8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9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sheetProtection algorithmName="SHA-512" hashValue="3PKumgoNmnWQcPu9w/m9UdNqAAp0Gs0GUQEoxXCqE3+h5n1TRMkTvcQissOuuXW9JnIaiP1mX+XveFmoEbcgWA==" saltValue="BHR8D/Cns+aRkH+Lxg+2B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49</v>
      </c>
      <c r="C4" s="246" t="s">
        <v>50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133</v>
      </c>
      <c r="C8" s="177" t="s">
        <v>27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6"/>
      <c r="S8" s="166"/>
      <c r="T8" s="167"/>
      <c r="U8" s="161"/>
      <c r="V8" s="161">
        <f>SUM(V9:V13)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163</v>
      </c>
      <c r="C9" s="178" t="s">
        <v>164</v>
      </c>
      <c r="D9" s="170" t="s">
        <v>165</v>
      </c>
      <c r="E9" s="171">
        <v>14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166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168</v>
      </c>
      <c r="Y9" s="151"/>
      <c r="Z9" s="151"/>
      <c r="AA9" s="151"/>
      <c r="AB9" s="151"/>
      <c r="AC9" s="151"/>
      <c r="AD9" s="151"/>
      <c r="AE9" s="151"/>
      <c r="AF9" s="151"/>
      <c r="AG9" s="151" t="s">
        <v>169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9" t="s">
        <v>170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Zaměření a vytýčení stávajících inženýrských sítí v místě stavby z hlediska jejich ochrany při provádění stavby.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0"/>
      <c r="D11" s="241"/>
      <c r="E11" s="241"/>
      <c r="F11" s="241"/>
      <c r="G11" s="24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173</v>
      </c>
      <c r="C12" s="178" t="s">
        <v>174</v>
      </c>
      <c r="D12" s="170" t="s">
        <v>165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166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168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169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1"/>
      <c r="D13" s="252"/>
      <c r="E13" s="252"/>
      <c r="F13" s="252"/>
      <c r="G13" s="25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2" t="s">
        <v>161</v>
      </c>
      <c r="B14" s="163" t="s">
        <v>134</v>
      </c>
      <c r="C14" s="177" t="s">
        <v>28</v>
      </c>
      <c r="D14" s="164"/>
      <c r="E14" s="165"/>
      <c r="F14" s="166"/>
      <c r="G14" s="166">
        <f>SUMIF(AG15:AG20,"&lt;&gt;NOR",G15:G20)</f>
        <v>0</v>
      </c>
      <c r="H14" s="166"/>
      <c r="I14" s="166">
        <f>SUM(I15:I20)</f>
        <v>0</v>
      </c>
      <c r="J14" s="166"/>
      <c r="K14" s="166">
        <f>SUM(K15:K20)</f>
        <v>0</v>
      </c>
      <c r="L14" s="166"/>
      <c r="M14" s="166">
        <f>SUM(M15:M20)</f>
        <v>0</v>
      </c>
      <c r="N14" s="166"/>
      <c r="O14" s="166">
        <f>SUM(O15:O20)</f>
        <v>0</v>
      </c>
      <c r="P14" s="166"/>
      <c r="Q14" s="166">
        <f>SUM(Q15:Q20)</f>
        <v>0</v>
      </c>
      <c r="R14" s="166"/>
      <c r="S14" s="166"/>
      <c r="T14" s="167"/>
      <c r="U14" s="161"/>
      <c r="V14" s="161">
        <f>SUM(V15:V20)</f>
        <v>0</v>
      </c>
      <c r="W14" s="161"/>
      <c r="X14" s="161"/>
      <c r="AG14" t="s">
        <v>162</v>
      </c>
    </row>
    <row r="15" spans="1:60" outlineLevel="1" x14ac:dyDescent="0.2">
      <c r="A15" s="168">
        <v>3</v>
      </c>
      <c r="B15" s="169" t="s">
        <v>175</v>
      </c>
      <c r="C15" s="178" t="s">
        <v>176</v>
      </c>
      <c r="D15" s="170" t="s">
        <v>165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166</v>
      </c>
      <c r="T15" s="174" t="s">
        <v>167</v>
      </c>
      <c r="U15" s="160">
        <v>0</v>
      </c>
      <c r="V15" s="160">
        <f>ROUND(E15*U15,2)</f>
        <v>0</v>
      </c>
      <c r="W15" s="160"/>
      <c r="X15" s="160" t="s">
        <v>168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169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249" t="s">
        <v>177</v>
      </c>
      <c r="D16" s="250"/>
      <c r="E16" s="250"/>
      <c r="F16" s="250"/>
      <c r="G16" s="25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0"/>
      <c r="D17" s="241"/>
      <c r="E17" s="241"/>
      <c r="F17" s="241"/>
      <c r="G17" s="24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178</v>
      </c>
      <c r="C18" s="178" t="s">
        <v>179</v>
      </c>
      <c r="D18" s="170" t="s">
        <v>165</v>
      </c>
      <c r="E18" s="171">
        <v>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166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168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169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9" t="s">
        <v>180</v>
      </c>
      <c r="D19" s="250"/>
      <c r="E19" s="250"/>
      <c r="F19" s="250"/>
      <c r="G19" s="25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Náklady na provedení skutečného zaměření stavby v rozsahu nezbytném pro zápis změny do katastru nemovitostí.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0"/>
      <c r="D20" s="241"/>
      <c r="E20" s="241"/>
      <c r="F20" s="241"/>
      <c r="G20" s="24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3"/>
      <c r="B21" s="4"/>
      <c r="C21" s="17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148</v>
      </c>
    </row>
    <row r="22" spans="1:60" x14ac:dyDescent="0.2">
      <c r="A22" s="154"/>
      <c r="B22" s="155" t="s">
        <v>29</v>
      </c>
      <c r="C22" s="180"/>
      <c r="D22" s="156"/>
      <c r="E22" s="157"/>
      <c r="F22" s="157"/>
      <c r="G22" s="176">
        <f>G8+G14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181</v>
      </c>
    </row>
    <row r="23" spans="1:60" x14ac:dyDescent="0.2">
      <c r="C23" s="181"/>
      <c r="D23" s="10"/>
      <c r="AG23" t="s">
        <v>182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/SqYiIhTTBXbiDjttmQLEbMWwHEBEGxx7HJ5Upe8YSuqaO/CgDtJTMy9D4VFyOiNXNCeLI+yxqq9zNFx0oL2g==" saltValue="ykvGbxvq7s6V/EP1qAmmSw==" spinCount="100000" sheet="1"/>
  <mergeCells count="11">
    <mergeCell ref="C13:G13"/>
    <mergeCell ref="C16:G16"/>
    <mergeCell ref="C17:G17"/>
    <mergeCell ref="C19:G19"/>
    <mergeCell ref="C20:G20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51</v>
      </c>
      <c r="C4" s="246" t="s">
        <v>52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134</v>
      </c>
      <c r="C8" s="177" t="s">
        <v>28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6"/>
      <c r="S8" s="166"/>
      <c r="T8" s="167"/>
      <c r="U8" s="161"/>
      <c r="V8" s="161">
        <f>SUM(V9:V10)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183</v>
      </c>
      <c r="C9" s="178" t="s">
        <v>184</v>
      </c>
      <c r="D9" s="170" t="s">
        <v>165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166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168</v>
      </c>
      <c r="Y9" s="151"/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1"/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7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148</v>
      </c>
    </row>
    <row r="12" spans="1:60" x14ac:dyDescent="0.2">
      <c r="A12" s="154"/>
      <c r="B12" s="155" t="s">
        <v>29</v>
      </c>
      <c r="C12" s="180"/>
      <c r="D12" s="156"/>
      <c r="E12" s="157"/>
      <c r="F12" s="157"/>
      <c r="G12" s="17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181</v>
      </c>
    </row>
    <row r="13" spans="1:60" x14ac:dyDescent="0.2">
      <c r="C13" s="181"/>
      <c r="D13" s="10"/>
      <c r="AG13" t="s">
        <v>182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97BWkQPSikygBd31UhBvO5J7bpO1O+fkbVNyffRd7P8XB2wta5gd4oJnL9UnMC9mGRaoqbzCPVOHP6+IojGTA==" saltValue="61L/WyivFNFgtRzARTwbEg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98" activePane="bottomLeft" state="frozen"/>
      <selection pane="bottomLeft" activeCell="AB112" sqref="AB112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53</v>
      </c>
      <c r="C4" s="246" t="s">
        <v>54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SUMIF(AG9:AG95,"&lt;&gt;NOR",G9:G95)</f>
        <v>0</v>
      </c>
      <c r="H8" s="166"/>
      <c r="I8" s="166">
        <f>SUM(I9:I95)</f>
        <v>0</v>
      </c>
      <c r="J8" s="166"/>
      <c r="K8" s="166">
        <f>SUM(K9:K95)</f>
        <v>0</v>
      </c>
      <c r="L8" s="166"/>
      <c r="M8" s="166">
        <f>SUM(M9:M95)</f>
        <v>0</v>
      </c>
      <c r="N8" s="166"/>
      <c r="O8" s="166">
        <f>SUM(O9:O95)</f>
        <v>0.02</v>
      </c>
      <c r="P8" s="166"/>
      <c r="Q8" s="166">
        <f>SUM(Q9:Q95)</f>
        <v>24</v>
      </c>
      <c r="R8" s="166"/>
      <c r="S8" s="166"/>
      <c r="T8" s="167"/>
      <c r="U8" s="161"/>
      <c r="V8" s="161">
        <f>SUM(V9:V95)</f>
        <v>199.44000000000003</v>
      </c>
      <c r="W8" s="161"/>
      <c r="X8" s="161"/>
      <c r="AG8" t="s">
        <v>162</v>
      </c>
    </row>
    <row r="9" spans="1:60" ht="22.5" outlineLevel="1" x14ac:dyDescent="0.2">
      <c r="A9" s="168">
        <v>1</v>
      </c>
      <c r="B9" s="169" t="s">
        <v>186</v>
      </c>
      <c r="C9" s="178" t="s">
        <v>187</v>
      </c>
      <c r="D9" s="170" t="s">
        <v>188</v>
      </c>
      <c r="E9" s="171">
        <v>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167</v>
      </c>
      <c r="U9" s="160">
        <v>0.88</v>
      </c>
      <c r="V9" s="160">
        <f>ROUND(E9*U9,2)</f>
        <v>3.52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3" t="s">
        <v>192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odřezáním kmene a odvětvením, včetně případného odklizení kmene a větví na oddělené hromady na vzdálenost do 50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0"/>
      <c r="D11" s="241"/>
      <c r="E11" s="241"/>
      <c r="F11" s="241"/>
      <c r="G11" s="24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68">
        <v>2</v>
      </c>
      <c r="B12" s="169" t="s">
        <v>194</v>
      </c>
      <c r="C12" s="178" t="s">
        <v>195</v>
      </c>
      <c r="D12" s="170" t="s">
        <v>188</v>
      </c>
      <c r="E12" s="171">
        <v>5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189</v>
      </c>
      <c r="S12" s="173" t="s">
        <v>166</v>
      </c>
      <c r="T12" s="174" t="s">
        <v>167</v>
      </c>
      <c r="U12" s="160">
        <v>0.55000000000000004</v>
      </c>
      <c r="V12" s="160">
        <f>ROUND(E12*U12,2)</f>
        <v>2.75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53" t="s">
        <v>192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193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5" t="str">
        <f>C13</f>
        <v>s odřezáním kmene a odvětvením, včetně případného odklizení kmene a větví na oddělené hromady na vzdálenost do 50 m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0"/>
      <c r="D14" s="241"/>
      <c r="E14" s="241"/>
      <c r="F14" s="241"/>
      <c r="G14" s="24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68">
        <v>3</v>
      </c>
      <c r="B15" s="169" t="s">
        <v>196</v>
      </c>
      <c r="C15" s="178" t="s">
        <v>197</v>
      </c>
      <c r="D15" s="170" t="s">
        <v>188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189</v>
      </c>
      <c r="S15" s="173" t="s">
        <v>166</v>
      </c>
      <c r="T15" s="174" t="s">
        <v>167</v>
      </c>
      <c r="U15" s="160">
        <v>0.88</v>
      </c>
      <c r="V15" s="160">
        <f>ROUND(E15*U15,2)</f>
        <v>1.76</v>
      </c>
      <c r="W15" s="160"/>
      <c r="X15" s="160" t="s">
        <v>190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53" t="s">
        <v>192</v>
      </c>
      <c r="D16" s="254"/>
      <c r="E16" s="254"/>
      <c r="F16" s="254"/>
      <c r="G16" s="254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193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s odřezáním kmene a odvětvením, včetně případného odklizení kmene a větví na oddělené hromady na vzdálenost do 50 m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0"/>
      <c r="D17" s="241"/>
      <c r="E17" s="241"/>
      <c r="F17" s="241"/>
      <c r="G17" s="24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198</v>
      </c>
      <c r="C18" s="178" t="s">
        <v>199</v>
      </c>
      <c r="D18" s="170" t="s">
        <v>188</v>
      </c>
      <c r="E18" s="171">
        <v>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200</v>
      </c>
      <c r="S18" s="173" t="s">
        <v>166</v>
      </c>
      <c r="T18" s="174" t="s">
        <v>167</v>
      </c>
      <c r="U18" s="160">
        <v>7.6509999999999998</v>
      </c>
      <c r="V18" s="160">
        <f>ROUND(E18*U18,2)</f>
        <v>38.26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8"/>
      <c r="B19" s="159"/>
      <c r="C19" s="253" t="s">
        <v>201</v>
      </c>
      <c r="D19" s="254"/>
      <c r="E19" s="254"/>
      <c r="F19" s="254"/>
      <c r="G19" s="25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193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s odklizením získaného dřeva na vzdálenost do 20 m, se složením na hromady nebo s naložením na dopravní prostředek, se zasypáním jámy, doplněním zeminy, zhutněním a úpravou terénu,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0"/>
      <c r="D20" s="241"/>
      <c r="E20" s="241"/>
      <c r="F20" s="241"/>
      <c r="G20" s="24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68">
        <v>5</v>
      </c>
      <c r="B21" s="169" t="s">
        <v>202</v>
      </c>
      <c r="C21" s="178" t="s">
        <v>203</v>
      </c>
      <c r="D21" s="170" t="s">
        <v>188</v>
      </c>
      <c r="E21" s="171">
        <v>3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200</v>
      </c>
      <c r="S21" s="173" t="s">
        <v>166</v>
      </c>
      <c r="T21" s="174" t="s">
        <v>167</v>
      </c>
      <c r="U21" s="160">
        <v>12.951000000000001</v>
      </c>
      <c r="V21" s="160">
        <f>ROUND(E21*U21,2)</f>
        <v>38.85</v>
      </c>
      <c r="W21" s="160"/>
      <c r="X21" s="160" t="s">
        <v>190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8"/>
      <c r="B22" s="159"/>
      <c r="C22" s="253" t="s">
        <v>201</v>
      </c>
      <c r="D22" s="254"/>
      <c r="E22" s="254"/>
      <c r="F22" s="254"/>
      <c r="G22" s="254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193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5" t="str">
        <f>C22</f>
        <v>s odklizením získaného dřeva na vzdálenost do 20 m, se složením na hromady nebo s naložením na dopravní prostředek, se zasypáním jámy, doplněním zeminy, zhutněním a úpravou terénu,</v>
      </c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0"/>
      <c r="D23" s="241"/>
      <c r="E23" s="241"/>
      <c r="F23" s="241"/>
      <c r="G23" s="24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8">
        <v>6</v>
      </c>
      <c r="B24" s="169" t="s">
        <v>204</v>
      </c>
      <c r="C24" s="178" t="s">
        <v>205</v>
      </c>
      <c r="D24" s="170" t="s">
        <v>206</v>
      </c>
      <c r="E24" s="171">
        <v>43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0.27</v>
      </c>
      <c r="Q24" s="173">
        <f>ROUND(E24*P24,2)</f>
        <v>11.61</v>
      </c>
      <c r="R24" s="173" t="s">
        <v>207</v>
      </c>
      <c r="S24" s="173" t="s">
        <v>166</v>
      </c>
      <c r="T24" s="174" t="s">
        <v>167</v>
      </c>
      <c r="U24" s="160">
        <v>0.123</v>
      </c>
      <c r="V24" s="160">
        <f>ROUND(E24*U24,2)</f>
        <v>5.29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3" t="s">
        <v>208</v>
      </c>
      <c r="D25" s="254"/>
      <c r="E25" s="254"/>
      <c r="F25" s="254"/>
      <c r="G25" s="25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193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s vybouráním lože, s přemístěním hmot na skládku na vzdálenost do 3 m nebo naložením na dopravní prostředek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0"/>
      <c r="D26" s="241"/>
      <c r="E26" s="241"/>
      <c r="F26" s="241"/>
      <c r="G26" s="24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68">
        <v>7</v>
      </c>
      <c r="B27" s="169" t="s">
        <v>209</v>
      </c>
      <c r="C27" s="178" t="s">
        <v>210</v>
      </c>
      <c r="D27" s="170" t="s">
        <v>188</v>
      </c>
      <c r="E27" s="171">
        <v>4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189</v>
      </c>
      <c r="S27" s="173" t="s">
        <v>166</v>
      </c>
      <c r="T27" s="174" t="s">
        <v>167</v>
      </c>
      <c r="U27" s="160">
        <v>0.245</v>
      </c>
      <c r="V27" s="160">
        <f>ROUND(E27*U27,2)</f>
        <v>0.98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3" t="s">
        <v>211</v>
      </c>
      <c r="D28" s="254"/>
      <c r="E28" s="254"/>
      <c r="F28" s="254"/>
      <c r="G28" s="254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193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0"/>
      <c r="D29" s="241"/>
      <c r="E29" s="241"/>
      <c r="F29" s="241"/>
      <c r="G29" s="241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68">
        <v>8</v>
      </c>
      <c r="B30" s="169" t="s">
        <v>212</v>
      </c>
      <c r="C30" s="178" t="s">
        <v>213</v>
      </c>
      <c r="D30" s="170" t="s">
        <v>188</v>
      </c>
      <c r="E30" s="171">
        <v>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189</v>
      </c>
      <c r="S30" s="173" t="s">
        <v>166</v>
      </c>
      <c r="T30" s="174" t="s">
        <v>167</v>
      </c>
      <c r="U30" s="160">
        <v>0.25700000000000001</v>
      </c>
      <c r="V30" s="160">
        <f>ROUND(E30*U30,2)</f>
        <v>1.29</v>
      </c>
      <c r="W30" s="160"/>
      <c r="X30" s="160" t="s">
        <v>190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191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3" t="s">
        <v>211</v>
      </c>
      <c r="D31" s="254"/>
      <c r="E31" s="254"/>
      <c r="F31" s="254"/>
      <c r="G31" s="25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193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0"/>
      <c r="D32" s="241"/>
      <c r="E32" s="241"/>
      <c r="F32" s="241"/>
      <c r="G32" s="24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9</v>
      </c>
      <c r="B33" s="169" t="s">
        <v>214</v>
      </c>
      <c r="C33" s="178" t="s">
        <v>215</v>
      </c>
      <c r="D33" s="170" t="s">
        <v>188</v>
      </c>
      <c r="E33" s="171">
        <v>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189</v>
      </c>
      <c r="S33" s="173" t="s">
        <v>166</v>
      </c>
      <c r="T33" s="174" t="s">
        <v>167</v>
      </c>
      <c r="U33" s="160">
        <v>0.56899999999999995</v>
      </c>
      <c r="V33" s="160">
        <f>ROUND(E33*U33,2)</f>
        <v>1.1399999999999999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3" t="s">
        <v>211</v>
      </c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193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0"/>
      <c r="D35" s="241"/>
      <c r="E35" s="241"/>
      <c r="F35" s="241"/>
      <c r="G35" s="24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10</v>
      </c>
      <c r="B36" s="169" t="s">
        <v>216</v>
      </c>
      <c r="C36" s="178" t="s">
        <v>217</v>
      </c>
      <c r="D36" s="170" t="s">
        <v>188</v>
      </c>
      <c r="E36" s="171">
        <v>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189</v>
      </c>
      <c r="S36" s="173" t="s">
        <v>166</v>
      </c>
      <c r="T36" s="174" t="s">
        <v>167</v>
      </c>
      <c r="U36" s="160">
        <v>0.96</v>
      </c>
      <c r="V36" s="160">
        <f>ROUND(E36*U36,2)</f>
        <v>3.84</v>
      </c>
      <c r="W36" s="160"/>
      <c r="X36" s="160" t="s">
        <v>190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3" t="s">
        <v>211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0"/>
      <c r="D38" s="241"/>
      <c r="E38" s="241"/>
      <c r="F38" s="241"/>
      <c r="G38" s="241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68">
        <v>11</v>
      </c>
      <c r="B39" s="169" t="s">
        <v>218</v>
      </c>
      <c r="C39" s="178" t="s">
        <v>219</v>
      </c>
      <c r="D39" s="170" t="s">
        <v>188</v>
      </c>
      <c r="E39" s="171">
        <v>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 t="s">
        <v>189</v>
      </c>
      <c r="S39" s="173" t="s">
        <v>166</v>
      </c>
      <c r="T39" s="174" t="s">
        <v>167</v>
      </c>
      <c r="U39" s="160">
        <v>0.97199999999999998</v>
      </c>
      <c r="V39" s="160">
        <f>ROUND(E39*U39,2)</f>
        <v>4.8600000000000003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211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193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40"/>
      <c r="D41" s="241"/>
      <c r="E41" s="241"/>
      <c r="F41" s="241"/>
      <c r="G41" s="241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68">
        <v>12</v>
      </c>
      <c r="B42" s="169" t="s">
        <v>220</v>
      </c>
      <c r="C42" s="178" t="s">
        <v>221</v>
      </c>
      <c r="D42" s="170" t="s">
        <v>188</v>
      </c>
      <c r="E42" s="171">
        <v>2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189</v>
      </c>
      <c r="S42" s="173" t="s">
        <v>166</v>
      </c>
      <c r="T42" s="174" t="s">
        <v>167</v>
      </c>
      <c r="U42" s="160">
        <v>1.9379999999999999</v>
      </c>
      <c r="V42" s="160">
        <f>ROUND(E42*U42,2)</f>
        <v>3.88</v>
      </c>
      <c r="W42" s="160"/>
      <c r="X42" s="160" t="s">
        <v>190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191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211</v>
      </c>
      <c r="D43" s="254"/>
      <c r="E43" s="254"/>
      <c r="F43" s="254"/>
      <c r="G43" s="254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193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0"/>
      <c r="D44" s="241"/>
      <c r="E44" s="241"/>
      <c r="F44" s="241"/>
      <c r="G44" s="241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68">
        <v>13</v>
      </c>
      <c r="B45" s="169" t="s">
        <v>222</v>
      </c>
      <c r="C45" s="178" t="s">
        <v>223</v>
      </c>
      <c r="D45" s="170" t="s">
        <v>188</v>
      </c>
      <c r="E45" s="171">
        <v>5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 t="s">
        <v>189</v>
      </c>
      <c r="S45" s="173" t="s">
        <v>166</v>
      </c>
      <c r="T45" s="174" t="s">
        <v>167</v>
      </c>
      <c r="U45" s="160">
        <v>0.30299999999999999</v>
      </c>
      <c r="V45" s="160">
        <f>ROUND(E45*U45,2)</f>
        <v>1.52</v>
      </c>
      <c r="W45" s="160"/>
      <c r="X45" s="160" t="s">
        <v>190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3" t="s">
        <v>211</v>
      </c>
      <c r="D46" s="254"/>
      <c r="E46" s="254"/>
      <c r="F46" s="254"/>
      <c r="G46" s="254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193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0"/>
      <c r="D47" s="241"/>
      <c r="E47" s="241"/>
      <c r="F47" s="241"/>
      <c r="G47" s="24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68">
        <v>14</v>
      </c>
      <c r="B48" s="169" t="s">
        <v>224</v>
      </c>
      <c r="C48" s="178" t="s">
        <v>225</v>
      </c>
      <c r="D48" s="170" t="s">
        <v>188</v>
      </c>
      <c r="E48" s="171">
        <v>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189</v>
      </c>
      <c r="S48" s="173" t="s">
        <v>166</v>
      </c>
      <c r="T48" s="174" t="s">
        <v>167</v>
      </c>
      <c r="U48" s="160">
        <v>0.55500000000000005</v>
      </c>
      <c r="V48" s="160">
        <f>ROUND(E48*U48,2)</f>
        <v>1.67</v>
      </c>
      <c r="W48" s="160"/>
      <c r="X48" s="160" t="s">
        <v>190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3" t="s">
        <v>211</v>
      </c>
      <c r="D49" s="254"/>
      <c r="E49" s="254"/>
      <c r="F49" s="254"/>
      <c r="G49" s="25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193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40"/>
      <c r="D50" s="241"/>
      <c r="E50" s="241"/>
      <c r="F50" s="241"/>
      <c r="G50" s="241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68">
        <v>15</v>
      </c>
      <c r="B51" s="169" t="s">
        <v>226</v>
      </c>
      <c r="C51" s="178" t="s">
        <v>227</v>
      </c>
      <c r="D51" s="170" t="s">
        <v>228</v>
      </c>
      <c r="E51" s="171">
        <v>50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189</v>
      </c>
      <c r="S51" s="173" t="s">
        <v>166</v>
      </c>
      <c r="T51" s="174" t="s">
        <v>167</v>
      </c>
      <c r="U51" s="160">
        <v>0</v>
      </c>
      <c r="V51" s="160">
        <f>ROUND(E51*U51,2)</f>
        <v>0</v>
      </c>
      <c r="W51" s="160"/>
      <c r="X51" s="160" t="s">
        <v>190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3" t="s">
        <v>229</v>
      </c>
      <c r="D52" s="254"/>
      <c r="E52" s="254"/>
      <c r="F52" s="254"/>
      <c r="G52" s="254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193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0"/>
      <c r="D53" s="241"/>
      <c r="E53" s="241"/>
      <c r="F53" s="241"/>
      <c r="G53" s="241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68">
        <v>16</v>
      </c>
      <c r="B54" s="169" t="s">
        <v>230</v>
      </c>
      <c r="C54" s="178" t="s">
        <v>231</v>
      </c>
      <c r="D54" s="170" t="s">
        <v>232</v>
      </c>
      <c r="E54" s="171">
        <v>246.8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 t="s">
        <v>189</v>
      </c>
      <c r="S54" s="173" t="s">
        <v>166</v>
      </c>
      <c r="T54" s="174" t="s">
        <v>167</v>
      </c>
      <c r="U54" s="160">
        <v>6.2E-2</v>
      </c>
      <c r="V54" s="160">
        <f>ROUND(E54*U54,2)</f>
        <v>15.3</v>
      </c>
      <c r="W54" s="160"/>
      <c r="X54" s="160" t="s">
        <v>190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191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3" t="s">
        <v>233</v>
      </c>
      <c r="D55" s="254"/>
      <c r="E55" s="254"/>
      <c r="F55" s="254"/>
      <c r="G55" s="254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193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0"/>
      <c r="D56" s="241"/>
      <c r="E56" s="241"/>
      <c r="F56" s="241"/>
      <c r="G56" s="241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17</v>
      </c>
      <c r="B57" s="169" t="s">
        <v>234</v>
      </c>
      <c r="C57" s="178" t="s">
        <v>235</v>
      </c>
      <c r="D57" s="170" t="s">
        <v>228</v>
      </c>
      <c r="E57" s="171">
        <v>806.9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 t="s">
        <v>189</v>
      </c>
      <c r="S57" s="173" t="s">
        <v>166</v>
      </c>
      <c r="T57" s="174" t="s">
        <v>167</v>
      </c>
      <c r="U57" s="160">
        <v>2.7E-2</v>
      </c>
      <c r="V57" s="160">
        <f>ROUND(E57*U57,2)</f>
        <v>21.79</v>
      </c>
      <c r="W57" s="160"/>
      <c r="X57" s="160" t="s">
        <v>190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3" t="s">
        <v>236</v>
      </c>
      <c r="D58" s="254"/>
      <c r="E58" s="254"/>
      <c r="F58" s="254"/>
      <c r="G58" s="254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193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0"/>
      <c r="D59" s="241"/>
      <c r="E59" s="241"/>
      <c r="F59" s="241"/>
      <c r="G59" s="241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18</v>
      </c>
      <c r="B60" s="169" t="s">
        <v>237</v>
      </c>
      <c r="C60" s="178" t="s">
        <v>238</v>
      </c>
      <c r="D60" s="170" t="s">
        <v>228</v>
      </c>
      <c r="E60" s="171">
        <v>439.5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 t="s">
        <v>239</v>
      </c>
      <c r="S60" s="173" t="s">
        <v>166</v>
      </c>
      <c r="T60" s="174" t="s">
        <v>167</v>
      </c>
      <c r="U60" s="160">
        <v>0.12</v>
      </c>
      <c r="V60" s="160">
        <f>ROUND(E60*U60,2)</f>
        <v>52.74</v>
      </c>
      <c r="W60" s="160"/>
      <c r="X60" s="160" t="s">
        <v>190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191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3" t="s">
        <v>240</v>
      </c>
      <c r="D61" s="254"/>
      <c r="E61" s="254"/>
      <c r="F61" s="254"/>
      <c r="G61" s="254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193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5" t="s">
        <v>241</v>
      </c>
      <c r="D62" s="256"/>
      <c r="E62" s="256"/>
      <c r="F62" s="256"/>
      <c r="G62" s="25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0"/>
      <c r="D63" s="241"/>
      <c r="E63" s="241"/>
      <c r="F63" s="241"/>
      <c r="G63" s="24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68">
        <v>19</v>
      </c>
      <c r="B64" s="169" t="s">
        <v>242</v>
      </c>
      <c r="C64" s="178" t="s">
        <v>243</v>
      </c>
      <c r="D64" s="170" t="s">
        <v>228</v>
      </c>
      <c r="E64" s="171">
        <v>50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 t="s">
        <v>244</v>
      </c>
      <c r="T64" s="174" t="s">
        <v>167</v>
      </c>
      <c r="U64" s="160">
        <v>0</v>
      </c>
      <c r="V64" s="160">
        <f>ROUND(E64*U64,2)</f>
        <v>0</v>
      </c>
      <c r="W64" s="160"/>
      <c r="X64" s="160" t="s">
        <v>190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1"/>
      <c r="D65" s="252"/>
      <c r="E65" s="252"/>
      <c r="F65" s="252"/>
      <c r="G65" s="252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68">
        <v>20</v>
      </c>
      <c r="B66" s="169" t="s">
        <v>245</v>
      </c>
      <c r="C66" s="178" t="s">
        <v>246</v>
      </c>
      <c r="D66" s="170" t="s">
        <v>228</v>
      </c>
      <c r="E66" s="171">
        <v>42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0.29499999999999998</v>
      </c>
      <c r="Q66" s="173">
        <f>ROUND(E66*P66,2)</f>
        <v>12.39</v>
      </c>
      <c r="R66" s="173"/>
      <c r="S66" s="173" t="s">
        <v>244</v>
      </c>
      <c r="T66" s="174" t="s">
        <v>167</v>
      </c>
      <c r="U66" s="160">
        <v>0</v>
      </c>
      <c r="V66" s="160">
        <f>ROUND(E66*U66,2)</f>
        <v>0</v>
      </c>
      <c r="W66" s="160"/>
      <c r="X66" s="160" t="s">
        <v>190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1"/>
      <c r="D67" s="252"/>
      <c r="E67" s="252"/>
      <c r="F67" s="252"/>
      <c r="G67" s="252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21</v>
      </c>
      <c r="B68" s="169" t="s">
        <v>247</v>
      </c>
      <c r="C68" s="178" t="s">
        <v>248</v>
      </c>
      <c r="D68" s="170" t="s">
        <v>228</v>
      </c>
      <c r="E68" s="171">
        <v>134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244</v>
      </c>
      <c r="T68" s="174" t="s">
        <v>167</v>
      </c>
      <c r="U68" s="160">
        <v>0</v>
      </c>
      <c r="V68" s="160">
        <f>ROUND(E68*U68,2)</f>
        <v>0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1"/>
      <c r="D69" s="252"/>
      <c r="E69" s="252"/>
      <c r="F69" s="252"/>
      <c r="G69" s="252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22</v>
      </c>
      <c r="B70" s="169" t="s">
        <v>249</v>
      </c>
      <c r="C70" s="178" t="s">
        <v>250</v>
      </c>
      <c r="D70" s="170" t="s">
        <v>228</v>
      </c>
      <c r="E70" s="171">
        <v>92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1"/>
      <c r="D71" s="252"/>
      <c r="E71" s="252"/>
      <c r="F71" s="252"/>
      <c r="G71" s="252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68">
        <v>23</v>
      </c>
      <c r="B72" s="169" t="s">
        <v>251</v>
      </c>
      <c r="C72" s="178" t="s">
        <v>252</v>
      </c>
      <c r="D72" s="170" t="s">
        <v>232</v>
      </c>
      <c r="E72" s="171">
        <v>114.2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244</v>
      </c>
      <c r="T72" s="174" t="s">
        <v>167</v>
      </c>
      <c r="U72" s="160">
        <v>0</v>
      </c>
      <c r="V72" s="160">
        <f>ROUND(E72*U72,2)</f>
        <v>0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1"/>
      <c r="D73" s="252"/>
      <c r="E73" s="252"/>
      <c r="F73" s="252"/>
      <c r="G73" s="252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68">
        <v>24</v>
      </c>
      <c r="B74" s="169" t="s">
        <v>253</v>
      </c>
      <c r="C74" s="178" t="s">
        <v>254</v>
      </c>
      <c r="D74" s="170" t="s">
        <v>188</v>
      </c>
      <c r="E74" s="171">
        <v>36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244</v>
      </c>
      <c r="T74" s="174" t="s">
        <v>167</v>
      </c>
      <c r="U74" s="160">
        <v>0</v>
      </c>
      <c r="V74" s="160">
        <f>ROUND(E74*U74,2)</f>
        <v>0</v>
      </c>
      <c r="W74" s="160"/>
      <c r="X74" s="160" t="s">
        <v>190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1"/>
      <c r="D75" s="252"/>
      <c r="E75" s="252"/>
      <c r="F75" s="252"/>
      <c r="G75" s="252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68">
        <v>25</v>
      </c>
      <c r="B76" s="169" t="s">
        <v>255</v>
      </c>
      <c r="C76" s="178" t="s">
        <v>256</v>
      </c>
      <c r="D76" s="170" t="s">
        <v>188</v>
      </c>
      <c r="E76" s="171">
        <v>45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244</v>
      </c>
      <c r="T76" s="174" t="s">
        <v>167</v>
      </c>
      <c r="U76" s="160">
        <v>0</v>
      </c>
      <c r="V76" s="160">
        <f>ROUND(E76*U76,2)</f>
        <v>0</v>
      </c>
      <c r="W76" s="160"/>
      <c r="X76" s="160" t="s">
        <v>190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191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51"/>
      <c r="D77" s="252"/>
      <c r="E77" s="252"/>
      <c r="F77" s="252"/>
      <c r="G77" s="252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26</v>
      </c>
      <c r="B78" s="169" t="s">
        <v>257</v>
      </c>
      <c r="C78" s="178" t="s">
        <v>258</v>
      </c>
      <c r="D78" s="170" t="s">
        <v>188</v>
      </c>
      <c r="E78" s="171">
        <v>18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244</v>
      </c>
      <c r="T78" s="174" t="s">
        <v>167</v>
      </c>
      <c r="U78" s="160">
        <v>0</v>
      </c>
      <c r="V78" s="160">
        <f>ROUND(E78*U78,2)</f>
        <v>0</v>
      </c>
      <c r="W78" s="160"/>
      <c r="X78" s="160" t="s">
        <v>190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1"/>
      <c r="D79" s="252"/>
      <c r="E79" s="252"/>
      <c r="F79" s="252"/>
      <c r="G79" s="252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68">
        <v>27</v>
      </c>
      <c r="B80" s="169" t="s">
        <v>259</v>
      </c>
      <c r="C80" s="178" t="s">
        <v>260</v>
      </c>
      <c r="D80" s="170" t="s">
        <v>188</v>
      </c>
      <c r="E80" s="171">
        <v>36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244</v>
      </c>
      <c r="T80" s="174" t="s">
        <v>167</v>
      </c>
      <c r="U80" s="160">
        <v>0</v>
      </c>
      <c r="V80" s="160">
        <f>ROUND(E80*U80,2)</f>
        <v>0</v>
      </c>
      <c r="W80" s="160"/>
      <c r="X80" s="160" t="s">
        <v>190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1"/>
      <c r="D81" s="252"/>
      <c r="E81" s="252"/>
      <c r="F81" s="252"/>
      <c r="G81" s="252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68">
        <v>28</v>
      </c>
      <c r="B82" s="169" t="s">
        <v>261</v>
      </c>
      <c r="C82" s="178" t="s">
        <v>262</v>
      </c>
      <c r="D82" s="170" t="s">
        <v>188</v>
      </c>
      <c r="E82" s="171">
        <v>45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244</v>
      </c>
      <c r="T82" s="174" t="s">
        <v>167</v>
      </c>
      <c r="U82" s="160">
        <v>0</v>
      </c>
      <c r="V82" s="160">
        <f>ROUND(E82*U82,2)</f>
        <v>0</v>
      </c>
      <c r="W82" s="160"/>
      <c r="X82" s="160" t="s">
        <v>190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191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1"/>
      <c r="D83" s="252"/>
      <c r="E83" s="252"/>
      <c r="F83" s="252"/>
      <c r="G83" s="252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68">
        <v>29</v>
      </c>
      <c r="B84" s="169" t="s">
        <v>263</v>
      </c>
      <c r="C84" s="178" t="s">
        <v>264</v>
      </c>
      <c r="D84" s="170" t="s">
        <v>188</v>
      </c>
      <c r="E84" s="171">
        <v>18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244</v>
      </c>
      <c r="T84" s="174" t="s">
        <v>167</v>
      </c>
      <c r="U84" s="160">
        <v>0</v>
      </c>
      <c r="V84" s="160">
        <f>ROUND(E84*U84,2)</f>
        <v>0</v>
      </c>
      <c r="W84" s="160"/>
      <c r="X84" s="160" t="s">
        <v>190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51"/>
      <c r="D85" s="252"/>
      <c r="E85" s="252"/>
      <c r="F85" s="252"/>
      <c r="G85" s="252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30</v>
      </c>
      <c r="B86" s="169" t="s">
        <v>265</v>
      </c>
      <c r="C86" s="178" t="s">
        <v>266</v>
      </c>
      <c r="D86" s="170" t="s">
        <v>188</v>
      </c>
      <c r="E86" s="171">
        <v>45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244</v>
      </c>
      <c r="T86" s="174" t="s">
        <v>167</v>
      </c>
      <c r="U86" s="160">
        <v>0</v>
      </c>
      <c r="V86" s="160">
        <f>ROUND(E86*U86,2)</f>
        <v>0</v>
      </c>
      <c r="W86" s="160"/>
      <c r="X86" s="160" t="s">
        <v>190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1"/>
      <c r="D87" s="252"/>
      <c r="E87" s="252"/>
      <c r="F87" s="252"/>
      <c r="G87" s="252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68">
        <v>31</v>
      </c>
      <c r="B88" s="169" t="s">
        <v>267</v>
      </c>
      <c r="C88" s="178" t="s">
        <v>268</v>
      </c>
      <c r="D88" s="170" t="s">
        <v>188</v>
      </c>
      <c r="E88" s="171">
        <v>27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244</v>
      </c>
      <c r="T88" s="174" t="s">
        <v>167</v>
      </c>
      <c r="U88" s="160">
        <v>0</v>
      </c>
      <c r="V88" s="160">
        <f>ROUND(E88*U88,2)</f>
        <v>0</v>
      </c>
      <c r="W88" s="160"/>
      <c r="X88" s="160" t="s">
        <v>190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191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1"/>
      <c r="D89" s="252"/>
      <c r="E89" s="252"/>
      <c r="F89" s="252"/>
      <c r="G89" s="252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68">
        <v>32</v>
      </c>
      <c r="B90" s="169" t="s">
        <v>269</v>
      </c>
      <c r="C90" s="178" t="s">
        <v>270</v>
      </c>
      <c r="D90" s="170" t="s">
        <v>228</v>
      </c>
      <c r="E90" s="171">
        <v>200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244</v>
      </c>
      <c r="T90" s="174" t="s">
        <v>167</v>
      </c>
      <c r="U90" s="160">
        <v>0</v>
      </c>
      <c r="V90" s="160">
        <f>ROUND(E90*U90,2)</f>
        <v>0</v>
      </c>
      <c r="W90" s="160"/>
      <c r="X90" s="160" t="s">
        <v>190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1"/>
      <c r="D91" s="252"/>
      <c r="E91" s="252"/>
      <c r="F91" s="252"/>
      <c r="G91" s="252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33</v>
      </c>
      <c r="B92" s="169" t="s">
        <v>271</v>
      </c>
      <c r="C92" s="178" t="s">
        <v>272</v>
      </c>
      <c r="D92" s="170" t="s">
        <v>228</v>
      </c>
      <c r="E92" s="171">
        <v>439.5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/>
      <c r="S92" s="173" t="s">
        <v>244</v>
      </c>
      <c r="T92" s="174" t="s">
        <v>167</v>
      </c>
      <c r="U92" s="160">
        <v>0</v>
      </c>
      <c r="V92" s="160">
        <f>ROUND(E92*U92,2)</f>
        <v>0</v>
      </c>
      <c r="W92" s="160"/>
      <c r="X92" s="160" t="s">
        <v>190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191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1"/>
      <c r="D93" s="252"/>
      <c r="E93" s="252"/>
      <c r="F93" s="252"/>
      <c r="G93" s="252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34</v>
      </c>
      <c r="B94" s="169" t="s">
        <v>273</v>
      </c>
      <c r="C94" s="178" t="s">
        <v>274</v>
      </c>
      <c r="D94" s="170" t="s">
        <v>275</v>
      </c>
      <c r="E94" s="171">
        <v>15.3825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1E-3</v>
      </c>
      <c r="O94" s="173">
        <f>ROUND(E94*N94,2)</f>
        <v>0.02</v>
      </c>
      <c r="P94" s="173">
        <v>0</v>
      </c>
      <c r="Q94" s="173">
        <f>ROUND(E94*P94,2)</f>
        <v>0</v>
      </c>
      <c r="R94" s="173" t="s">
        <v>276</v>
      </c>
      <c r="S94" s="173" t="s">
        <v>166</v>
      </c>
      <c r="T94" s="174" t="s">
        <v>167</v>
      </c>
      <c r="U94" s="160">
        <v>0</v>
      </c>
      <c r="V94" s="160">
        <f>ROUND(E94*U94,2)</f>
        <v>0</v>
      </c>
      <c r="W94" s="160"/>
      <c r="X94" s="160" t="s">
        <v>277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278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1"/>
      <c r="D95" s="252"/>
      <c r="E95" s="252"/>
      <c r="F95" s="252"/>
      <c r="G95" s="252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2" t="s">
        <v>161</v>
      </c>
      <c r="B96" s="163" t="s">
        <v>107</v>
      </c>
      <c r="C96" s="177" t="s">
        <v>108</v>
      </c>
      <c r="D96" s="164"/>
      <c r="E96" s="165"/>
      <c r="F96" s="166"/>
      <c r="G96" s="166">
        <f>SUMIF(AG97:AG104,"&lt;&gt;NOR",G97:G104)</f>
        <v>0</v>
      </c>
      <c r="H96" s="166"/>
      <c r="I96" s="166">
        <f>SUM(I97:I104)</f>
        <v>0</v>
      </c>
      <c r="J96" s="166"/>
      <c r="K96" s="166">
        <f>SUM(K97:K104)</f>
        <v>0</v>
      </c>
      <c r="L96" s="166"/>
      <c r="M96" s="166">
        <f>SUM(M97:M104)</f>
        <v>0</v>
      </c>
      <c r="N96" s="166"/>
      <c r="O96" s="166">
        <f>SUM(O97:O104)</f>
        <v>21.259999999999998</v>
      </c>
      <c r="P96" s="166"/>
      <c r="Q96" s="166">
        <f>SUM(Q97:Q104)</f>
        <v>0</v>
      </c>
      <c r="R96" s="166"/>
      <c r="S96" s="166"/>
      <c r="T96" s="167"/>
      <c r="U96" s="161"/>
      <c r="V96" s="161">
        <f>SUM(V97:V104)</f>
        <v>51.2</v>
      </c>
      <c r="W96" s="161"/>
      <c r="X96" s="161"/>
      <c r="AG96" t="s">
        <v>162</v>
      </c>
    </row>
    <row r="97" spans="1:60" outlineLevel="1" x14ac:dyDescent="0.2">
      <c r="A97" s="168">
        <v>35</v>
      </c>
      <c r="B97" s="169" t="s">
        <v>279</v>
      </c>
      <c r="C97" s="178" t="s">
        <v>280</v>
      </c>
      <c r="D97" s="170" t="s">
        <v>228</v>
      </c>
      <c r="E97" s="171">
        <v>17.600000000000001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2.0000000000000001E-4</v>
      </c>
      <c r="O97" s="173">
        <f>ROUND(E97*N97,2)</f>
        <v>0</v>
      </c>
      <c r="P97" s="173">
        <v>0</v>
      </c>
      <c r="Q97" s="173">
        <f>ROUND(E97*P97,2)</f>
        <v>0</v>
      </c>
      <c r="R97" s="173" t="s">
        <v>281</v>
      </c>
      <c r="S97" s="173" t="s">
        <v>166</v>
      </c>
      <c r="T97" s="174" t="s">
        <v>167</v>
      </c>
      <c r="U97" s="160">
        <v>0.45</v>
      </c>
      <c r="V97" s="160">
        <f>ROUND(E97*U97,2)</f>
        <v>7.92</v>
      </c>
      <c r="W97" s="160"/>
      <c r="X97" s="160" t="s">
        <v>190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51"/>
      <c r="D98" s="252"/>
      <c r="E98" s="252"/>
      <c r="F98" s="252"/>
      <c r="G98" s="252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68">
        <v>36</v>
      </c>
      <c r="B99" s="169" t="s">
        <v>282</v>
      </c>
      <c r="C99" s="178" t="s">
        <v>283</v>
      </c>
      <c r="D99" s="170" t="s">
        <v>228</v>
      </c>
      <c r="E99" s="171">
        <v>17.600000000000001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3" t="s">
        <v>281</v>
      </c>
      <c r="S99" s="173" t="s">
        <v>166</v>
      </c>
      <c r="T99" s="174" t="s">
        <v>167</v>
      </c>
      <c r="U99" s="160">
        <v>0.32</v>
      </c>
      <c r="V99" s="160">
        <f>ROUND(E99*U99,2)</f>
        <v>5.63</v>
      </c>
      <c r="W99" s="160"/>
      <c r="X99" s="160" t="s">
        <v>190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191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1"/>
      <c r="D100" s="252"/>
      <c r="E100" s="252"/>
      <c r="F100" s="252"/>
      <c r="G100" s="252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68">
        <v>37</v>
      </c>
      <c r="B101" s="169" t="s">
        <v>284</v>
      </c>
      <c r="C101" s="178" t="s">
        <v>285</v>
      </c>
      <c r="D101" s="170" t="s">
        <v>286</v>
      </c>
      <c r="E101" s="171">
        <v>1.6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1.0211600000000001</v>
      </c>
      <c r="O101" s="173">
        <f>ROUND(E101*N101,2)</f>
        <v>1.63</v>
      </c>
      <c r="P101" s="173">
        <v>0</v>
      </c>
      <c r="Q101" s="173">
        <f>ROUND(E101*P101,2)</f>
        <v>0</v>
      </c>
      <c r="R101" s="173" t="s">
        <v>287</v>
      </c>
      <c r="S101" s="173" t="s">
        <v>166</v>
      </c>
      <c r="T101" s="174" t="s">
        <v>167</v>
      </c>
      <c r="U101" s="160">
        <v>23.530999999999999</v>
      </c>
      <c r="V101" s="160">
        <f>ROUND(E101*U101,2)</f>
        <v>37.65</v>
      </c>
      <c r="W101" s="160"/>
      <c r="X101" s="160" t="s">
        <v>190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191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1"/>
      <c r="D102" s="252"/>
      <c r="E102" s="252"/>
      <c r="F102" s="252"/>
      <c r="G102" s="252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38</v>
      </c>
      <c r="B103" s="169" t="s">
        <v>288</v>
      </c>
      <c r="C103" s="178" t="s">
        <v>289</v>
      </c>
      <c r="D103" s="170" t="s">
        <v>232</v>
      </c>
      <c r="E103" s="171">
        <v>8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2.45329</v>
      </c>
      <c r="O103" s="173">
        <f>ROUND(E103*N103,2)</f>
        <v>19.63</v>
      </c>
      <c r="P103" s="173">
        <v>0</v>
      </c>
      <c r="Q103" s="173">
        <f>ROUND(E103*P103,2)</f>
        <v>0</v>
      </c>
      <c r="R103" s="173"/>
      <c r="S103" s="173" t="s">
        <v>244</v>
      </c>
      <c r="T103" s="174" t="s">
        <v>167</v>
      </c>
      <c r="U103" s="160">
        <v>0</v>
      </c>
      <c r="V103" s="160">
        <f>ROUND(E103*U103,2)</f>
        <v>0</v>
      </c>
      <c r="W103" s="160"/>
      <c r="X103" s="160" t="s">
        <v>190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191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1"/>
      <c r="D104" s="252"/>
      <c r="E104" s="252"/>
      <c r="F104" s="252"/>
      <c r="G104" s="252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2" t="s">
        <v>161</v>
      </c>
      <c r="B105" s="163" t="s">
        <v>109</v>
      </c>
      <c r="C105" s="177" t="s">
        <v>110</v>
      </c>
      <c r="D105" s="164"/>
      <c r="E105" s="165"/>
      <c r="F105" s="166"/>
      <c r="G105" s="166">
        <f>SUMIF(AG106:AG118,"&lt;&gt;NOR",G106:G118)</f>
        <v>0</v>
      </c>
      <c r="H105" s="166"/>
      <c r="I105" s="166">
        <f>SUM(I106:I118)</f>
        <v>0</v>
      </c>
      <c r="J105" s="166"/>
      <c r="K105" s="166">
        <f>SUM(K106:K118)</f>
        <v>0</v>
      </c>
      <c r="L105" s="166"/>
      <c r="M105" s="166">
        <f>SUM(M106:M118)</f>
        <v>0</v>
      </c>
      <c r="N105" s="166"/>
      <c r="O105" s="166">
        <f>SUM(O106:O118)</f>
        <v>16.830000000000002</v>
      </c>
      <c r="P105" s="166"/>
      <c r="Q105" s="166">
        <f>SUM(Q106:Q118)</f>
        <v>0</v>
      </c>
      <c r="R105" s="166"/>
      <c r="S105" s="166"/>
      <c r="T105" s="167"/>
      <c r="U105" s="161"/>
      <c r="V105" s="161">
        <f>SUM(V106:V118)</f>
        <v>46</v>
      </c>
      <c r="W105" s="161"/>
      <c r="X105" s="161"/>
      <c r="AG105" t="s">
        <v>162</v>
      </c>
    </row>
    <row r="106" spans="1:60" outlineLevel="1" x14ac:dyDescent="0.2">
      <c r="A106" s="168">
        <v>39</v>
      </c>
      <c r="B106" s="169" t="s">
        <v>290</v>
      </c>
      <c r="C106" s="178" t="s">
        <v>291</v>
      </c>
      <c r="D106" s="170" t="s">
        <v>232</v>
      </c>
      <c r="E106" s="171">
        <v>5.74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2.5249999999999999</v>
      </c>
      <c r="O106" s="173">
        <f>ROUND(E106*N106,2)</f>
        <v>14.49</v>
      </c>
      <c r="P106" s="173">
        <v>0</v>
      </c>
      <c r="Q106" s="173">
        <f>ROUND(E106*P106,2)</f>
        <v>0</v>
      </c>
      <c r="R106" s="173" t="s">
        <v>292</v>
      </c>
      <c r="S106" s="173" t="s">
        <v>166</v>
      </c>
      <c r="T106" s="174" t="s">
        <v>167</v>
      </c>
      <c r="U106" s="160">
        <v>0.45900000000000002</v>
      </c>
      <c r="V106" s="160">
        <f>ROUND(E106*U106,2)</f>
        <v>2.63</v>
      </c>
      <c r="W106" s="160"/>
      <c r="X106" s="160" t="s">
        <v>190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51"/>
      <c r="D107" s="252"/>
      <c r="E107" s="252"/>
      <c r="F107" s="252"/>
      <c r="G107" s="252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68">
        <v>40</v>
      </c>
      <c r="B108" s="169" t="s">
        <v>293</v>
      </c>
      <c r="C108" s="178" t="s">
        <v>294</v>
      </c>
      <c r="D108" s="170" t="s">
        <v>228</v>
      </c>
      <c r="E108" s="171">
        <v>29.847999999999999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3.8240000000000003E-2</v>
      </c>
      <c r="O108" s="173">
        <f>ROUND(E108*N108,2)</f>
        <v>1.1399999999999999</v>
      </c>
      <c r="P108" s="173">
        <v>0</v>
      </c>
      <c r="Q108" s="173">
        <f>ROUND(E108*P108,2)</f>
        <v>0</v>
      </c>
      <c r="R108" s="173" t="s">
        <v>295</v>
      </c>
      <c r="S108" s="173" t="s">
        <v>166</v>
      </c>
      <c r="T108" s="174" t="s">
        <v>167</v>
      </c>
      <c r="U108" s="160">
        <v>0.92700000000000005</v>
      </c>
      <c r="V108" s="160">
        <f>ROUND(E108*U108,2)</f>
        <v>27.67</v>
      </c>
      <c r="W108" s="160"/>
      <c r="X108" s="160" t="s">
        <v>190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51"/>
      <c r="D109" s="252"/>
      <c r="E109" s="252"/>
      <c r="F109" s="252"/>
      <c r="G109" s="252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41</v>
      </c>
      <c r="B110" s="169" t="s">
        <v>296</v>
      </c>
      <c r="C110" s="178" t="s">
        <v>297</v>
      </c>
      <c r="D110" s="170" t="s">
        <v>228</v>
      </c>
      <c r="E110" s="171">
        <v>29.847999999999999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3" t="s">
        <v>295</v>
      </c>
      <c r="S110" s="173" t="s">
        <v>166</v>
      </c>
      <c r="T110" s="174" t="s">
        <v>167</v>
      </c>
      <c r="U110" s="160">
        <v>0.52600000000000002</v>
      </c>
      <c r="V110" s="160">
        <f>ROUND(E110*U110,2)</f>
        <v>15.7</v>
      </c>
      <c r="W110" s="160"/>
      <c r="X110" s="160" t="s">
        <v>190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191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1"/>
      <c r="D111" s="252"/>
      <c r="E111" s="252"/>
      <c r="F111" s="252"/>
      <c r="G111" s="252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1" x14ac:dyDescent="0.2">
      <c r="A112" s="168">
        <v>42</v>
      </c>
      <c r="B112" s="169" t="s">
        <v>298</v>
      </c>
      <c r="C112" s="178" t="s">
        <v>1205</v>
      </c>
      <c r="D112" s="170" t="s">
        <v>206</v>
      </c>
      <c r="E112" s="171">
        <v>0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3.29E-3</v>
      </c>
      <c r="O112" s="173">
        <f>ROUND(E112*N112,2)</f>
        <v>0</v>
      </c>
      <c r="P112" s="173">
        <v>0</v>
      </c>
      <c r="Q112" s="173">
        <f>ROUND(E112*P112,2)</f>
        <v>0</v>
      </c>
      <c r="R112" s="173" t="s">
        <v>281</v>
      </c>
      <c r="S112" s="173" t="s">
        <v>166</v>
      </c>
      <c r="T112" s="174" t="s">
        <v>167</v>
      </c>
      <c r="U112" s="160">
        <v>1.877</v>
      </c>
      <c r="V112" s="160">
        <f>ROUND(E112*U112,2)</f>
        <v>0</v>
      </c>
      <c r="W112" s="160"/>
      <c r="X112" s="160" t="s">
        <v>190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191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3" t="s">
        <v>299</v>
      </c>
      <c r="D113" s="254"/>
      <c r="E113" s="254"/>
      <c r="F113" s="254"/>
      <c r="G113" s="254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193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40"/>
      <c r="D114" s="241"/>
      <c r="E114" s="241"/>
      <c r="F114" s="241"/>
      <c r="G114" s="241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43</v>
      </c>
      <c r="B115" s="169" t="s">
        <v>300</v>
      </c>
      <c r="C115" s="178" t="s">
        <v>301</v>
      </c>
      <c r="D115" s="170" t="s">
        <v>286</v>
      </c>
      <c r="E115" s="171">
        <v>1.1479999999999999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1.04331</v>
      </c>
      <c r="O115" s="173">
        <f>ROUND(E115*N115,2)</f>
        <v>1.2</v>
      </c>
      <c r="P115" s="173">
        <v>0</v>
      </c>
      <c r="Q115" s="173">
        <f>ROUND(E115*P115,2)</f>
        <v>0</v>
      </c>
      <c r="R115" s="173"/>
      <c r="S115" s="173" t="s">
        <v>244</v>
      </c>
      <c r="T115" s="174" t="s">
        <v>167</v>
      </c>
      <c r="U115" s="160">
        <v>0</v>
      </c>
      <c r="V115" s="160">
        <f>ROUND(E115*U115,2)</f>
        <v>0</v>
      </c>
      <c r="W115" s="160"/>
      <c r="X115" s="160" t="s">
        <v>190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191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51"/>
      <c r="D116" s="252"/>
      <c r="E116" s="252"/>
      <c r="F116" s="252"/>
      <c r="G116" s="252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33.75" outlineLevel="1" x14ac:dyDescent="0.2">
      <c r="A117" s="168">
        <v>44</v>
      </c>
      <c r="B117" s="169" t="s">
        <v>302</v>
      </c>
      <c r="C117" s="178" t="s">
        <v>1203</v>
      </c>
      <c r="D117" s="170" t="s">
        <v>206</v>
      </c>
      <c r="E117" s="171">
        <v>0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3"/>
      <c r="S117" s="173" t="s">
        <v>244</v>
      </c>
      <c r="T117" s="174" t="s">
        <v>167</v>
      </c>
      <c r="U117" s="160">
        <v>0</v>
      </c>
      <c r="V117" s="160">
        <f>ROUND(E117*U117,2)</f>
        <v>0</v>
      </c>
      <c r="W117" s="160"/>
      <c r="X117" s="160" t="s">
        <v>190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191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1"/>
      <c r="D118" s="252"/>
      <c r="E118" s="252"/>
      <c r="F118" s="252"/>
      <c r="G118" s="252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2" t="s">
        <v>161</v>
      </c>
      <c r="B119" s="163" t="s">
        <v>111</v>
      </c>
      <c r="C119" s="177" t="s">
        <v>112</v>
      </c>
      <c r="D119" s="164"/>
      <c r="E119" s="165"/>
      <c r="F119" s="166"/>
      <c r="G119" s="166">
        <f>SUMIF(AG120:AG121,"&lt;&gt;NOR",G120:G121)</f>
        <v>0</v>
      </c>
      <c r="H119" s="166"/>
      <c r="I119" s="166">
        <f>SUM(I120:I121)</f>
        <v>0</v>
      </c>
      <c r="J119" s="166"/>
      <c r="K119" s="166">
        <f>SUM(K120:K121)</f>
        <v>0</v>
      </c>
      <c r="L119" s="166"/>
      <c r="M119" s="166">
        <f>SUM(M120:M121)</f>
        <v>0</v>
      </c>
      <c r="N119" s="166"/>
      <c r="O119" s="166">
        <f>SUM(O120:O121)</f>
        <v>6.18</v>
      </c>
      <c r="P119" s="166"/>
      <c r="Q119" s="166">
        <f>SUM(Q120:Q121)</f>
        <v>0</v>
      </c>
      <c r="R119" s="166"/>
      <c r="S119" s="166"/>
      <c r="T119" s="167"/>
      <c r="U119" s="161"/>
      <c r="V119" s="161">
        <f>SUM(V120:V121)</f>
        <v>0</v>
      </c>
      <c r="W119" s="161"/>
      <c r="X119" s="161"/>
      <c r="AG119" t="s">
        <v>162</v>
      </c>
    </row>
    <row r="120" spans="1:60" ht="22.5" outlineLevel="1" x14ac:dyDescent="0.2">
      <c r="A120" s="168">
        <v>45</v>
      </c>
      <c r="B120" s="169" t="s">
        <v>303</v>
      </c>
      <c r="C120" s="178" t="s">
        <v>304</v>
      </c>
      <c r="D120" s="170" t="s">
        <v>228</v>
      </c>
      <c r="E120" s="171">
        <v>15.45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0.4</v>
      </c>
      <c r="O120" s="173">
        <f>ROUND(E120*N120,2)</f>
        <v>6.18</v>
      </c>
      <c r="P120" s="173">
        <v>0</v>
      </c>
      <c r="Q120" s="173">
        <f>ROUND(E120*P120,2)</f>
        <v>0</v>
      </c>
      <c r="R120" s="173"/>
      <c r="S120" s="173" t="s">
        <v>244</v>
      </c>
      <c r="T120" s="174" t="s">
        <v>167</v>
      </c>
      <c r="U120" s="160">
        <v>0</v>
      </c>
      <c r="V120" s="160">
        <f>ROUND(E120*U120,2)</f>
        <v>0</v>
      </c>
      <c r="W120" s="160"/>
      <c r="X120" s="160" t="s">
        <v>190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191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1"/>
      <c r="D121" s="252"/>
      <c r="E121" s="252"/>
      <c r="F121" s="252"/>
      <c r="G121" s="252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2" t="s">
        <v>161</v>
      </c>
      <c r="B122" s="163" t="s">
        <v>113</v>
      </c>
      <c r="C122" s="177" t="s">
        <v>114</v>
      </c>
      <c r="D122" s="164"/>
      <c r="E122" s="165"/>
      <c r="F122" s="166"/>
      <c r="G122" s="166">
        <f>SUMIF(AG123:AG144,"&lt;&gt;NOR",G123:G144)</f>
        <v>0</v>
      </c>
      <c r="H122" s="166"/>
      <c r="I122" s="166">
        <f>SUM(I123:I144)</f>
        <v>0</v>
      </c>
      <c r="J122" s="166"/>
      <c r="K122" s="166">
        <f>SUM(K123:K144)</f>
        <v>0</v>
      </c>
      <c r="L122" s="166"/>
      <c r="M122" s="166">
        <f>SUM(M123:M144)</f>
        <v>0</v>
      </c>
      <c r="N122" s="166"/>
      <c r="O122" s="166">
        <f>SUM(O123:O144)</f>
        <v>209.43999999999997</v>
      </c>
      <c r="P122" s="166"/>
      <c r="Q122" s="166">
        <f>SUM(Q123:Q144)</f>
        <v>0</v>
      </c>
      <c r="R122" s="166"/>
      <c r="S122" s="166"/>
      <c r="T122" s="167"/>
      <c r="U122" s="161"/>
      <c r="V122" s="161">
        <f>SUM(V123:V144)</f>
        <v>18.84</v>
      </c>
      <c r="W122" s="161"/>
      <c r="X122" s="161"/>
      <c r="AG122" t="s">
        <v>162</v>
      </c>
    </row>
    <row r="123" spans="1:60" outlineLevel="1" x14ac:dyDescent="0.2">
      <c r="A123" s="168">
        <v>46</v>
      </c>
      <c r="B123" s="169" t="s">
        <v>305</v>
      </c>
      <c r="C123" s="178" t="s">
        <v>306</v>
      </c>
      <c r="D123" s="170" t="s">
        <v>228</v>
      </c>
      <c r="E123" s="171">
        <v>132.69999999999999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0.25335999999999997</v>
      </c>
      <c r="O123" s="173">
        <f>ROUND(E123*N123,2)</f>
        <v>33.619999999999997</v>
      </c>
      <c r="P123" s="173">
        <v>0</v>
      </c>
      <c r="Q123" s="173">
        <f>ROUND(E123*P123,2)</f>
        <v>0</v>
      </c>
      <c r="R123" s="173" t="s">
        <v>207</v>
      </c>
      <c r="S123" s="173" t="s">
        <v>166</v>
      </c>
      <c r="T123" s="174" t="s">
        <v>167</v>
      </c>
      <c r="U123" s="160">
        <v>0.14199999999999999</v>
      </c>
      <c r="V123" s="160">
        <f>ROUND(E123*U123,2)</f>
        <v>18.84</v>
      </c>
      <c r="W123" s="160"/>
      <c r="X123" s="160" t="s">
        <v>190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191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1"/>
      <c r="D124" s="252"/>
      <c r="E124" s="252"/>
      <c r="F124" s="252"/>
      <c r="G124" s="252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68">
        <v>47</v>
      </c>
      <c r="B125" s="169" t="s">
        <v>307</v>
      </c>
      <c r="C125" s="178" t="s">
        <v>308</v>
      </c>
      <c r="D125" s="170" t="s">
        <v>228</v>
      </c>
      <c r="E125" s="171">
        <v>806.9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3"/>
      <c r="S125" s="173" t="s">
        <v>244</v>
      </c>
      <c r="T125" s="174" t="s">
        <v>167</v>
      </c>
      <c r="U125" s="160">
        <v>0</v>
      </c>
      <c r="V125" s="160">
        <f>ROUND(E125*U125,2)</f>
        <v>0</v>
      </c>
      <c r="W125" s="160"/>
      <c r="X125" s="160" t="s">
        <v>190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51"/>
      <c r="D126" s="252"/>
      <c r="E126" s="252"/>
      <c r="F126" s="252"/>
      <c r="G126" s="252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68">
        <v>48</v>
      </c>
      <c r="B127" s="169" t="s">
        <v>309</v>
      </c>
      <c r="C127" s="178" t="s">
        <v>310</v>
      </c>
      <c r="D127" s="170" t="s">
        <v>228</v>
      </c>
      <c r="E127" s="171">
        <v>674.2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8.4250000000000005E-2</v>
      </c>
      <c r="O127" s="173">
        <f>ROUND(E127*N127,2)</f>
        <v>56.8</v>
      </c>
      <c r="P127" s="173">
        <v>0</v>
      </c>
      <c r="Q127" s="173">
        <f>ROUND(E127*P127,2)</f>
        <v>0</v>
      </c>
      <c r="R127" s="173"/>
      <c r="S127" s="173" t="s">
        <v>244</v>
      </c>
      <c r="T127" s="174" t="s">
        <v>167</v>
      </c>
      <c r="U127" s="160">
        <v>0</v>
      </c>
      <c r="V127" s="160">
        <f>ROUND(E127*U127,2)</f>
        <v>0</v>
      </c>
      <c r="W127" s="160"/>
      <c r="X127" s="160" t="s">
        <v>190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191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1"/>
      <c r="D128" s="252"/>
      <c r="E128" s="252"/>
      <c r="F128" s="252"/>
      <c r="G128" s="252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68">
        <v>49</v>
      </c>
      <c r="B129" s="169" t="s">
        <v>311</v>
      </c>
      <c r="C129" s="178" t="s">
        <v>312</v>
      </c>
      <c r="D129" s="170" t="s">
        <v>228</v>
      </c>
      <c r="E129" s="171">
        <v>132.69999999999999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8.5650000000000004E-2</v>
      </c>
      <c r="O129" s="173">
        <f>ROUND(E129*N129,2)</f>
        <v>11.37</v>
      </c>
      <c r="P129" s="173">
        <v>0</v>
      </c>
      <c r="Q129" s="173">
        <f>ROUND(E129*P129,2)</f>
        <v>0</v>
      </c>
      <c r="R129" s="173"/>
      <c r="S129" s="173" t="s">
        <v>244</v>
      </c>
      <c r="T129" s="174" t="s">
        <v>167</v>
      </c>
      <c r="U129" s="160">
        <v>0</v>
      </c>
      <c r="V129" s="160">
        <f>ROUND(E129*U129,2)</f>
        <v>0</v>
      </c>
      <c r="W129" s="160"/>
      <c r="X129" s="160" t="s">
        <v>190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191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1"/>
      <c r="D130" s="252"/>
      <c r="E130" s="252"/>
      <c r="F130" s="252"/>
      <c r="G130" s="252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68">
        <v>50</v>
      </c>
      <c r="B131" s="169" t="s">
        <v>313</v>
      </c>
      <c r="C131" s="178" t="s">
        <v>314</v>
      </c>
      <c r="D131" s="170" t="s">
        <v>206</v>
      </c>
      <c r="E131" s="171">
        <v>24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3"/>
      <c r="S131" s="173" t="s">
        <v>244</v>
      </c>
      <c r="T131" s="174" t="s">
        <v>167</v>
      </c>
      <c r="U131" s="160">
        <v>0</v>
      </c>
      <c r="V131" s="160">
        <f>ROUND(E131*U131,2)</f>
        <v>0</v>
      </c>
      <c r="W131" s="160"/>
      <c r="X131" s="160" t="s">
        <v>190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191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1"/>
      <c r="D132" s="252"/>
      <c r="E132" s="252"/>
      <c r="F132" s="252"/>
      <c r="G132" s="252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68">
        <v>51</v>
      </c>
      <c r="B133" s="169" t="s">
        <v>315</v>
      </c>
      <c r="C133" s="178" t="s">
        <v>316</v>
      </c>
      <c r="D133" s="170" t="s">
        <v>228</v>
      </c>
      <c r="E133" s="171">
        <v>25.4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3">
        <v>0.13100000000000001</v>
      </c>
      <c r="O133" s="173">
        <f>ROUND(E133*N133,2)</f>
        <v>3.33</v>
      </c>
      <c r="P133" s="173">
        <v>0</v>
      </c>
      <c r="Q133" s="173">
        <f>ROUND(E133*P133,2)</f>
        <v>0</v>
      </c>
      <c r="R133" s="173"/>
      <c r="S133" s="173" t="s">
        <v>244</v>
      </c>
      <c r="T133" s="174" t="s">
        <v>167</v>
      </c>
      <c r="U133" s="160">
        <v>0</v>
      </c>
      <c r="V133" s="160">
        <f>ROUND(E133*U133,2)</f>
        <v>0</v>
      </c>
      <c r="W133" s="160"/>
      <c r="X133" s="160" t="s">
        <v>277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278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51"/>
      <c r="D134" s="252"/>
      <c r="E134" s="252"/>
      <c r="F134" s="252"/>
      <c r="G134" s="252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68">
        <v>52</v>
      </c>
      <c r="B135" s="169" t="s">
        <v>317</v>
      </c>
      <c r="C135" s="178" t="s">
        <v>318</v>
      </c>
      <c r="D135" s="170" t="s">
        <v>228</v>
      </c>
      <c r="E135" s="171">
        <v>646.6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0.13100000000000001</v>
      </c>
      <c r="O135" s="173">
        <f>ROUND(E135*N135,2)</f>
        <v>84.7</v>
      </c>
      <c r="P135" s="173">
        <v>0</v>
      </c>
      <c r="Q135" s="173">
        <f>ROUND(E135*P135,2)</f>
        <v>0</v>
      </c>
      <c r="R135" s="173"/>
      <c r="S135" s="173" t="s">
        <v>244</v>
      </c>
      <c r="T135" s="174" t="s">
        <v>167</v>
      </c>
      <c r="U135" s="160">
        <v>0</v>
      </c>
      <c r="V135" s="160">
        <f>ROUND(E135*U135,2)</f>
        <v>0</v>
      </c>
      <c r="W135" s="160"/>
      <c r="X135" s="160" t="s">
        <v>277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1"/>
      <c r="D136" s="252"/>
      <c r="E136" s="252"/>
      <c r="F136" s="252"/>
      <c r="G136" s="252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68">
        <v>53</v>
      </c>
      <c r="B137" s="169" t="s">
        <v>319</v>
      </c>
      <c r="C137" s="178" t="s">
        <v>320</v>
      </c>
      <c r="D137" s="170" t="s">
        <v>228</v>
      </c>
      <c r="E137" s="171">
        <v>2.2000000000000002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3">
        <v>0.13100000000000001</v>
      </c>
      <c r="O137" s="173">
        <f>ROUND(E137*N137,2)</f>
        <v>0.28999999999999998</v>
      </c>
      <c r="P137" s="173">
        <v>0</v>
      </c>
      <c r="Q137" s="173">
        <f>ROUND(E137*P137,2)</f>
        <v>0</v>
      </c>
      <c r="R137" s="173"/>
      <c r="S137" s="173" t="s">
        <v>244</v>
      </c>
      <c r="T137" s="174" t="s">
        <v>167</v>
      </c>
      <c r="U137" s="160">
        <v>0</v>
      </c>
      <c r="V137" s="160">
        <f>ROUND(E137*U137,2)</f>
        <v>0</v>
      </c>
      <c r="W137" s="160"/>
      <c r="X137" s="160" t="s">
        <v>277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278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51"/>
      <c r="D138" s="252"/>
      <c r="E138" s="252"/>
      <c r="F138" s="252"/>
      <c r="G138" s="252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172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68">
        <v>54</v>
      </c>
      <c r="B139" s="169" t="s">
        <v>321</v>
      </c>
      <c r="C139" s="178" t="s">
        <v>322</v>
      </c>
      <c r="D139" s="170" t="s">
        <v>228</v>
      </c>
      <c r="E139" s="171">
        <v>86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3">
        <v>0.12959999999999999</v>
      </c>
      <c r="O139" s="173">
        <f>ROUND(E139*N139,2)</f>
        <v>11.15</v>
      </c>
      <c r="P139" s="173">
        <v>0</v>
      </c>
      <c r="Q139" s="173">
        <f>ROUND(E139*P139,2)</f>
        <v>0</v>
      </c>
      <c r="R139" s="173" t="s">
        <v>276</v>
      </c>
      <c r="S139" s="173" t="s">
        <v>166</v>
      </c>
      <c r="T139" s="174" t="s">
        <v>167</v>
      </c>
      <c r="U139" s="160">
        <v>0</v>
      </c>
      <c r="V139" s="160">
        <f>ROUND(E139*U139,2)</f>
        <v>0</v>
      </c>
      <c r="W139" s="160"/>
      <c r="X139" s="160" t="s">
        <v>277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278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51"/>
      <c r="D140" s="252"/>
      <c r="E140" s="252"/>
      <c r="F140" s="252"/>
      <c r="G140" s="252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68">
        <v>55</v>
      </c>
      <c r="B141" s="169" t="s">
        <v>323</v>
      </c>
      <c r="C141" s="178" t="s">
        <v>324</v>
      </c>
      <c r="D141" s="170" t="s">
        <v>228</v>
      </c>
      <c r="E141" s="171">
        <v>12.2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3">
        <v>0.17499999999999999</v>
      </c>
      <c r="O141" s="173">
        <f>ROUND(E141*N141,2)</f>
        <v>2.14</v>
      </c>
      <c r="P141" s="173">
        <v>0</v>
      </c>
      <c r="Q141" s="173">
        <f>ROUND(E141*P141,2)</f>
        <v>0</v>
      </c>
      <c r="R141" s="173"/>
      <c r="S141" s="173" t="s">
        <v>244</v>
      </c>
      <c r="T141" s="174" t="s">
        <v>167</v>
      </c>
      <c r="U141" s="160">
        <v>0</v>
      </c>
      <c r="V141" s="160">
        <f>ROUND(E141*U141,2)</f>
        <v>0</v>
      </c>
      <c r="W141" s="160"/>
      <c r="X141" s="160" t="s">
        <v>277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278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1"/>
      <c r="D142" s="252"/>
      <c r="E142" s="252"/>
      <c r="F142" s="252"/>
      <c r="G142" s="252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68">
        <v>56</v>
      </c>
      <c r="B143" s="169" t="s">
        <v>325</v>
      </c>
      <c r="C143" s="178" t="s">
        <v>326</v>
      </c>
      <c r="D143" s="170" t="s">
        <v>228</v>
      </c>
      <c r="E143" s="171">
        <v>34.5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3">
        <v>0.17499999999999999</v>
      </c>
      <c r="O143" s="173">
        <f>ROUND(E143*N143,2)</f>
        <v>6.04</v>
      </c>
      <c r="P143" s="173">
        <v>0</v>
      </c>
      <c r="Q143" s="173">
        <f>ROUND(E143*P143,2)</f>
        <v>0</v>
      </c>
      <c r="R143" s="173"/>
      <c r="S143" s="173" t="s">
        <v>244</v>
      </c>
      <c r="T143" s="174" t="s">
        <v>167</v>
      </c>
      <c r="U143" s="160">
        <v>0</v>
      </c>
      <c r="V143" s="160">
        <f>ROUND(E143*U143,2)</f>
        <v>0</v>
      </c>
      <c r="W143" s="160"/>
      <c r="X143" s="160" t="s">
        <v>277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278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51"/>
      <c r="D144" s="252"/>
      <c r="E144" s="252"/>
      <c r="F144" s="252"/>
      <c r="G144" s="252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172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62" t="s">
        <v>161</v>
      </c>
      <c r="B145" s="163" t="s">
        <v>117</v>
      </c>
      <c r="C145" s="177" t="s">
        <v>119</v>
      </c>
      <c r="D145" s="164"/>
      <c r="E145" s="165"/>
      <c r="F145" s="166"/>
      <c r="G145" s="166">
        <f>SUMIF(AG146:AG204,"&lt;&gt;NOR",G146:G204)</f>
        <v>0</v>
      </c>
      <c r="H145" s="166"/>
      <c r="I145" s="166">
        <f>SUM(I146:I204)</f>
        <v>0</v>
      </c>
      <c r="J145" s="166"/>
      <c r="K145" s="166">
        <f>SUM(K146:K204)</f>
        <v>0</v>
      </c>
      <c r="L145" s="166"/>
      <c r="M145" s="166">
        <f>SUM(M146:M204)</f>
        <v>0</v>
      </c>
      <c r="N145" s="166"/>
      <c r="O145" s="166">
        <f>SUM(O146:O204)</f>
        <v>268.47999999999996</v>
      </c>
      <c r="P145" s="166"/>
      <c r="Q145" s="166">
        <f>SUM(Q146:Q204)</f>
        <v>69.98</v>
      </c>
      <c r="R145" s="166"/>
      <c r="S145" s="166"/>
      <c r="T145" s="167"/>
      <c r="U145" s="161"/>
      <c r="V145" s="161">
        <f>SUM(V146:V204)</f>
        <v>427.9</v>
      </c>
      <c r="W145" s="161"/>
      <c r="X145" s="161"/>
      <c r="AG145" t="s">
        <v>162</v>
      </c>
    </row>
    <row r="146" spans="1:60" ht="22.5" outlineLevel="1" x14ac:dyDescent="0.2">
      <c r="A146" s="168">
        <v>57</v>
      </c>
      <c r="B146" s="169" t="s">
        <v>327</v>
      </c>
      <c r="C146" s="178" t="s">
        <v>328</v>
      </c>
      <c r="D146" s="170" t="s">
        <v>206</v>
      </c>
      <c r="E146" s="171">
        <v>506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3">
        <v>0.188</v>
      </c>
      <c r="O146" s="173">
        <f>ROUND(E146*N146,2)</f>
        <v>95.13</v>
      </c>
      <c r="P146" s="173">
        <v>0</v>
      </c>
      <c r="Q146" s="173">
        <f>ROUND(E146*P146,2)</f>
        <v>0</v>
      </c>
      <c r="R146" s="173" t="s">
        <v>207</v>
      </c>
      <c r="S146" s="173" t="s">
        <v>166</v>
      </c>
      <c r="T146" s="174" t="s">
        <v>167</v>
      </c>
      <c r="U146" s="160">
        <v>0.27200000000000002</v>
      </c>
      <c r="V146" s="160">
        <f>ROUND(E146*U146,2)</f>
        <v>137.63</v>
      </c>
      <c r="W146" s="160"/>
      <c r="X146" s="160" t="s">
        <v>190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191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53" t="s">
        <v>329</v>
      </c>
      <c r="D147" s="254"/>
      <c r="E147" s="254"/>
      <c r="F147" s="254"/>
      <c r="G147" s="254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193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40"/>
      <c r="D148" s="241"/>
      <c r="E148" s="241"/>
      <c r="F148" s="241"/>
      <c r="G148" s="241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68">
        <v>58</v>
      </c>
      <c r="B149" s="169" t="s">
        <v>330</v>
      </c>
      <c r="C149" s="178" t="s">
        <v>331</v>
      </c>
      <c r="D149" s="170" t="s">
        <v>232</v>
      </c>
      <c r="E149" s="171">
        <v>27.357500000000002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3">
        <v>2.5249999999999999</v>
      </c>
      <c r="O149" s="173">
        <f>ROUND(E149*N149,2)</f>
        <v>69.08</v>
      </c>
      <c r="P149" s="173">
        <v>0</v>
      </c>
      <c r="Q149" s="173">
        <f>ROUND(E149*P149,2)</f>
        <v>0</v>
      </c>
      <c r="R149" s="173" t="s">
        <v>207</v>
      </c>
      <c r="S149" s="173" t="s">
        <v>166</v>
      </c>
      <c r="T149" s="174" t="s">
        <v>167</v>
      </c>
      <c r="U149" s="160">
        <v>1.4419999999999999</v>
      </c>
      <c r="V149" s="160">
        <f>ROUND(E149*U149,2)</f>
        <v>39.450000000000003</v>
      </c>
      <c r="W149" s="160"/>
      <c r="X149" s="160" t="s">
        <v>190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191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53" t="s">
        <v>332</v>
      </c>
      <c r="D150" s="254"/>
      <c r="E150" s="254"/>
      <c r="F150" s="254"/>
      <c r="G150" s="254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193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0"/>
      <c r="D151" s="241"/>
      <c r="E151" s="241"/>
      <c r="F151" s="241"/>
      <c r="G151" s="24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172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68">
        <v>59</v>
      </c>
      <c r="B152" s="169" t="s">
        <v>333</v>
      </c>
      <c r="C152" s="178" t="s">
        <v>334</v>
      </c>
      <c r="D152" s="170" t="s">
        <v>206</v>
      </c>
      <c r="E152" s="171">
        <v>95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3">
        <v>0</v>
      </c>
      <c r="O152" s="173">
        <f>ROUND(E152*N152,2)</f>
        <v>0</v>
      </c>
      <c r="P152" s="173">
        <v>0</v>
      </c>
      <c r="Q152" s="173">
        <f>ROUND(E152*P152,2)</f>
        <v>0</v>
      </c>
      <c r="R152" s="173" t="s">
        <v>207</v>
      </c>
      <c r="S152" s="173" t="s">
        <v>166</v>
      </c>
      <c r="T152" s="174" t="s">
        <v>167</v>
      </c>
      <c r="U152" s="160">
        <v>3.6999999999999998E-2</v>
      </c>
      <c r="V152" s="160">
        <f>ROUND(E152*U152,2)</f>
        <v>3.52</v>
      </c>
      <c r="W152" s="160"/>
      <c r="X152" s="160" t="s">
        <v>190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191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53" t="s">
        <v>335</v>
      </c>
      <c r="D153" s="254"/>
      <c r="E153" s="254"/>
      <c r="F153" s="254"/>
      <c r="G153" s="254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193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40"/>
      <c r="D154" s="241"/>
      <c r="E154" s="241"/>
      <c r="F154" s="241"/>
      <c r="G154" s="241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68">
        <v>60</v>
      </c>
      <c r="B155" s="169" t="s">
        <v>336</v>
      </c>
      <c r="C155" s="178" t="s">
        <v>337</v>
      </c>
      <c r="D155" s="170" t="s">
        <v>232</v>
      </c>
      <c r="E155" s="171">
        <v>1.3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</v>
      </c>
      <c r="O155" s="173">
        <f>ROUND(E155*N155,2)</f>
        <v>0</v>
      </c>
      <c r="P155" s="173">
        <v>2</v>
      </c>
      <c r="Q155" s="173">
        <f>ROUND(E155*P155,2)</f>
        <v>2.6</v>
      </c>
      <c r="R155" s="173" t="s">
        <v>338</v>
      </c>
      <c r="S155" s="173" t="s">
        <v>166</v>
      </c>
      <c r="T155" s="174" t="s">
        <v>167</v>
      </c>
      <c r="U155" s="160">
        <v>6.4359999999999999</v>
      </c>
      <c r="V155" s="160">
        <f>ROUND(E155*U155,2)</f>
        <v>8.3699999999999992</v>
      </c>
      <c r="W155" s="160"/>
      <c r="X155" s="160" t="s">
        <v>190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191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53" t="s">
        <v>339</v>
      </c>
      <c r="D156" s="254"/>
      <c r="E156" s="254"/>
      <c r="F156" s="254"/>
      <c r="G156" s="254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193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40"/>
      <c r="D157" s="241"/>
      <c r="E157" s="241"/>
      <c r="F157" s="241"/>
      <c r="G157" s="241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172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33.75" outlineLevel="1" x14ac:dyDescent="0.2">
      <c r="A158" s="168">
        <v>61</v>
      </c>
      <c r="B158" s="169" t="s">
        <v>340</v>
      </c>
      <c r="C158" s="178" t="s">
        <v>341</v>
      </c>
      <c r="D158" s="170" t="s">
        <v>188</v>
      </c>
      <c r="E158" s="171">
        <v>4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3">
        <v>0</v>
      </c>
      <c r="O158" s="173">
        <f>ROUND(E158*N158,2)</f>
        <v>0</v>
      </c>
      <c r="P158" s="173">
        <v>8.2000000000000003E-2</v>
      </c>
      <c r="Q158" s="173">
        <f>ROUND(E158*P158,2)</f>
        <v>0.33</v>
      </c>
      <c r="R158" s="173" t="s">
        <v>207</v>
      </c>
      <c r="S158" s="173" t="s">
        <v>166</v>
      </c>
      <c r="T158" s="174" t="s">
        <v>167</v>
      </c>
      <c r="U158" s="160">
        <v>0.58799999999999997</v>
      </c>
      <c r="V158" s="160">
        <f>ROUND(E158*U158,2)</f>
        <v>2.35</v>
      </c>
      <c r="W158" s="160"/>
      <c r="X158" s="160" t="s">
        <v>190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191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53" t="s">
        <v>342</v>
      </c>
      <c r="D159" s="254"/>
      <c r="E159" s="254"/>
      <c r="F159" s="254"/>
      <c r="G159" s="254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193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75" t="str">
        <f>C159</f>
        <v>s uložením hmot na skládku na vzdálenost do 3 m nebo s naložením na dopravní prostředek, se zásypem jam a jeho zhutněním</v>
      </c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40"/>
      <c r="D160" s="241"/>
      <c r="E160" s="241"/>
      <c r="F160" s="241"/>
      <c r="G160" s="241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172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68">
        <v>62</v>
      </c>
      <c r="B161" s="169" t="s">
        <v>343</v>
      </c>
      <c r="C161" s="178" t="s">
        <v>344</v>
      </c>
      <c r="D161" s="170" t="s">
        <v>188</v>
      </c>
      <c r="E161" s="171">
        <v>5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4.0000000000000001E-3</v>
      </c>
      <c r="Q161" s="173">
        <f>ROUND(E161*P161,2)</f>
        <v>0.02</v>
      </c>
      <c r="R161" s="173" t="s">
        <v>207</v>
      </c>
      <c r="S161" s="173" t="s">
        <v>166</v>
      </c>
      <c r="T161" s="174" t="s">
        <v>167</v>
      </c>
      <c r="U161" s="160">
        <v>0.17399999999999999</v>
      </c>
      <c r="V161" s="160">
        <f>ROUND(E161*U161,2)</f>
        <v>0.87</v>
      </c>
      <c r="W161" s="160"/>
      <c r="X161" s="160" t="s">
        <v>190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191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53" t="s">
        <v>345</v>
      </c>
      <c r="D162" s="254"/>
      <c r="E162" s="254"/>
      <c r="F162" s="254"/>
      <c r="G162" s="254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193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40"/>
      <c r="D163" s="241"/>
      <c r="E163" s="241"/>
      <c r="F163" s="241"/>
      <c r="G163" s="241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172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68">
        <v>63</v>
      </c>
      <c r="B164" s="169" t="s">
        <v>346</v>
      </c>
      <c r="C164" s="178" t="s">
        <v>347</v>
      </c>
      <c r="D164" s="170" t="s">
        <v>206</v>
      </c>
      <c r="E164" s="171">
        <v>68.400000000000006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0.98</v>
      </c>
      <c r="Q164" s="173">
        <f>ROUND(E164*P164,2)</f>
        <v>67.03</v>
      </c>
      <c r="R164" s="173" t="s">
        <v>207</v>
      </c>
      <c r="S164" s="173" t="s">
        <v>166</v>
      </c>
      <c r="T164" s="174" t="s">
        <v>167</v>
      </c>
      <c r="U164" s="160">
        <v>3.4460000000000002</v>
      </c>
      <c r="V164" s="160">
        <f>ROUND(E164*U164,2)</f>
        <v>235.71</v>
      </c>
      <c r="W164" s="160"/>
      <c r="X164" s="160" t="s">
        <v>190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191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53" t="s">
        <v>348</v>
      </c>
      <c r="D165" s="254"/>
      <c r="E165" s="254"/>
      <c r="F165" s="254"/>
      <c r="G165" s="254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193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75" t="str">
        <f>C165</f>
        <v>s odklizením a uložením vybouraného materiálu na skládku na vzdálenost do 3 m nebo s naložením na dopravní prostředek</v>
      </c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40"/>
      <c r="D166" s="241"/>
      <c r="E166" s="241"/>
      <c r="F166" s="241"/>
      <c r="G166" s="241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172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68">
        <v>64</v>
      </c>
      <c r="B167" s="169" t="s">
        <v>349</v>
      </c>
      <c r="C167" s="178" t="s">
        <v>350</v>
      </c>
      <c r="D167" s="170" t="s">
        <v>188</v>
      </c>
      <c r="E167" s="171">
        <v>5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3">
        <v>6.9999999999999999E-4</v>
      </c>
      <c r="O167" s="173">
        <f>ROUND(E167*N167,2)</f>
        <v>0</v>
      </c>
      <c r="P167" s="173">
        <v>0</v>
      </c>
      <c r="Q167" s="173">
        <f>ROUND(E167*P167,2)</f>
        <v>0</v>
      </c>
      <c r="R167" s="173"/>
      <c r="S167" s="173" t="s">
        <v>244</v>
      </c>
      <c r="T167" s="174" t="s">
        <v>167</v>
      </c>
      <c r="U167" s="160">
        <v>0</v>
      </c>
      <c r="V167" s="160">
        <f>ROUND(E167*U167,2)</f>
        <v>0</v>
      </c>
      <c r="W167" s="160"/>
      <c r="X167" s="160" t="s">
        <v>190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191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51"/>
      <c r="D168" s="252"/>
      <c r="E168" s="252"/>
      <c r="F168" s="252"/>
      <c r="G168" s="252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68">
        <v>65</v>
      </c>
      <c r="B169" s="169" t="s">
        <v>351</v>
      </c>
      <c r="C169" s="178" t="s">
        <v>352</v>
      </c>
      <c r="D169" s="170" t="s">
        <v>188</v>
      </c>
      <c r="E169" s="171">
        <v>4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0.11241</v>
      </c>
      <c r="O169" s="173">
        <f>ROUND(E169*N169,2)</f>
        <v>0.45</v>
      </c>
      <c r="P169" s="173">
        <v>0</v>
      </c>
      <c r="Q169" s="173">
        <f>ROUND(E169*P169,2)</f>
        <v>0</v>
      </c>
      <c r="R169" s="173"/>
      <c r="S169" s="173" t="s">
        <v>244</v>
      </c>
      <c r="T169" s="174" t="s">
        <v>167</v>
      </c>
      <c r="U169" s="160">
        <v>0</v>
      </c>
      <c r="V169" s="160">
        <f>ROUND(E169*U169,2)</f>
        <v>0</v>
      </c>
      <c r="W169" s="160"/>
      <c r="X169" s="160" t="s">
        <v>190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191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51"/>
      <c r="D170" s="252"/>
      <c r="E170" s="252"/>
      <c r="F170" s="252"/>
      <c r="G170" s="252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172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 x14ac:dyDescent="0.2">
      <c r="A171" s="168">
        <v>66</v>
      </c>
      <c r="B171" s="169" t="s">
        <v>353</v>
      </c>
      <c r="C171" s="178" t="s">
        <v>354</v>
      </c>
      <c r="D171" s="170" t="s">
        <v>228</v>
      </c>
      <c r="E171" s="171">
        <v>49.5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8.4999999999999995E-4</v>
      </c>
      <c r="O171" s="173">
        <f>ROUND(E171*N171,2)</f>
        <v>0.04</v>
      </c>
      <c r="P171" s="173">
        <v>0</v>
      </c>
      <c r="Q171" s="173">
        <f>ROUND(E171*P171,2)</f>
        <v>0</v>
      </c>
      <c r="R171" s="173"/>
      <c r="S171" s="173" t="s">
        <v>244</v>
      </c>
      <c r="T171" s="174" t="s">
        <v>167</v>
      </c>
      <c r="U171" s="160">
        <v>0</v>
      </c>
      <c r="V171" s="160">
        <f>ROUND(E171*U171,2)</f>
        <v>0</v>
      </c>
      <c r="W171" s="160"/>
      <c r="X171" s="160" t="s">
        <v>190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191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51"/>
      <c r="D172" s="252"/>
      <c r="E172" s="252"/>
      <c r="F172" s="252"/>
      <c r="G172" s="252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172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68">
        <v>67</v>
      </c>
      <c r="B173" s="169" t="s">
        <v>355</v>
      </c>
      <c r="C173" s="178" t="s">
        <v>1204</v>
      </c>
      <c r="D173" s="170" t="s">
        <v>206</v>
      </c>
      <c r="E173" s="171">
        <f>(2*(0.75+2.5+0.75)+2*4)+2*4</f>
        <v>24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0.16849</v>
      </c>
      <c r="O173" s="173">
        <f>ROUND(E173*N173,2)</f>
        <v>4.04</v>
      </c>
      <c r="P173" s="173">
        <v>0</v>
      </c>
      <c r="Q173" s="173">
        <f>ROUND(E173*P173,2)</f>
        <v>0</v>
      </c>
      <c r="R173" s="173"/>
      <c r="S173" s="173" t="s">
        <v>244</v>
      </c>
      <c r="T173" s="174" t="s">
        <v>167</v>
      </c>
      <c r="U173" s="160">
        <v>0</v>
      </c>
      <c r="V173" s="160">
        <f>ROUND(E173*U173,2)</f>
        <v>0</v>
      </c>
      <c r="W173" s="160"/>
      <c r="X173" s="160" t="s">
        <v>190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191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51"/>
      <c r="D174" s="252"/>
      <c r="E174" s="252"/>
      <c r="F174" s="252"/>
      <c r="G174" s="252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68">
        <v>68</v>
      </c>
      <c r="B175" s="169" t="s">
        <v>356</v>
      </c>
      <c r="C175" s="178" t="s">
        <v>357</v>
      </c>
      <c r="D175" s="170" t="s">
        <v>206</v>
      </c>
      <c r="E175" s="171">
        <v>399.5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0.10095</v>
      </c>
      <c r="O175" s="173">
        <f>ROUND(E175*N175,2)</f>
        <v>40.33</v>
      </c>
      <c r="P175" s="173">
        <v>0</v>
      </c>
      <c r="Q175" s="173">
        <f>ROUND(E175*P175,2)</f>
        <v>0</v>
      </c>
      <c r="R175" s="173"/>
      <c r="S175" s="173" t="s">
        <v>244</v>
      </c>
      <c r="T175" s="174" t="s">
        <v>167</v>
      </c>
      <c r="U175" s="160">
        <v>0</v>
      </c>
      <c r="V175" s="160">
        <f>ROUND(E175*U175,2)</f>
        <v>0</v>
      </c>
      <c r="W175" s="160"/>
      <c r="X175" s="160" t="s">
        <v>190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191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51"/>
      <c r="D176" s="252"/>
      <c r="E176" s="252"/>
      <c r="F176" s="252"/>
      <c r="G176" s="252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172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68">
        <v>69</v>
      </c>
      <c r="B177" s="169" t="s">
        <v>358</v>
      </c>
      <c r="C177" s="178" t="s">
        <v>359</v>
      </c>
      <c r="D177" s="170" t="s">
        <v>228</v>
      </c>
      <c r="E177" s="171">
        <v>12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3"/>
      <c r="S177" s="173" t="s">
        <v>244</v>
      </c>
      <c r="T177" s="174" t="s">
        <v>167</v>
      </c>
      <c r="U177" s="160">
        <v>0</v>
      </c>
      <c r="V177" s="160">
        <f>ROUND(E177*U177,2)</f>
        <v>0</v>
      </c>
      <c r="W177" s="160"/>
      <c r="X177" s="160" t="s">
        <v>190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191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51"/>
      <c r="D178" s="252"/>
      <c r="E178" s="252"/>
      <c r="F178" s="252"/>
      <c r="G178" s="252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172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 x14ac:dyDescent="0.2">
      <c r="A179" s="168">
        <v>70</v>
      </c>
      <c r="B179" s="169" t="s">
        <v>360</v>
      </c>
      <c r="C179" s="178" t="s">
        <v>361</v>
      </c>
      <c r="D179" s="170" t="s">
        <v>188</v>
      </c>
      <c r="E179" s="171">
        <v>2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3">
        <v>6.0000000000000001E-3</v>
      </c>
      <c r="O179" s="173">
        <f>ROUND(E179*N179,2)</f>
        <v>0.01</v>
      </c>
      <c r="P179" s="173">
        <v>0</v>
      </c>
      <c r="Q179" s="173">
        <f>ROUND(E179*P179,2)</f>
        <v>0</v>
      </c>
      <c r="R179" s="173" t="s">
        <v>276</v>
      </c>
      <c r="S179" s="173" t="s">
        <v>166</v>
      </c>
      <c r="T179" s="174" t="s">
        <v>167</v>
      </c>
      <c r="U179" s="160">
        <v>0</v>
      </c>
      <c r="V179" s="160">
        <f>ROUND(E179*U179,2)</f>
        <v>0</v>
      </c>
      <c r="W179" s="160"/>
      <c r="X179" s="160" t="s">
        <v>277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278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51"/>
      <c r="D180" s="252"/>
      <c r="E180" s="252"/>
      <c r="F180" s="252"/>
      <c r="G180" s="252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172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 x14ac:dyDescent="0.2">
      <c r="A181" s="168">
        <v>71</v>
      </c>
      <c r="B181" s="169" t="s">
        <v>362</v>
      </c>
      <c r="C181" s="178" t="s">
        <v>363</v>
      </c>
      <c r="D181" s="170" t="s">
        <v>188</v>
      </c>
      <c r="E181" s="171">
        <v>4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3">
        <v>5.1000000000000004E-3</v>
      </c>
      <c r="O181" s="173">
        <f>ROUND(E181*N181,2)</f>
        <v>0.02</v>
      </c>
      <c r="P181" s="173">
        <v>0</v>
      </c>
      <c r="Q181" s="173">
        <f>ROUND(E181*P181,2)</f>
        <v>0</v>
      </c>
      <c r="R181" s="173" t="s">
        <v>276</v>
      </c>
      <c r="S181" s="173" t="s">
        <v>166</v>
      </c>
      <c r="T181" s="174" t="s">
        <v>167</v>
      </c>
      <c r="U181" s="160">
        <v>0</v>
      </c>
      <c r="V181" s="160">
        <f>ROUND(E181*U181,2)</f>
        <v>0</v>
      </c>
      <c r="W181" s="160"/>
      <c r="X181" s="160" t="s">
        <v>277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278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51"/>
      <c r="D182" s="252"/>
      <c r="E182" s="252"/>
      <c r="F182" s="252"/>
      <c r="G182" s="252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172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22.5" outlineLevel="1" x14ac:dyDescent="0.2">
      <c r="A183" s="168">
        <v>72</v>
      </c>
      <c r="B183" s="169" t="s">
        <v>364</v>
      </c>
      <c r="C183" s="178" t="s">
        <v>365</v>
      </c>
      <c r="D183" s="170" t="s">
        <v>188</v>
      </c>
      <c r="E183" s="171">
        <v>4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5.1000000000000004E-3</v>
      </c>
      <c r="O183" s="173">
        <f>ROUND(E183*N183,2)</f>
        <v>0.02</v>
      </c>
      <c r="P183" s="173">
        <v>0</v>
      </c>
      <c r="Q183" s="173">
        <f>ROUND(E183*P183,2)</f>
        <v>0</v>
      </c>
      <c r="R183" s="173" t="s">
        <v>276</v>
      </c>
      <c r="S183" s="173" t="s">
        <v>166</v>
      </c>
      <c r="T183" s="174" t="s">
        <v>167</v>
      </c>
      <c r="U183" s="160">
        <v>0</v>
      </c>
      <c r="V183" s="160">
        <f>ROUND(E183*U183,2)</f>
        <v>0</v>
      </c>
      <c r="W183" s="160"/>
      <c r="X183" s="160" t="s">
        <v>277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278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51"/>
      <c r="D184" s="252"/>
      <c r="E184" s="252"/>
      <c r="F184" s="252"/>
      <c r="G184" s="252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 x14ac:dyDescent="0.2">
      <c r="A185" s="168">
        <v>73</v>
      </c>
      <c r="B185" s="169" t="s">
        <v>366</v>
      </c>
      <c r="C185" s="178" t="s">
        <v>367</v>
      </c>
      <c r="D185" s="170" t="s">
        <v>188</v>
      </c>
      <c r="E185" s="171">
        <v>4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3">
        <v>8.0000000000000002E-3</v>
      </c>
      <c r="O185" s="173">
        <f>ROUND(E185*N185,2)</f>
        <v>0.03</v>
      </c>
      <c r="P185" s="173">
        <v>0</v>
      </c>
      <c r="Q185" s="173">
        <f>ROUND(E185*P185,2)</f>
        <v>0</v>
      </c>
      <c r="R185" s="173" t="s">
        <v>276</v>
      </c>
      <c r="S185" s="173" t="s">
        <v>166</v>
      </c>
      <c r="T185" s="174" t="s">
        <v>167</v>
      </c>
      <c r="U185" s="160">
        <v>0</v>
      </c>
      <c r="V185" s="160">
        <f>ROUND(E185*U185,2)</f>
        <v>0</v>
      </c>
      <c r="W185" s="160"/>
      <c r="X185" s="160" t="s">
        <v>277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278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51"/>
      <c r="D186" s="252"/>
      <c r="E186" s="252"/>
      <c r="F186" s="252"/>
      <c r="G186" s="252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172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68">
        <v>74</v>
      </c>
      <c r="B187" s="169" t="s">
        <v>368</v>
      </c>
      <c r="C187" s="178" t="s">
        <v>369</v>
      </c>
      <c r="D187" s="170" t="s">
        <v>188</v>
      </c>
      <c r="E187" s="171">
        <v>10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6.0000000000000001E-3</v>
      </c>
      <c r="O187" s="173">
        <f>ROUND(E187*N187,2)</f>
        <v>0.06</v>
      </c>
      <c r="P187" s="173">
        <v>0</v>
      </c>
      <c r="Q187" s="173">
        <f>ROUND(E187*P187,2)</f>
        <v>0</v>
      </c>
      <c r="R187" s="173" t="s">
        <v>276</v>
      </c>
      <c r="S187" s="173" t="s">
        <v>166</v>
      </c>
      <c r="T187" s="174" t="s">
        <v>167</v>
      </c>
      <c r="U187" s="160">
        <v>0</v>
      </c>
      <c r="V187" s="160">
        <f>ROUND(E187*U187,2)</f>
        <v>0</v>
      </c>
      <c r="W187" s="160"/>
      <c r="X187" s="160" t="s">
        <v>277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278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51"/>
      <c r="D188" s="252"/>
      <c r="E188" s="252"/>
      <c r="F188" s="252"/>
      <c r="G188" s="252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172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68">
        <v>75</v>
      </c>
      <c r="B189" s="169" t="s">
        <v>370</v>
      </c>
      <c r="C189" s="178" t="s">
        <v>371</v>
      </c>
      <c r="D189" s="170" t="s">
        <v>188</v>
      </c>
      <c r="E189" s="171">
        <v>1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21</v>
      </c>
      <c r="M189" s="173">
        <f>G189*(1+L189/100)</f>
        <v>0</v>
      </c>
      <c r="N189" s="173">
        <v>2.5000000000000001E-3</v>
      </c>
      <c r="O189" s="173">
        <f>ROUND(E189*N189,2)</f>
        <v>0</v>
      </c>
      <c r="P189" s="173">
        <v>0</v>
      </c>
      <c r="Q189" s="173">
        <f>ROUND(E189*P189,2)</f>
        <v>0</v>
      </c>
      <c r="R189" s="173"/>
      <c r="S189" s="173" t="s">
        <v>244</v>
      </c>
      <c r="T189" s="174" t="s">
        <v>167</v>
      </c>
      <c r="U189" s="160">
        <v>0</v>
      </c>
      <c r="V189" s="160">
        <f>ROUND(E189*U189,2)</f>
        <v>0</v>
      </c>
      <c r="W189" s="160"/>
      <c r="X189" s="160" t="s">
        <v>277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278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51"/>
      <c r="D190" s="252"/>
      <c r="E190" s="252"/>
      <c r="F190" s="252"/>
      <c r="G190" s="252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 x14ac:dyDescent="0.2">
      <c r="A191" s="168">
        <v>76</v>
      </c>
      <c r="B191" s="169" t="s">
        <v>372</v>
      </c>
      <c r="C191" s="178" t="s">
        <v>373</v>
      </c>
      <c r="D191" s="170" t="s">
        <v>188</v>
      </c>
      <c r="E191" s="171">
        <v>2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3">
        <v>4.0000000000000001E-3</v>
      </c>
      <c r="O191" s="173">
        <f>ROUND(E191*N191,2)</f>
        <v>0.01</v>
      </c>
      <c r="P191" s="173">
        <v>0</v>
      </c>
      <c r="Q191" s="173">
        <f>ROUND(E191*P191,2)</f>
        <v>0</v>
      </c>
      <c r="R191" s="173"/>
      <c r="S191" s="173" t="s">
        <v>244</v>
      </c>
      <c r="T191" s="174" t="s">
        <v>167</v>
      </c>
      <c r="U191" s="160">
        <v>0</v>
      </c>
      <c r="V191" s="160">
        <f>ROUND(E191*U191,2)</f>
        <v>0</v>
      </c>
      <c r="W191" s="160"/>
      <c r="X191" s="160" t="s">
        <v>277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278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51"/>
      <c r="D192" s="252"/>
      <c r="E192" s="252"/>
      <c r="F192" s="252"/>
      <c r="G192" s="252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172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68">
        <v>77</v>
      </c>
      <c r="B193" s="169" t="s">
        <v>374</v>
      </c>
      <c r="C193" s="178" t="s">
        <v>375</v>
      </c>
      <c r="D193" s="170" t="s">
        <v>188</v>
      </c>
      <c r="E193" s="171">
        <v>1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3">
        <v>3.5999999999999999E-3</v>
      </c>
      <c r="O193" s="173">
        <f>ROUND(E193*N193,2)</f>
        <v>0</v>
      </c>
      <c r="P193" s="173">
        <v>0</v>
      </c>
      <c r="Q193" s="173">
        <f>ROUND(E193*P193,2)</f>
        <v>0</v>
      </c>
      <c r="R193" s="173"/>
      <c r="S193" s="173" t="s">
        <v>244</v>
      </c>
      <c r="T193" s="174" t="s">
        <v>167</v>
      </c>
      <c r="U193" s="160">
        <v>0</v>
      </c>
      <c r="V193" s="160">
        <f>ROUND(E193*U193,2)</f>
        <v>0</v>
      </c>
      <c r="W193" s="160"/>
      <c r="X193" s="160" t="s">
        <v>277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278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51"/>
      <c r="D194" s="252"/>
      <c r="E194" s="252"/>
      <c r="F194" s="252"/>
      <c r="G194" s="252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68">
        <v>78</v>
      </c>
      <c r="B195" s="169" t="s">
        <v>376</v>
      </c>
      <c r="C195" s="178" t="s">
        <v>377</v>
      </c>
      <c r="D195" s="170" t="s">
        <v>188</v>
      </c>
      <c r="E195" s="171">
        <v>1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5.5999999999999999E-3</v>
      </c>
      <c r="O195" s="173">
        <f>ROUND(E195*N195,2)</f>
        <v>0.01</v>
      </c>
      <c r="P195" s="173">
        <v>0</v>
      </c>
      <c r="Q195" s="173">
        <f>ROUND(E195*P195,2)</f>
        <v>0</v>
      </c>
      <c r="R195" s="173"/>
      <c r="S195" s="173" t="s">
        <v>244</v>
      </c>
      <c r="T195" s="174" t="s">
        <v>167</v>
      </c>
      <c r="U195" s="160">
        <v>0</v>
      </c>
      <c r="V195" s="160">
        <f>ROUND(E195*U195,2)</f>
        <v>0</v>
      </c>
      <c r="W195" s="160"/>
      <c r="X195" s="160" t="s">
        <v>277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278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51"/>
      <c r="D196" s="252"/>
      <c r="E196" s="252"/>
      <c r="F196" s="252"/>
      <c r="G196" s="252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172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68">
        <v>79</v>
      </c>
      <c r="B197" s="169" t="s">
        <v>378</v>
      </c>
      <c r="C197" s="178" t="s">
        <v>379</v>
      </c>
      <c r="D197" s="170" t="s">
        <v>206</v>
      </c>
      <c r="E197" s="171">
        <v>16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3">
        <v>0.125</v>
      </c>
      <c r="O197" s="173">
        <f>ROUND(E197*N197,2)</f>
        <v>2</v>
      </c>
      <c r="P197" s="173">
        <v>0</v>
      </c>
      <c r="Q197" s="173">
        <f>ROUND(E197*P197,2)</f>
        <v>0</v>
      </c>
      <c r="R197" s="173"/>
      <c r="S197" s="173" t="s">
        <v>244</v>
      </c>
      <c r="T197" s="174" t="s">
        <v>167</v>
      </c>
      <c r="U197" s="160">
        <v>0</v>
      </c>
      <c r="V197" s="160">
        <f>ROUND(E197*U197,2)</f>
        <v>0</v>
      </c>
      <c r="W197" s="160"/>
      <c r="X197" s="160" t="s">
        <v>277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278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51"/>
      <c r="D198" s="252"/>
      <c r="E198" s="252"/>
      <c r="F198" s="252"/>
      <c r="G198" s="252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172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68">
        <v>80</v>
      </c>
      <c r="B199" s="169" t="s">
        <v>380</v>
      </c>
      <c r="C199" s="178" t="s">
        <v>381</v>
      </c>
      <c r="D199" s="170" t="s">
        <v>206</v>
      </c>
      <c r="E199" s="171">
        <v>8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3">
        <v>0.125</v>
      </c>
      <c r="O199" s="173">
        <f>ROUND(E199*N199,2)</f>
        <v>1</v>
      </c>
      <c r="P199" s="173">
        <v>0</v>
      </c>
      <c r="Q199" s="173">
        <f>ROUND(E199*P199,2)</f>
        <v>0</v>
      </c>
      <c r="R199" s="173"/>
      <c r="S199" s="173" t="s">
        <v>244</v>
      </c>
      <c r="T199" s="174" t="s">
        <v>167</v>
      </c>
      <c r="U199" s="160">
        <v>0</v>
      </c>
      <c r="V199" s="160">
        <f>ROUND(E199*U199,2)</f>
        <v>0</v>
      </c>
      <c r="W199" s="160"/>
      <c r="X199" s="160" t="s">
        <v>277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278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51"/>
      <c r="D200" s="252"/>
      <c r="E200" s="252"/>
      <c r="F200" s="252"/>
      <c r="G200" s="252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172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22.5" outlineLevel="1" x14ac:dyDescent="0.2">
      <c r="A201" s="168">
        <v>81</v>
      </c>
      <c r="B201" s="169" t="s">
        <v>382</v>
      </c>
      <c r="C201" s="178" t="s">
        <v>383</v>
      </c>
      <c r="D201" s="170" t="s">
        <v>188</v>
      </c>
      <c r="E201" s="171">
        <v>399.5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3">
        <v>3.9469999999999998E-2</v>
      </c>
      <c r="O201" s="173">
        <f>ROUND(E201*N201,2)</f>
        <v>15.77</v>
      </c>
      <c r="P201" s="173">
        <v>0</v>
      </c>
      <c r="Q201" s="173">
        <f>ROUND(E201*P201,2)</f>
        <v>0</v>
      </c>
      <c r="R201" s="173" t="s">
        <v>276</v>
      </c>
      <c r="S201" s="173" t="s">
        <v>166</v>
      </c>
      <c r="T201" s="174" t="s">
        <v>167</v>
      </c>
      <c r="U201" s="160">
        <v>0</v>
      </c>
      <c r="V201" s="160">
        <f>ROUND(E201*U201,2)</f>
        <v>0</v>
      </c>
      <c r="W201" s="160"/>
      <c r="X201" s="160" t="s">
        <v>277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278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51"/>
      <c r="D202" s="252"/>
      <c r="E202" s="252"/>
      <c r="F202" s="252"/>
      <c r="G202" s="252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168">
        <v>82</v>
      </c>
      <c r="B203" s="169" t="s">
        <v>384</v>
      </c>
      <c r="C203" s="178" t="s">
        <v>385</v>
      </c>
      <c r="D203" s="170" t="s">
        <v>206</v>
      </c>
      <c r="E203" s="171">
        <v>506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0.08</v>
      </c>
      <c r="O203" s="173">
        <f>ROUND(E203*N203,2)</f>
        <v>40.479999999999997</v>
      </c>
      <c r="P203" s="173">
        <v>0</v>
      </c>
      <c r="Q203" s="173">
        <f>ROUND(E203*P203,2)</f>
        <v>0</v>
      </c>
      <c r="R203" s="173"/>
      <c r="S203" s="173" t="s">
        <v>244</v>
      </c>
      <c r="T203" s="174" t="s">
        <v>167</v>
      </c>
      <c r="U203" s="160">
        <v>0</v>
      </c>
      <c r="V203" s="160">
        <f>ROUND(E203*U203,2)</f>
        <v>0</v>
      </c>
      <c r="W203" s="160"/>
      <c r="X203" s="160" t="s">
        <v>277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278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51"/>
      <c r="D204" s="252"/>
      <c r="E204" s="252"/>
      <c r="F204" s="252"/>
      <c r="G204" s="252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172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62" t="s">
        <v>161</v>
      </c>
      <c r="B205" s="163" t="s">
        <v>120</v>
      </c>
      <c r="C205" s="177" t="s">
        <v>121</v>
      </c>
      <c r="D205" s="164"/>
      <c r="E205" s="165"/>
      <c r="F205" s="166"/>
      <c r="G205" s="166">
        <f>SUMIF(AG206:AG215,"&lt;&gt;NOR",G206:G215)</f>
        <v>0</v>
      </c>
      <c r="H205" s="166"/>
      <c r="I205" s="166">
        <f>SUM(I206:I215)</f>
        <v>0</v>
      </c>
      <c r="J205" s="166"/>
      <c r="K205" s="166">
        <f>SUM(K206:K215)</f>
        <v>0</v>
      </c>
      <c r="L205" s="166"/>
      <c r="M205" s="166">
        <f>SUM(M206:M215)</f>
        <v>0</v>
      </c>
      <c r="N205" s="166"/>
      <c r="O205" s="166">
        <f>SUM(O206:O215)</f>
        <v>0</v>
      </c>
      <c r="P205" s="166"/>
      <c r="Q205" s="166">
        <f>SUM(Q206:Q215)</f>
        <v>0</v>
      </c>
      <c r="R205" s="166"/>
      <c r="S205" s="166"/>
      <c r="T205" s="167"/>
      <c r="U205" s="161"/>
      <c r="V205" s="161">
        <f>SUM(V206:V215)</f>
        <v>0</v>
      </c>
      <c r="W205" s="161"/>
      <c r="X205" s="161"/>
      <c r="AG205" t="s">
        <v>162</v>
      </c>
    </row>
    <row r="206" spans="1:60" ht="22.5" outlineLevel="1" x14ac:dyDescent="0.2">
      <c r="A206" s="168">
        <v>83</v>
      </c>
      <c r="B206" s="169" t="s">
        <v>386</v>
      </c>
      <c r="C206" s="178" t="s">
        <v>387</v>
      </c>
      <c r="D206" s="170" t="s">
        <v>286</v>
      </c>
      <c r="E206" s="171">
        <v>150.285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3"/>
      <c r="S206" s="173" t="s">
        <v>244</v>
      </c>
      <c r="T206" s="174" t="s">
        <v>167</v>
      </c>
      <c r="U206" s="160">
        <v>0</v>
      </c>
      <c r="V206" s="160">
        <f>ROUND(E206*U206,2)</f>
        <v>0</v>
      </c>
      <c r="W206" s="160"/>
      <c r="X206" s="160" t="s">
        <v>190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191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51"/>
      <c r="D207" s="252"/>
      <c r="E207" s="252"/>
      <c r="F207" s="252"/>
      <c r="G207" s="252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172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68">
        <v>84</v>
      </c>
      <c r="B208" s="169" t="s">
        <v>388</v>
      </c>
      <c r="C208" s="178" t="s">
        <v>389</v>
      </c>
      <c r="D208" s="170" t="s">
        <v>286</v>
      </c>
      <c r="E208" s="171">
        <v>751.42499999999995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3">
        <v>0</v>
      </c>
      <c r="O208" s="173">
        <f>ROUND(E208*N208,2)</f>
        <v>0</v>
      </c>
      <c r="P208" s="173">
        <v>0</v>
      </c>
      <c r="Q208" s="173">
        <f>ROUND(E208*P208,2)</f>
        <v>0</v>
      </c>
      <c r="R208" s="173"/>
      <c r="S208" s="173" t="s">
        <v>244</v>
      </c>
      <c r="T208" s="174" t="s">
        <v>167</v>
      </c>
      <c r="U208" s="160">
        <v>0</v>
      </c>
      <c r="V208" s="160">
        <f>ROUND(E208*U208,2)</f>
        <v>0</v>
      </c>
      <c r="W208" s="160"/>
      <c r="X208" s="160" t="s">
        <v>190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191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1"/>
      <c r="D209" s="252"/>
      <c r="E209" s="252"/>
      <c r="F209" s="252"/>
      <c r="G209" s="252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 x14ac:dyDescent="0.2">
      <c r="A210" s="168">
        <v>85</v>
      </c>
      <c r="B210" s="169" t="s">
        <v>390</v>
      </c>
      <c r="C210" s="178" t="s">
        <v>391</v>
      </c>
      <c r="D210" s="170" t="s">
        <v>286</v>
      </c>
      <c r="E210" s="171">
        <v>90.837000000000003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/>
      <c r="S210" s="173" t="s">
        <v>244</v>
      </c>
      <c r="T210" s="174" t="s">
        <v>167</v>
      </c>
      <c r="U210" s="160">
        <v>0</v>
      </c>
      <c r="V210" s="160">
        <f>ROUND(E210*U210,2)</f>
        <v>0</v>
      </c>
      <c r="W210" s="160"/>
      <c r="X210" s="160" t="s">
        <v>190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191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51"/>
      <c r="D211" s="252"/>
      <c r="E211" s="252"/>
      <c r="F211" s="252"/>
      <c r="G211" s="252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172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68">
        <v>86</v>
      </c>
      <c r="B212" s="169" t="s">
        <v>392</v>
      </c>
      <c r="C212" s="178" t="s">
        <v>393</v>
      </c>
      <c r="D212" s="170" t="s">
        <v>286</v>
      </c>
      <c r="E212" s="171">
        <v>38.86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3"/>
      <c r="S212" s="173" t="s">
        <v>244</v>
      </c>
      <c r="T212" s="174" t="s">
        <v>167</v>
      </c>
      <c r="U212" s="160">
        <v>0</v>
      </c>
      <c r="V212" s="160">
        <f>ROUND(E212*U212,2)</f>
        <v>0</v>
      </c>
      <c r="W212" s="160"/>
      <c r="X212" s="160" t="s">
        <v>190</v>
      </c>
      <c r="Y212" s="151"/>
      <c r="Z212" s="151"/>
      <c r="AA212" s="151"/>
      <c r="AB212" s="151"/>
      <c r="AC212" s="151"/>
      <c r="AD212" s="151"/>
      <c r="AE212" s="151"/>
      <c r="AF212" s="151"/>
      <c r="AG212" s="151" t="s">
        <v>191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51"/>
      <c r="D213" s="252"/>
      <c r="E213" s="252"/>
      <c r="F213" s="252"/>
      <c r="G213" s="252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172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 x14ac:dyDescent="0.2">
      <c r="A214" s="168">
        <v>87</v>
      </c>
      <c r="B214" s="169" t="s">
        <v>394</v>
      </c>
      <c r="C214" s="178" t="s">
        <v>395</v>
      </c>
      <c r="D214" s="170" t="s">
        <v>286</v>
      </c>
      <c r="E214" s="171">
        <v>20.239999999999998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3"/>
      <c r="S214" s="173" t="s">
        <v>244</v>
      </c>
      <c r="T214" s="174" t="s">
        <v>167</v>
      </c>
      <c r="U214" s="160">
        <v>0</v>
      </c>
      <c r="V214" s="160">
        <f>ROUND(E214*U214,2)</f>
        <v>0</v>
      </c>
      <c r="W214" s="160"/>
      <c r="X214" s="160" t="s">
        <v>190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191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51"/>
      <c r="D215" s="252"/>
      <c r="E215" s="252"/>
      <c r="F215" s="252"/>
      <c r="G215" s="252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172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x14ac:dyDescent="0.2">
      <c r="A216" s="3"/>
      <c r="B216" s="4"/>
      <c r="C216" s="179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v>15</v>
      </c>
      <c r="AF216">
        <v>21</v>
      </c>
      <c r="AG216" t="s">
        <v>148</v>
      </c>
    </row>
    <row r="217" spans="1:60" x14ac:dyDescent="0.2">
      <c r="A217" s="154"/>
      <c r="B217" s="155" t="s">
        <v>29</v>
      </c>
      <c r="C217" s="180"/>
      <c r="D217" s="156"/>
      <c r="E217" s="157"/>
      <c r="F217" s="157"/>
      <c r="G217" s="176">
        <f>G8+G96+G105+G119+G122+G145+G205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f>SUMIF(L7:L215,AE216,G7:G215)</f>
        <v>0</v>
      </c>
      <c r="AF217">
        <f>SUMIF(L7:L215,AF216,G7:G215)</f>
        <v>0</v>
      </c>
      <c r="AG217" t="s">
        <v>181</v>
      </c>
    </row>
    <row r="218" spans="1:60" x14ac:dyDescent="0.2">
      <c r="C218" s="181"/>
      <c r="D218" s="10"/>
      <c r="AG218" t="s">
        <v>182</v>
      </c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bjAEvCw9SAlj8Jhk/mJ+Cjf++zFDpkHo1STwM5sBONJ0Wd8zo1Ow8w0O7CcX81nl7Q6wVWz867V2hyqNqXCpw==" saltValue="TZCaCoMT7XBG6e/wJMo5FA==" spinCount="100000" sheet="1"/>
  <mergeCells count="118">
    <mergeCell ref="C209:G209"/>
    <mergeCell ref="C211:G211"/>
    <mergeCell ref="C213:G213"/>
    <mergeCell ref="C215:G215"/>
    <mergeCell ref="C196:G196"/>
    <mergeCell ref="C198:G198"/>
    <mergeCell ref="C200:G200"/>
    <mergeCell ref="C202:G202"/>
    <mergeCell ref="C204:G204"/>
    <mergeCell ref="C207:G207"/>
    <mergeCell ref="C184:G184"/>
    <mergeCell ref="C186:G186"/>
    <mergeCell ref="C188:G188"/>
    <mergeCell ref="C190:G190"/>
    <mergeCell ref="C192:G192"/>
    <mergeCell ref="C194:G194"/>
    <mergeCell ref="C172:G172"/>
    <mergeCell ref="C174:G174"/>
    <mergeCell ref="C176:G176"/>
    <mergeCell ref="C178:G178"/>
    <mergeCell ref="C180:G180"/>
    <mergeCell ref="C182:G182"/>
    <mergeCell ref="C162:G162"/>
    <mergeCell ref="C163:G163"/>
    <mergeCell ref="C165:G165"/>
    <mergeCell ref="C166:G166"/>
    <mergeCell ref="C168:G168"/>
    <mergeCell ref="C170:G170"/>
    <mergeCell ref="C153:G153"/>
    <mergeCell ref="C154:G154"/>
    <mergeCell ref="C156:G156"/>
    <mergeCell ref="C157:G157"/>
    <mergeCell ref="C159:G159"/>
    <mergeCell ref="C160:G160"/>
    <mergeCell ref="C142:G142"/>
    <mergeCell ref="C144:G144"/>
    <mergeCell ref="C147:G147"/>
    <mergeCell ref="C148:G148"/>
    <mergeCell ref="C150:G150"/>
    <mergeCell ref="C151:G151"/>
    <mergeCell ref="C130:G130"/>
    <mergeCell ref="C132:G132"/>
    <mergeCell ref="C134:G134"/>
    <mergeCell ref="C136:G136"/>
    <mergeCell ref="C138:G138"/>
    <mergeCell ref="C140:G140"/>
    <mergeCell ref="C116:G116"/>
    <mergeCell ref="C118:G118"/>
    <mergeCell ref="C121:G121"/>
    <mergeCell ref="C124:G124"/>
    <mergeCell ref="C126:G126"/>
    <mergeCell ref="C128:G128"/>
    <mergeCell ref="C104:G104"/>
    <mergeCell ref="C107:G107"/>
    <mergeCell ref="C109:G109"/>
    <mergeCell ref="C111:G111"/>
    <mergeCell ref="C113:G113"/>
    <mergeCell ref="C114:G114"/>
    <mergeCell ref="C91:G91"/>
    <mergeCell ref="C93:G93"/>
    <mergeCell ref="C95:G95"/>
    <mergeCell ref="C98:G98"/>
    <mergeCell ref="C100:G100"/>
    <mergeCell ref="C102:G102"/>
    <mergeCell ref="C79:G79"/>
    <mergeCell ref="C81:G81"/>
    <mergeCell ref="C83:G83"/>
    <mergeCell ref="C85:G85"/>
    <mergeCell ref="C87:G87"/>
    <mergeCell ref="C89:G89"/>
    <mergeCell ref="C67:G67"/>
    <mergeCell ref="C69:G69"/>
    <mergeCell ref="C71:G71"/>
    <mergeCell ref="C73:G73"/>
    <mergeCell ref="C75:G75"/>
    <mergeCell ref="C77:G77"/>
    <mergeCell ref="C58:G58"/>
    <mergeCell ref="C59:G59"/>
    <mergeCell ref="C61:G61"/>
    <mergeCell ref="C62:G62"/>
    <mergeCell ref="C63:G63"/>
    <mergeCell ref="C65:G65"/>
    <mergeCell ref="C49:G49"/>
    <mergeCell ref="C50:G50"/>
    <mergeCell ref="C52:G52"/>
    <mergeCell ref="C53:G53"/>
    <mergeCell ref="C55:G55"/>
    <mergeCell ref="C56:G56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9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55</v>
      </c>
      <c r="C4" s="246" t="s">
        <v>56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0</v>
      </c>
      <c r="P8" s="166"/>
      <c r="Q8" s="166">
        <f>SUM(Q9:Q12)</f>
        <v>10.92</v>
      </c>
      <c r="R8" s="166"/>
      <c r="S8" s="166"/>
      <c r="T8" s="167"/>
      <c r="U8" s="161"/>
      <c r="V8" s="161">
        <f>SUM(V9:V12)</f>
        <v>0</v>
      </c>
      <c r="W8" s="161"/>
      <c r="X8" s="161"/>
      <c r="AG8" t="s">
        <v>162</v>
      </c>
    </row>
    <row r="9" spans="1:60" ht="22.5" outlineLevel="1" x14ac:dyDescent="0.2">
      <c r="A9" s="168">
        <v>1</v>
      </c>
      <c r="B9" s="169" t="s">
        <v>245</v>
      </c>
      <c r="C9" s="178" t="s">
        <v>396</v>
      </c>
      <c r="D9" s="170" t="s">
        <v>228</v>
      </c>
      <c r="E9" s="171">
        <v>37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0.29499999999999998</v>
      </c>
      <c r="Q9" s="173">
        <f>ROUND(E9*P9,2)</f>
        <v>10.92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1"/>
      <c r="D10" s="252"/>
      <c r="E10" s="252"/>
      <c r="F10" s="252"/>
      <c r="G10" s="25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68">
        <v>2</v>
      </c>
      <c r="B11" s="169" t="s">
        <v>247</v>
      </c>
      <c r="C11" s="178" t="s">
        <v>248</v>
      </c>
      <c r="D11" s="170" t="s">
        <v>228</v>
      </c>
      <c r="E11" s="171">
        <v>37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244</v>
      </c>
      <c r="T11" s="174" t="s">
        <v>167</v>
      </c>
      <c r="U11" s="160">
        <v>0</v>
      </c>
      <c r="V11" s="160">
        <f>ROUND(E11*U11,2)</f>
        <v>0</v>
      </c>
      <c r="W11" s="160"/>
      <c r="X11" s="160" t="s">
        <v>190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191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1"/>
      <c r="D12" s="252"/>
      <c r="E12" s="252"/>
      <c r="F12" s="252"/>
      <c r="G12" s="252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2" t="s">
        <v>161</v>
      </c>
      <c r="B13" s="163" t="s">
        <v>113</v>
      </c>
      <c r="C13" s="177" t="s">
        <v>114</v>
      </c>
      <c r="D13" s="164"/>
      <c r="E13" s="165"/>
      <c r="F13" s="166"/>
      <c r="G13" s="166">
        <f>SUMIF(AG14:AG25,"&lt;&gt;NOR",G14:G25)</f>
        <v>0</v>
      </c>
      <c r="H13" s="166"/>
      <c r="I13" s="166">
        <f>SUM(I14:I25)</f>
        <v>0</v>
      </c>
      <c r="J13" s="166"/>
      <c r="K13" s="166">
        <f>SUM(K14:K25)</f>
        <v>0</v>
      </c>
      <c r="L13" s="166"/>
      <c r="M13" s="166">
        <f>SUM(M14:M25)</f>
        <v>0</v>
      </c>
      <c r="N13" s="166"/>
      <c r="O13" s="166">
        <f>SUM(O14:O25)</f>
        <v>32.89</v>
      </c>
      <c r="P13" s="166"/>
      <c r="Q13" s="166">
        <f>SUM(Q14:Q25)</f>
        <v>0</v>
      </c>
      <c r="R13" s="166"/>
      <c r="S13" s="166"/>
      <c r="T13" s="167"/>
      <c r="U13" s="161"/>
      <c r="V13" s="161">
        <f>SUM(V14:V25)</f>
        <v>8.8800000000000008</v>
      </c>
      <c r="W13" s="161"/>
      <c r="X13" s="161"/>
      <c r="AG13" t="s">
        <v>162</v>
      </c>
    </row>
    <row r="14" spans="1:60" outlineLevel="1" x14ac:dyDescent="0.2">
      <c r="A14" s="168">
        <v>3</v>
      </c>
      <c r="B14" s="169" t="s">
        <v>305</v>
      </c>
      <c r="C14" s="178" t="s">
        <v>306</v>
      </c>
      <c r="D14" s="170" t="s">
        <v>228</v>
      </c>
      <c r="E14" s="171">
        <v>62.5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0.25335999999999997</v>
      </c>
      <c r="O14" s="173">
        <f>ROUND(E14*N14,2)</f>
        <v>15.84</v>
      </c>
      <c r="P14" s="173">
        <v>0</v>
      </c>
      <c r="Q14" s="173">
        <f>ROUND(E14*P14,2)</f>
        <v>0</v>
      </c>
      <c r="R14" s="173" t="s">
        <v>207</v>
      </c>
      <c r="S14" s="173" t="s">
        <v>166</v>
      </c>
      <c r="T14" s="174" t="s">
        <v>167</v>
      </c>
      <c r="U14" s="160">
        <v>0.14199999999999999</v>
      </c>
      <c r="V14" s="160">
        <f>ROUND(E14*U14,2)</f>
        <v>8.8800000000000008</v>
      </c>
      <c r="W14" s="160"/>
      <c r="X14" s="160" t="s">
        <v>190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1"/>
      <c r="D15" s="252"/>
      <c r="E15" s="252"/>
      <c r="F15" s="252"/>
      <c r="G15" s="252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68">
        <v>4</v>
      </c>
      <c r="B16" s="169" t="s">
        <v>307</v>
      </c>
      <c r="C16" s="178" t="s">
        <v>308</v>
      </c>
      <c r="D16" s="170" t="s">
        <v>228</v>
      </c>
      <c r="E16" s="171">
        <v>79.2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244</v>
      </c>
      <c r="T16" s="174" t="s">
        <v>167</v>
      </c>
      <c r="U16" s="160">
        <v>0</v>
      </c>
      <c r="V16" s="160">
        <f>ROUND(E16*U16,2)</f>
        <v>0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1"/>
      <c r="D17" s="252"/>
      <c r="E17" s="252"/>
      <c r="F17" s="252"/>
      <c r="G17" s="252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68">
        <v>5</v>
      </c>
      <c r="B18" s="169" t="s">
        <v>397</v>
      </c>
      <c r="C18" s="178" t="s">
        <v>398</v>
      </c>
      <c r="D18" s="170" t="s">
        <v>228</v>
      </c>
      <c r="E18" s="171">
        <v>16.7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8.4250000000000005E-2</v>
      </c>
      <c r="O18" s="173">
        <f>ROUND(E18*N18,2)</f>
        <v>1.41</v>
      </c>
      <c r="P18" s="173">
        <v>0</v>
      </c>
      <c r="Q18" s="173">
        <f>ROUND(E18*P18,2)</f>
        <v>0</v>
      </c>
      <c r="R18" s="173"/>
      <c r="S18" s="173" t="s">
        <v>244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1"/>
      <c r="D19" s="252"/>
      <c r="E19" s="252"/>
      <c r="F19" s="252"/>
      <c r="G19" s="252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68">
        <v>6</v>
      </c>
      <c r="B20" s="169" t="s">
        <v>311</v>
      </c>
      <c r="C20" s="178" t="s">
        <v>399</v>
      </c>
      <c r="D20" s="170" t="s">
        <v>228</v>
      </c>
      <c r="E20" s="171">
        <v>62.5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8.5650000000000004E-2</v>
      </c>
      <c r="O20" s="173">
        <f>ROUND(E20*N20,2)</f>
        <v>5.35</v>
      </c>
      <c r="P20" s="173">
        <v>0</v>
      </c>
      <c r="Q20" s="173">
        <f>ROUND(E20*P20,2)</f>
        <v>0</v>
      </c>
      <c r="R20" s="173"/>
      <c r="S20" s="173" t="s">
        <v>244</v>
      </c>
      <c r="T20" s="174" t="s">
        <v>167</v>
      </c>
      <c r="U20" s="160">
        <v>0</v>
      </c>
      <c r="V20" s="160">
        <f>ROUND(E20*U20,2)</f>
        <v>0</v>
      </c>
      <c r="W20" s="160"/>
      <c r="X20" s="160" t="s">
        <v>190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1"/>
      <c r="D21" s="252"/>
      <c r="E21" s="252"/>
      <c r="F21" s="252"/>
      <c r="G21" s="252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68">
        <v>7</v>
      </c>
      <c r="B22" s="169" t="s">
        <v>317</v>
      </c>
      <c r="C22" s="178" t="s">
        <v>400</v>
      </c>
      <c r="D22" s="170" t="s">
        <v>228</v>
      </c>
      <c r="E22" s="171">
        <v>16.7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0.13100000000000001</v>
      </c>
      <c r="O22" s="173">
        <f>ROUND(E22*N22,2)</f>
        <v>2.19</v>
      </c>
      <c r="P22" s="173">
        <v>0</v>
      </c>
      <c r="Q22" s="173">
        <f>ROUND(E22*P22,2)</f>
        <v>0</v>
      </c>
      <c r="R22" s="173"/>
      <c r="S22" s="173" t="s">
        <v>244</v>
      </c>
      <c r="T22" s="174" t="s">
        <v>167</v>
      </c>
      <c r="U22" s="160">
        <v>0</v>
      </c>
      <c r="V22" s="160">
        <f>ROUND(E22*U22,2)</f>
        <v>0</v>
      </c>
      <c r="W22" s="160"/>
      <c r="X22" s="160" t="s">
        <v>277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278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1"/>
      <c r="D23" s="252"/>
      <c r="E23" s="252"/>
      <c r="F23" s="252"/>
      <c r="G23" s="252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8">
        <v>8</v>
      </c>
      <c r="B24" s="169" t="s">
        <v>321</v>
      </c>
      <c r="C24" s="178" t="s">
        <v>322</v>
      </c>
      <c r="D24" s="170" t="s">
        <v>228</v>
      </c>
      <c r="E24" s="171">
        <v>62.5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0.12959999999999999</v>
      </c>
      <c r="O24" s="173">
        <f>ROUND(E24*N24,2)</f>
        <v>8.1</v>
      </c>
      <c r="P24" s="173">
        <v>0</v>
      </c>
      <c r="Q24" s="173">
        <f>ROUND(E24*P24,2)</f>
        <v>0</v>
      </c>
      <c r="R24" s="173" t="s">
        <v>276</v>
      </c>
      <c r="S24" s="173" t="s">
        <v>166</v>
      </c>
      <c r="T24" s="174" t="s">
        <v>167</v>
      </c>
      <c r="U24" s="160">
        <v>0</v>
      </c>
      <c r="V24" s="160">
        <f>ROUND(E24*U24,2)</f>
        <v>0</v>
      </c>
      <c r="W24" s="160"/>
      <c r="X24" s="160" t="s">
        <v>277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278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1"/>
      <c r="D25" s="252"/>
      <c r="E25" s="252"/>
      <c r="F25" s="252"/>
      <c r="G25" s="252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2" t="s">
        <v>161</v>
      </c>
      <c r="B26" s="163" t="s">
        <v>120</v>
      </c>
      <c r="C26" s="177" t="s">
        <v>121</v>
      </c>
      <c r="D26" s="164"/>
      <c r="E26" s="165"/>
      <c r="F26" s="166"/>
      <c r="G26" s="166">
        <f>SUMIF(AG27:AG34,"&lt;&gt;NOR",G27:G34)</f>
        <v>0</v>
      </c>
      <c r="H26" s="166"/>
      <c r="I26" s="166">
        <f>SUM(I27:I34)</f>
        <v>0</v>
      </c>
      <c r="J26" s="166"/>
      <c r="K26" s="166">
        <f>SUM(K27:K34)</f>
        <v>0</v>
      </c>
      <c r="L26" s="166"/>
      <c r="M26" s="166">
        <f>SUM(M27:M34)</f>
        <v>0</v>
      </c>
      <c r="N26" s="166"/>
      <c r="O26" s="166">
        <f>SUM(O27:O34)</f>
        <v>0</v>
      </c>
      <c r="P26" s="166"/>
      <c r="Q26" s="166">
        <f>SUM(Q27:Q34)</f>
        <v>0</v>
      </c>
      <c r="R26" s="166"/>
      <c r="S26" s="166"/>
      <c r="T26" s="167"/>
      <c r="U26" s="161"/>
      <c r="V26" s="161">
        <f>SUM(V27:V34)</f>
        <v>0</v>
      </c>
      <c r="W26" s="161"/>
      <c r="X26" s="161"/>
      <c r="AG26" t="s">
        <v>162</v>
      </c>
    </row>
    <row r="27" spans="1:60" ht="22.5" outlineLevel="1" x14ac:dyDescent="0.2">
      <c r="A27" s="168">
        <v>9</v>
      </c>
      <c r="B27" s="169" t="s">
        <v>386</v>
      </c>
      <c r="C27" s="178" t="s">
        <v>387</v>
      </c>
      <c r="D27" s="170" t="s">
        <v>286</v>
      </c>
      <c r="E27" s="171">
        <v>21.645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244</v>
      </c>
      <c r="T27" s="174" t="s">
        <v>167</v>
      </c>
      <c r="U27" s="160">
        <v>0</v>
      </c>
      <c r="V27" s="160">
        <f>ROUND(E27*U27,2)</f>
        <v>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1"/>
      <c r="D28" s="252"/>
      <c r="E28" s="252"/>
      <c r="F28" s="252"/>
      <c r="G28" s="252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68">
        <v>10</v>
      </c>
      <c r="B29" s="169" t="s">
        <v>388</v>
      </c>
      <c r="C29" s="178" t="s">
        <v>401</v>
      </c>
      <c r="D29" s="170" t="s">
        <v>286</v>
      </c>
      <c r="E29" s="171">
        <v>108.22499999999999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1"/>
      <c r="D30" s="252"/>
      <c r="E30" s="252"/>
      <c r="F30" s="252"/>
      <c r="G30" s="25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68">
        <v>11</v>
      </c>
      <c r="B31" s="169" t="s">
        <v>390</v>
      </c>
      <c r="C31" s="178" t="s">
        <v>402</v>
      </c>
      <c r="D31" s="170" t="s">
        <v>286</v>
      </c>
      <c r="E31" s="171">
        <v>10.914999999999999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1"/>
      <c r="D32" s="252"/>
      <c r="E32" s="252"/>
      <c r="F32" s="252"/>
      <c r="G32" s="252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12</v>
      </c>
      <c r="B33" s="169" t="s">
        <v>392</v>
      </c>
      <c r="C33" s="178" t="s">
        <v>403</v>
      </c>
      <c r="D33" s="170" t="s">
        <v>286</v>
      </c>
      <c r="E33" s="171">
        <v>10.73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244</v>
      </c>
      <c r="T33" s="174" t="s">
        <v>167</v>
      </c>
      <c r="U33" s="160">
        <v>0</v>
      </c>
      <c r="V33" s="160">
        <f>ROUND(E33*U33,2)</f>
        <v>0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1"/>
      <c r="D34" s="252"/>
      <c r="E34" s="252"/>
      <c r="F34" s="252"/>
      <c r="G34" s="25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3"/>
      <c r="B35" s="4"/>
      <c r="C35" s="17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148</v>
      </c>
    </row>
    <row r="36" spans="1:60" x14ac:dyDescent="0.2">
      <c r="A36" s="154"/>
      <c r="B36" s="155" t="s">
        <v>29</v>
      </c>
      <c r="C36" s="180"/>
      <c r="D36" s="156"/>
      <c r="E36" s="157"/>
      <c r="F36" s="157"/>
      <c r="G36" s="176">
        <f>G8+G13+G26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181</v>
      </c>
    </row>
    <row r="37" spans="1:60" x14ac:dyDescent="0.2">
      <c r="C37" s="181"/>
      <c r="D37" s="10"/>
      <c r="AG37" t="s">
        <v>182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qh3YlzrvTWaKFpDU8IJ2hhpbPraHZuxeLUFVh/SppdZSBSt9sta4U8Wy2DB1rWs8LgS8h7KwprDjYvrss92eQ==" saltValue="CifvrNMils01WX9EYE8kYg==" spinCount="100000" sheet="1"/>
  <mergeCells count="16">
    <mergeCell ref="C28:G28"/>
    <mergeCell ref="C30:G30"/>
    <mergeCell ref="C32:G32"/>
    <mergeCell ref="C34:G34"/>
    <mergeCell ref="C15:G15"/>
    <mergeCell ref="C17:G17"/>
    <mergeCell ref="C19:G19"/>
    <mergeCell ref="C21:G21"/>
    <mergeCell ref="C23:G23"/>
    <mergeCell ref="C25:G2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57</v>
      </c>
      <c r="C4" s="246" t="s">
        <v>58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81</v>
      </c>
      <c r="C8" s="177" t="s">
        <v>83</v>
      </c>
      <c r="D8" s="164"/>
      <c r="E8" s="165"/>
      <c r="F8" s="166"/>
      <c r="G8" s="166">
        <f>SUMIF(AG9:AG59,"&lt;&gt;NOR",G9:G59)</f>
        <v>0</v>
      </c>
      <c r="H8" s="166"/>
      <c r="I8" s="166">
        <f>SUM(I9:I59)</f>
        <v>0</v>
      </c>
      <c r="J8" s="166"/>
      <c r="K8" s="166">
        <f>SUM(K9:K59)</f>
        <v>0</v>
      </c>
      <c r="L8" s="166"/>
      <c r="M8" s="166">
        <f>SUM(M9:M59)</f>
        <v>0</v>
      </c>
      <c r="N8" s="166"/>
      <c r="O8" s="166">
        <f>SUM(O9:O59)</f>
        <v>22.920000000000005</v>
      </c>
      <c r="P8" s="166"/>
      <c r="Q8" s="166">
        <f>SUM(Q9:Q59)</f>
        <v>0.1</v>
      </c>
      <c r="R8" s="166"/>
      <c r="S8" s="166"/>
      <c r="T8" s="167"/>
      <c r="U8" s="161"/>
      <c r="V8" s="161">
        <f>SUM(V9:V59)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404</v>
      </c>
      <c r="C9" s="178" t="s">
        <v>405</v>
      </c>
      <c r="D9" s="170" t="s">
        <v>206</v>
      </c>
      <c r="E9" s="171">
        <v>23.5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4.2700000000000004E-3</v>
      </c>
      <c r="O9" s="173">
        <f>ROUND(E9*N9,2)</f>
        <v>0.1</v>
      </c>
      <c r="P9" s="173">
        <v>0</v>
      </c>
      <c r="Q9" s="173">
        <f>ROUND(E9*P9,2)</f>
        <v>0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9" t="s">
        <v>406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0"/>
      <c r="D11" s="241"/>
      <c r="E11" s="241"/>
      <c r="F11" s="241"/>
      <c r="G11" s="24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407</v>
      </c>
      <c r="C12" s="178" t="s">
        <v>408</v>
      </c>
      <c r="D12" s="170" t="s">
        <v>206</v>
      </c>
      <c r="E12" s="171">
        <v>140.19999999999999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1.1480000000000001E-2</v>
      </c>
      <c r="O12" s="173">
        <f>ROUND(E12*N12,2)</f>
        <v>1.61</v>
      </c>
      <c r="P12" s="173">
        <v>0</v>
      </c>
      <c r="Q12" s="173">
        <f>ROUND(E12*P12,2)</f>
        <v>0</v>
      </c>
      <c r="R12" s="173"/>
      <c r="S12" s="173" t="s">
        <v>244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9" t="s">
        <v>409</v>
      </c>
      <c r="D13" s="250"/>
      <c r="E13" s="250"/>
      <c r="F13" s="250"/>
      <c r="G13" s="25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0"/>
      <c r="D14" s="241"/>
      <c r="E14" s="241"/>
      <c r="F14" s="241"/>
      <c r="G14" s="24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68">
        <v>3</v>
      </c>
      <c r="B15" s="169" t="s">
        <v>410</v>
      </c>
      <c r="C15" s="178" t="s">
        <v>411</v>
      </c>
      <c r="D15" s="170" t="s">
        <v>188</v>
      </c>
      <c r="E15" s="171">
        <v>5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1.0000000000000001E-5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244</v>
      </c>
      <c r="T15" s="174" t="s">
        <v>167</v>
      </c>
      <c r="U15" s="160">
        <v>0</v>
      </c>
      <c r="V15" s="160">
        <f>ROUND(E15*U15,2)</f>
        <v>0</v>
      </c>
      <c r="W15" s="160"/>
      <c r="X15" s="160" t="s">
        <v>190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1"/>
      <c r="D16" s="252"/>
      <c r="E16" s="252"/>
      <c r="F16" s="252"/>
      <c r="G16" s="252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68">
        <v>4</v>
      </c>
      <c r="B17" s="169" t="s">
        <v>412</v>
      </c>
      <c r="C17" s="178" t="s">
        <v>413</v>
      </c>
      <c r="D17" s="170" t="s">
        <v>188</v>
      </c>
      <c r="E17" s="171">
        <v>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1.0000000000000001E-5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244</v>
      </c>
      <c r="T17" s="174" t="s">
        <v>167</v>
      </c>
      <c r="U17" s="160">
        <v>0</v>
      </c>
      <c r="V17" s="160">
        <f>ROUND(E17*U17,2)</f>
        <v>0</v>
      </c>
      <c r="W17" s="160"/>
      <c r="X17" s="160" t="s">
        <v>190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191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1"/>
      <c r="D18" s="252"/>
      <c r="E18" s="252"/>
      <c r="F18" s="252"/>
      <c r="G18" s="252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68">
        <v>5</v>
      </c>
      <c r="B19" s="169" t="s">
        <v>414</v>
      </c>
      <c r="C19" s="178" t="s">
        <v>415</v>
      </c>
      <c r="D19" s="170" t="s">
        <v>188</v>
      </c>
      <c r="E19" s="171">
        <v>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 t="s">
        <v>244</v>
      </c>
      <c r="T19" s="174" t="s">
        <v>167</v>
      </c>
      <c r="U19" s="160">
        <v>0</v>
      </c>
      <c r="V19" s="160">
        <f>ROUND(E19*U19,2)</f>
        <v>0</v>
      </c>
      <c r="W19" s="160"/>
      <c r="X19" s="160" t="s">
        <v>190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1"/>
      <c r="D20" s="252"/>
      <c r="E20" s="252"/>
      <c r="F20" s="252"/>
      <c r="G20" s="252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68">
        <v>6</v>
      </c>
      <c r="B21" s="169" t="s">
        <v>416</v>
      </c>
      <c r="C21" s="178" t="s">
        <v>417</v>
      </c>
      <c r="D21" s="170" t="s">
        <v>188</v>
      </c>
      <c r="E21" s="171">
        <v>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2.1167600000000002</v>
      </c>
      <c r="O21" s="173">
        <f>ROUND(E21*N21,2)</f>
        <v>8.4700000000000006</v>
      </c>
      <c r="P21" s="173">
        <v>0</v>
      </c>
      <c r="Q21" s="173">
        <f>ROUND(E21*P21,2)</f>
        <v>0</v>
      </c>
      <c r="R21" s="173"/>
      <c r="S21" s="173" t="s">
        <v>244</v>
      </c>
      <c r="T21" s="174" t="s">
        <v>167</v>
      </c>
      <c r="U21" s="160">
        <v>0</v>
      </c>
      <c r="V21" s="160">
        <f>ROUND(E21*U21,2)</f>
        <v>0</v>
      </c>
      <c r="W21" s="160"/>
      <c r="X21" s="160" t="s">
        <v>190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1"/>
      <c r="D22" s="252"/>
      <c r="E22" s="252"/>
      <c r="F22" s="252"/>
      <c r="G22" s="252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68">
        <v>7</v>
      </c>
      <c r="B23" s="169" t="s">
        <v>418</v>
      </c>
      <c r="C23" s="178" t="s">
        <v>419</v>
      </c>
      <c r="D23" s="170" t="s">
        <v>188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0.21734000000000001</v>
      </c>
      <c r="O23" s="173">
        <f>ROUND(E23*N23,2)</f>
        <v>0.22</v>
      </c>
      <c r="P23" s="173">
        <v>0</v>
      </c>
      <c r="Q23" s="173">
        <f>ROUND(E23*P23,2)</f>
        <v>0</v>
      </c>
      <c r="R23" s="173"/>
      <c r="S23" s="173" t="s">
        <v>244</v>
      </c>
      <c r="T23" s="174" t="s">
        <v>167</v>
      </c>
      <c r="U23" s="160">
        <v>0</v>
      </c>
      <c r="V23" s="160">
        <f>ROUND(E23*U23,2)</f>
        <v>0</v>
      </c>
      <c r="W23" s="160"/>
      <c r="X23" s="160" t="s">
        <v>190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1"/>
      <c r="D24" s="252"/>
      <c r="E24" s="252"/>
      <c r="F24" s="252"/>
      <c r="G24" s="252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68">
        <v>8</v>
      </c>
      <c r="B25" s="169" t="s">
        <v>420</v>
      </c>
      <c r="C25" s="178" t="s">
        <v>421</v>
      </c>
      <c r="D25" s="170" t="s">
        <v>188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0.1</v>
      </c>
      <c r="Q25" s="173">
        <f>ROUND(E25*P25,2)</f>
        <v>0.1</v>
      </c>
      <c r="R25" s="173"/>
      <c r="S25" s="173" t="s">
        <v>244</v>
      </c>
      <c r="T25" s="174" t="s">
        <v>167</v>
      </c>
      <c r="U25" s="160">
        <v>0</v>
      </c>
      <c r="V25" s="160">
        <f>ROUND(E25*U25,2)</f>
        <v>0</v>
      </c>
      <c r="W25" s="160"/>
      <c r="X25" s="160" t="s">
        <v>190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1"/>
      <c r="D26" s="252"/>
      <c r="E26" s="252"/>
      <c r="F26" s="252"/>
      <c r="G26" s="252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68">
        <v>9</v>
      </c>
      <c r="B27" s="169" t="s">
        <v>422</v>
      </c>
      <c r="C27" s="178" t="s">
        <v>423</v>
      </c>
      <c r="D27" s="170" t="s">
        <v>188</v>
      </c>
      <c r="E27" s="171">
        <v>3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0.21734000000000001</v>
      </c>
      <c r="O27" s="173">
        <f>ROUND(E27*N27,2)</f>
        <v>0.65</v>
      </c>
      <c r="P27" s="173">
        <v>0</v>
      </c>
      <c r="Q27" s="173">
        <f>ROUND(E27*P27,2)</f>
        <v>0</v>
      </c>
      <c r="R27" s="173"/>
      <c r="S27" s="173" t="s">
        <v>244</v>
      </c>
      <c r="T27" s="174" t="s">
        <v>167</v>
      </c>
      <c r="U27" s="160">
        <v>0</v>
      </c>
      <c r="V27" s="160">
        <f>ROUND(E27*U27,2)</f>
        <v>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1"/>
      <c r="D28" s="252"/>
      <c r="E28" s="252"/>
      <c r="F28" s="252"/>
      <c r="G28" s="252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68">
        <v>10</v>
      </c>
      <c r="B29" s="169" t="s">
        <v>424</v>
      </c>
      <c r="C29" s="178" t="s">
        <v>425</v>
      </c>
      <c r="D29" s="170" t="s">
        <v>188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0.21734000000000001</v>
      </c>
      <c r="O29" s="173">
        <f>ROUND(E29*N29,2)</f>
        <v>0.22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1"/>
      <c r="D30" s="252"/>
      <c r="E30" s="252"/>
      <c r="F30" s="252"/>
      <c r="G30" s="25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11</v>
      </c>
      <c r="B31" s="169" t="s">
        <v>426</v>
      </c>
      <c r="C31" s="178" t="s">
        <v>427</v>
      </c>
      <c r="D31" s="170" t="s">
        <v>232</v>
      </c>
      <c r="E31" s="171">
        <v>0.5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2.45329</v>
      </c>
      <c r="O31" s="173">
        <f>ROUND(E31*N31,2)</f>
        <v>1.23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9" t="s">
        <v>428</v>
      </c>
      <c r="D32" s="250"/>
      <c r="E32" s="250"/>
      <c r="F32" s="250"/>
      <c r="G32" s="25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0"/>
      <c r="D33" s="241"/>
      <c r="E33" s="241"/>
      <c r="F33" s="241"/>
      <c r="G33" s="24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12</v>
      </c>
      <c r="B34" s="169" t="s">
        <v>302</v>
      </c>
      <c r="C34" s="178" t="s">
        <v>429</v>
      </c>
      <c r="D34" s="170" t="s">
        <v>188</v>
      </c>
      <c r="E34" s="171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244</v>
      </c>
      <c r="T34" s="174" t="s">
        <v>167</v>
      </c>
      <c r="U34" s="160">
        <v>0</v>
      </c>
      <c r="V34" s="160">
        <f>ROUND(E34*U34,2)</f>
        <v>0</v>
      </c>
      <c r="W34" s="160"/>
      <c r="X34" s="160" t="s">
        <v>190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191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1"/>
      <c r="D35" s="252"/>
      <c r="E35" s="252"/>
      <c r="F35" s="252"/>
      <c r="G35" s="252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68">
        <v>13</v>
      </c>
      <c r="B36" s="169" t="s">
        <v>430</v>
      </c>
      <c r="C36" s="178" t="s">
        <v>431</v>
      </c>
      <c r="D36" s="170" t="s">
        <v>188</v>
      </c>
      <c r="E36" s="171">
        <v>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1.2099999999999999E-3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244</v>
      </c>
      <c r="T36" s="174" t="s">
        <v>167</v>
      </c>
      <c r="U36" s="160">
        <v>0</v>
      </c>
      <c r="V36" s="160">
        <f>ROUND(E36*U36,2)</f>
        <v>0</v>
      </c>
      <c r="W36" s="160"/>
      <c r="X36" s="160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278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1"/>
      <c r="D37" s="252"/>
      <c r="E37" s="252"/>
      <c r="F37" s="252"/>
      <c r="G37" s="252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68">
        <v>14</v>
      </c>
      <c r="B38" s="169" t="s">
        <v>432</v>
      </c>
      <c r="C38" s="178" t="s">
        <v>433</v>
      </c>
      <c r="D38" s="170" t="s">
        <v>188</v>
      </c>
      <c r="E38" s="171">
        <v>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1.25E-3</v>
      </c>
      <c r="O38" s="173">
        <f>ROUND(E38*N38,2)</f>
        <v>0.01</v>
      </c>
      <c r="P38" s="173">
        <v>0</v>
      </c>
      <c r="Q38" s="173">
        <f>ROUND(E38*P38,2)</f>
        <v>0</v>
      </c>
      <c r="R38" s="173"/>
      <c r="S38" s="173" t="s">
        <v>244</v>
      </c>
      <c r="T38" s="174" t="s">
        <v>167</v>
      </c>
      <c r="U38" s="160">
        <v>0</v>
      </c>
      <c r="V38" s="160">
        <f>ROUND(E38*U38,2)</f>
        <v>0</v>
      </c>
      <c r="W38" s="160"/>
      <c r="X38" s="160" t="s">
        <v>277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278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1"/>
      <c r="D39" s="252"/>
      <c r="E39" s="252"/>
      <c r="F39" s="252"/>
      <c r="G39" s="25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68">
        <v>15</v>
      </c>
      <c r="B40" s="169" t="s">
        <v>434</v>
      </c>
      <c r="C40" s="178" t="s">
        <v>435</v>
      </c>
      <c r="D40" s="170" t="s">
        <v>188</v>
      </c>
      <c r="E40" s="171">
        <v>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8.5000000000000006E-3</v>
      </c>
      <c r="O40" s="173">
        <f>ROUND(E40*N40,2)</f>
        <v>0.04</v>
      </c>
      <c r="P40" s="173">
        <v>0</v>
      </c>
      <c r="Q40" s="173">
        <f>ROUND(E40*P40,2)</f>
        <v>0</v>
      </c>
      <c r="R40" s="173"/>
      <c r="S40" s="173" t="s">
        <v>244</v>
      </c>
      <c r="T40" s="174" t="s">
        <v>167</v>
      </c>
      <c r="U40" s="160">
        <v>0</v>
      </c>
      <c r="V40" s="160">
        <f>ROUND(E40*U40,2)</f>
        <v>0</v>
      </c>
      <c r="W40" s="160"/>
      <c r="X40" s="160" t="s">
        <v>277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278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1"/>
      <c r="D41" s="252"/>
      <c r="E41" s="252"/>
      <c r="F41" s="252"/>
      <c r="G41" s="252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68">
        <v>16</v>
      </c>
      <c r="B42" s="169" t="s">
        <v>436</v>
      </c>
      <c r="C42" s="178" t="s">
        <v>437</v>
      </c>
      <c r="D42" s="170" t="s">
        <v>188</v>
      </c>
      <c r="E42" s="171">
        <v>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5.0000000000000001E-4</v>
      </c>
      <c r="O42" s="173">
        <f>ROUND(E42*N42,2)</f>
        <v>0</v>
      </c>
      <c r="P42" s="173">
        <v>0</v>
      </c>
      <c r="Q42" s="173">
        <f>ROUND(E42*P42,2)</f>
        <v>0</v>
      </c>
      <c r="R42" s="173"/>
      <c r="S42" s="173" t="s">
        <v>244</v>
      </c>
      <c r="T42" s="174" t="s">
        <v>167</v>
      </c>
      <c r="U42" s="160">
        <v>0</v>
      </c>
      <c r="V42" s="160">
        <f>ROUND(E42*U42,2)</f>
        <v>0</v>
      </c>
      <c r="W42" s="160"/>
      <c r="X42" s="160" t="s">
        <v>277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278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1"/>
      <c r="D43" s="252"/>
      <c r="E43" s="252"/>
      <c r="F43" s="252"/>
      <c r="G43" s="252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8">
        <v>17</v>
      </c>
      <c r="B44" s="169" t="s">
        <v>438</v>
      </c>
      <c r="C44" s="178" t="s">
        <v>439</v>
      </c>
      <c r="D44" s="170" t="s">
        <v>188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4.4999999999999998E-2</v>
      </c>
      <c r="O44" s="173">
        <f>ROUND(E44*N44,2)</f>
        <v>0.05</v>
      </c>
      <c r="P44" s="173">
        <v>0</v>
      </c>
      <c r="Q44" s="173">
        <f>ROUND(E44*P44,2)</f>
        <v>0</v>
      </c>
      <c r="R44" s="173"/>
      <c r="S44" s="173" t="s">
        <v>244</v>
      </c>
      <c r="T44" s="174" t="s">
        <v>167</v>
      </c>
      <c r="U44" s="160">
        <v>0</v>
      </c>
      <c r="V44" s="160">
        <f>ROUND(E44*U44,2)</f>
        <v>0</v>
      </c>
      <c r="W44" s="160"/>
      <c r="X44" s="160" t="s">
        <v>277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278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1"/>
      <c r="D45" s="252"/>
      <c r="E45" s="252"/>
      <c r="F45" s="252"/>
      <c r="G45" s="252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18</v>
      </c>
      <c r="B46" s="169" t="s">
        <v>440</v>
      </c>
      <c r="C46" s="178" t="s">
        <v>441</v>
      </c>
      <c r="D46" s="170" t="s">
        <v>188</v>
      </c>
      <c r="E46" s="171">
        <v>3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0.19600000000000001</v>
      </c>
      <c r="O46" s="173">
        <f>ROUND(E46*N46,2)</f>
        <v>0.59</v>
      </c>
      <c r="P46" s="173">
        <v>0</v>
      </c>
      <c r="Q46" s="173">
        <f>ROUND(E46*P46,2)</f>
        <v>0</v>
      </c>
      <c r="R46" s="173"/>
      <c r="S46" s="173" t="s">
        <v>244</v>
      </c>
      <c r="T46" s="174" t="s">
        <v>167</v>
      </c>
      <c r="U46" s="160">
        <v>0</v>
      </c>
      <c r="V46" s="160">
        <f>ROUND(E46*U46,2)</f>
        <v>0</v>
      </c>
      <c r="W46" s="160"/>
      <c r="X46" s="160" t="s">
        <v>277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278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1"/>
      <c r="D47" s="252"/>
      <c r="E47" s="252"/>
      <c r="F47" s="252"/>
      <c r="G47" s="252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19</v>
      </c>
      <c r="B48" s="169" t="s">
        <v>442</v>
      </c>
      <c r="C48" s="178" t="s">
        <v>443</v>
      </c>
      <c r="D48" s="170" t="s">
        <v>188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4.1000000000000002E-2</v>
      </c>
      <c r="O48" s="173">
        <f>ROUND(E48*N48,2)</f>
        <v>0.04</v>
      </c>
      <c r="P48" s="173">
        <v>0</v>
      </c>
      <c r="Q48" s="173">
        <f>ROUND(E48*P48,2)</f>
        <v>0</v>
      </c>
      <c r="R48" s="173"/>
      <c r="S48" s="173" t="s">
        <v>244</v>
      </c>
      <c r="T48" s="174" t="s">
        <v>167</v>
      </c>
      <c r="U48" s="160">
        <v>0</v>
      </c>
      <c r="V48" s="160">
        <f>ROUND(E48*U48,2)</f>
        <v>0</v>
      </c>
      <c r="W48" s="160"/>
      <c r="X48" s="160" t="s">
        <v>277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1"/>
      <c r="D49" s="252"/>
      <c r="E49" s="252"/>
      <c r="F49" s="252"/>
      <c r="G49" s="252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68">
        <v>20</v>
      </c>
      <c r="B50" s="169" t="s">
        <v>444</v>
      </c>
      <c r="C50" s="178" t="s">
        <v>445</v>
      </c>
      <c r="D50" s="170" t="s">
        <v>188</v>
      </c>
      <c r="E50" s="171">
        <v>4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1.6140000000000001</v>
      </c>
      <c r="O50" s="173">
        <f>ROUND(E50*N50,2)</f>
        <v>6.46</v>
      </c>
      <c r="P50" s="173">
        <v>0</v>
      </c>
      <c r="Q50" s="173">
        <f>ROUND(E50*P50,2)</f>
        <v>0</v>
      </c>
      <c r="R50" s="173"/>
      <c r="S50" s="173" t="s">
        <v>244</v>
      </c>
      <c r="T50" s="174" t="s">
        <v>167</v>
      </c>
      <c r="U50" s="160">
        <v>0</v>
      </c>
      <c r="V50" s="160">
        <f>ROUND(E50*U50,2)</f>
        <v>0</v>
      </c>
      <c r="W50" s="160"/>
      <c r="X50" s="160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278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1"/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21</v>
      </c>
      <c r="B52" s="169" t="s">
        <v>446</v>
      </c>
      <c r="C52" s="178" t="s">
        <v>447</v>
      </c>
      <c r="D52" s="170" t="s">
        <v>188</v>
      </c>
      <c r="E52" s="171">
        <v>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0.254</v>
      </c>
      <c r="O52" s="173">
        <f>ROUND(E52*N52,2)</f>
        <v>0.51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1"/>
      <c r="D53" s="252"/>
      <c r="E53" s="252"/>
      <c r="F53" s="252"/>
      <c r="G53" s="252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22</v>
      </c>
      <c r="B54" s="169" t="s">
        <v>448</v>
      </c>
      <c r="C54" s="178" t="s">
        <v>449</v>
      </c>
      <c r="D54" s="170" t="s">
        <v>188</v>
      </c>
      <c r="E54" s="171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0.50600000000000001</v>
      </c>
      <c r="O54" s="173">
        <f>ROUND(E54*N54,2)</f>
        <v>1.01</v>
      </c>
      <c r="P54" s="173">
        <v>0</v>
      </c>
      <c r="Q54" s="173">
        <f>ROUND(E54*P54,2)</f>
        <v>0</v>
      </c>
      <c r="R54" s="173"/>
      <c r="S54" s="173" t="s">
        <v>244</v>
      </c>
      <c r="T54" s="174" t="s">
        <v>167</v>
      </c>
      <c r="U54" s="160">
        <v>0</v>
      </c>
      <c r="V54" s="160">
        <f>ROUND(E54*U54,2)</f>
        <v>0</v>
      </c>
      <c r="W54" s="160"/>
      <c r="X54" s="160" t="s">
        <v>277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1"/>
      <c r="D55" s="252"/>
      <c r="E55" s="252"/>
      <c r="F55" s="252"/>
      <c r="G55" s="252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23</v>
      </c>
      <c r="B56" s="169" t="s">
        <v>450</v>
      </c>
      <c r="C56" s="178" t="s">
        <v>451</v>
      </c>
      <c r="D56" s="170" t="s">
        <v>188</v>
      </c>
      <c r="E56" s="171">
        <v>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0.56999999999999995</v>
      </c>
      <c r="O56" s="173">
        <f>ROUND(E56*N56,2)</f>
        <v>1.71</v>
      </c>
      <c r="P56" s="173">
        <v>0</v>
      </c>
      <c r="Q56" s="173">
        <f>ROUND(E56*P56,2)</f>
        <v>0</v>
      </c>
      <c r="R56" s="173"/>
      <c r="S56" s="173" t="s">
        <v>244</v>
      </c>
      <c r="T56" s="174" t="s">
        <v>167</v>
      </c>
      <c r="U56" s="160">
        <v>0</v>
      </c>
      <c r="V56" s="160">
        <f>ROUND(E56*U56,2)</f>
        <v>0</v>
      </c>
      <c r="W56" s="160"/>
      <c r="X56" s="160" t="s">
        <v>277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1"/>
      <c r="D57" s="252"/>
      <c r="E57" s="252"/>
      <c r="F57" s="252"/>
      <c r="G57" s="252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24</v>
      </c>
      <c r="B58" s="169" t="s">
        <v>452</v>
      </c>
      <c r="C58" s="178" t="s">
        <v>453</v>
      </c>
      <c r="D58" s="170" t="s">
        <v>188</v>
      </c>
      <c r="E58" s="171">
        <v>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244</v>
      </c>
      <c r="T58" s="174" t="s">
        <v>167</v>
      </c>
      <c r="U58" s="160">
        <v>0</v>
      </c>
      <c r="V58" s="160">
        <f>ROUND(E58*U58,2)</f>
        <v>0</v>
      </c>
      <c r="W58" s="160"/>
      <c r="X58" s="160" t="s">
        <v>277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1"/>
      <c r="D59" s="252"/>
      <c r="E59" s="252"/>
      <c r="F59" s="252"/>
      <c r="G59" s="252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2" t="s">
        <v>161</v>
      </c>
      <c r="B60" s="163" t="s">
        <v>84</v>
      </c>
      <c r="C60" s="177" t="s">
        <v>86</v>
      </c>
      <c r="D60" s="164"/>
      <c r="E60" s="165"/>
      <c r="F60" s="166"/>
      <c r="G60" s="166">
        <f>SUMIF(AG61:AG64,"&lt;&gt;NOR",G61:G64)</f>
        <v>0</v>
      </c>
      <c r="H60" s="166"/>
      <c r="I60" s="166">
        <f>SUM(I61:I64)</f>
        <v>0</v>
      </c>
      <c r="J60" s="166"/>
      <c r="K60" s="166">
        <f>SUM(K61:K64)</f>
        <v>0</v>
      </c>
      <c r="L60" s="166"/>
      <c r="M60" s="166">
        <f>SUM(M61:M64)</f>
        <v>0</v>
      </c>
      <c r="N60" s="166"/>
      <c r="O60" s="166">
        <f>SUM(O61:O64)</f>
        <v>0</v>
      </c>
      <c r="P60" s="166"/>
      <c r="Q60" s="166">
        <f>SUM(Q61:Q64)</f>
        <v>0</v>
      </c>
      <c r="R60" s="166"/>
      <c r="S60" s="166"/>
      <c r="T60" s="167"/>
      <c r="U60" s="161"/>
      <c r="V60" s="161">
        <f>SUM(V61:V64)</f>
        <v>82.72</v>
      </c>
      <c r="W60" s="161"/>
      <c r="X60" s="161"/>
      <c r="AG60" t="s">
        <v>162</v>
      </c>
    </row>
    <row r="61" spans="1:60" ht="22.5" outlineLevel="1" x14ac:dyDescent="0.2">
      <c r="A61" s="168">
        <v>25</v>
      </c>
      <c r="B61" s="169" t="s">
        <v>454</v>
      </c>
      <c r="C61" s="178" t="s">
        <v>455</v>
      </c>
      <c r="D61" s="170" t="s">
        <v>286</v>
      </c>
      <c r="E61" s="171">
        <v>391.10118999999997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456</v>
      </c>
      <c r="S61" s="173" t="s">
        <v>166</v>
      </c>
      <c r="T61" s="174" t="s">
        <v>166</v>
      </c>
      <c r="U61" s="160">
        <v>0.21149999999999999</v>
      </c>
      <c r="V61" s="160">
        <f>ROUND(E61*U61,2)</f>
        <v>82.72</v>
      </c>
      <c r="W61" s="160"/>
      <c r="X61" s="160" t="s">
        <v>190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3" t="s">
        <v>457</v>
      </c>
      <c r="D62" s="254"/>
      <c r="E62" s="254"/>
      <c r="F62" s="254"/>
      <c r="G62" s="254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7" t="s">
        <v>458</v>
      </c>
      <c r="D63" s="258"/>
      <c r="E63" s="258"/>
      <c r="F63" s="258"/>
      <c r="G63" s="258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40"/>
      <c r="D64" s="241"/>
      <c r="E64" s="241"/>
      <c r="F64" s="241"/>
      <c r="G64" s="24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2" t="s">
        <v>161</v>
      </c>
      <c r="B65" s="163" t="s">
        <v>99</v>
      </c>
      <c r="C65" s="177" t="s">
        <v>82</v>
      </c>
      <c r="D65" s="164"/>
      <c r="E65" s="165"/>
      <c r="F65" s="166"/>
      <c r="G65" s="166">
        <f>SUMIF(AG66:AG98,"&lt;&gt;NOR",G66:G98)</f>
        <v>0</v>
      </c>
      <c r="H65" s="166"/>
      <c r="I65" s="166">
        <f>SUM(I66:I98)</f>
        <v>0</v>
      </c>
      <c r="J65" s="166"/>
      <c r="K65" s="166">
        <f>SUM(K66:K98)</f>
        <v>0</v>
      </c>
      <c r="L65" s="166"/>
      <c r="M65" s="166">
        <f>SUM(M66:M98)</f>
        <v>0</v>
      </c>
      <c r="N65" s="166"/>
      <c r="O65" s="166">
        <f>SUM(O66:O98)</f>
        <v>337.2</v>
      </c>
      <c r="P65" s="166"/>
      <c r="Q65" s="166">
        <f>SUM(Q66:Q98)</f>
        <v>0</v>
      </c>
      <c r="R65" s="166"/>
      <c r="S65" s="166"/>
      <c r="T65" s="167"/>
      <c r="U65" s="161"/>
      <c r="V65" s="161">
        <f>SUM(V66:V98)</f>
        <v>0</v>
      </c>
      <c r="W65" s="161"/>
      <c r="X65" s="161"/>
      <c r="AG65" t="s">
        <v>162</v>
      </c>
    </row>
    <row r="66" spans="1:60" outlineLevel="1" x14ac:dyDescent="0.2">
      <c r="A66" s="168">
        <v>26</v>
      </c>
      <c r="B66" s="169" t="s">
        <v>459</v>
      </c>
      <c r="C66" s="178" t="s">
        <v>460</v>
      </c>
      <c r="D66" s="170" t="s">
        <v>232</v>
      </c>
      <c r="E66" s="171">
        <v>0.5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244</v>
      </c>
      <c r="T66" s="174" t="s">
        <v>167</v>
      </c>
      <c r="U66" s="160">
        <v>0</v>
      </c>
      <c r="V66" s="160">
        <f>ROUND(E66*U66,2)</f>
        <v>0</v>
      </c>
      <c r="W66" s="160"/>
      <c r="X66" s="160" t="s">
        <v>190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9" t="s">
        <v>461</v>
      </c>
      <c r="D67" s="250"/>
      <c r="E67" s="250"/>
      <c r="F67" s="250"/>
      <c r="G67" s="25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40"/>
      <c r="D68" s="241"/>
      <c r="E68" s="241"/>
      <c r="F68" s="241"/>
      <c r="G68" s="241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68">
        <v>27</v>
      </c>
      <c r="B69" s="169" t="s">
        <v>462</v>
      </c>
      <c r="C69" s="178" t="s">
        <v>463</v>
      </c>
      <c r="D69" s="170" t="s">
        <v>232</v>
      </c>
      <c r="E69" s="171">
        <v>187.29900000000001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/>
      <c r="S69" s="173" t="s">
        <v>244</v>
      </c>
      <c r="T69" s="174" t="s">
        <v>167</v>
      </c>
      <c r="U69" s="160">
        <v>0</v>
      </c>
      <c r="V69" s="160">
        <f>ROUND(E69*U69,2)</f>
        <v>0</v>
      </c>
      <c r="W69" s="160"/>
      <c r="X69" s="160" t="s">
        <v>190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191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49" t="s">
        <v>464</v>
      </c>
      <c r="D70" s="250"/>
      <c r="E70" s="250"/>
      <c r="F70" s="250"/>
      <c r="G70" s="25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7" t="s">
        <v>465</v>
      </c>
      <c r="D71" s="258"/>
      <c r="E71" s="258"/>
      <c r="F71" s="258"/>
      <c r="G71" s="258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40"/>
      <c r="D72" s="241"/>
      <c r="E72" s="241"/>
      <c r="F72" s="241"/>
      <c r="G72" s="241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28</v>
      </c>
      <c r="B73" s="169" t="s">
        <v>466</v>
      </c>
      <c r="C73" s="178" t="s">
        <v>467</v>
      </c>
      <c r="D73" s="170" t="s">
        <v>232</v>
      </c>
      <c r="E73" s="171">
        <v>187.29900000000001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3"/>
      <c r="S73" s="173" t="s">
        <v>244</v>
      </c>
      <c r="T73" s="174" t="s">
        <v>167</v>
      </c>
      <c r="U73" s="160">
        <v>0</v>
      </c>
      <c r="V73" s="160">
        <f>ROUND(E73*U73,2)</f>
        <v>0</v>
      </c>
      <c r="W73" s="160"/>
      <c r="X73" s="160" t="s">
        <v>190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191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49" t="s">
        <v>464</v>
      </c>
      <c r="D74" s="250"/>
      <c r="E74" s="250"/>
      <c r="F74" s="250"/>
      <c r="G74" s="25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7" t="s">
        <v>465</v>
      </c>
      <c r="D75" s="258"/>
      <c r="E75" s="258"/>
      <c r="F75" s="258"/>
      <c r="G75" s="258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0"/>
      <c r="D76" s="241"/>
      <c r="E76" s="241"/>
      <c r="F76" s="241"/>
      <c r="G76" s="241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29</v>
      </c>
      <c r="B77" s="169" t="s">
        <v>468</v>
      </c>
      <c r="C77" s="178" t="s">
        <v>469</v>
      </c>
      <c r="D77" s="170" t="s">
        <v>232</v>
      </c>
      <c r="E77" s="171">
        <v>187.29900000000001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/>
      <c r="S77" s="173" t="s">
        <v>244</v>
      </c>
      <c r="T77" s="174" t="s">
        <v>167</v>
      </c>
      <c r="U77" s="160">
        <v>0</v>
      </c>
      <c r="V77" s="160">
        <f>ROUND(E77*U77,2)</f>
        <v>0</v>
      </c>
      <c r="W77" s="160"/>
      <c r="X77" s="160" t="s">
        <v>190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1"/>
      <c r="D78" s="252"/>
      <c r="E78" s="252"/>
      <c r="F78" s="252"/>
      <c r="G78" s="252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30</v>
      </c>
      <c r="B79" s="169" t="s">
        <v>470</v>
      </c>
      <c r="C79" s="178" t="s">
        <v>471</v>
      </c>
      <c r="D79" s="170" t="s">
        <v>232</v>
      </c>
      <c r="E79" s="171">
        <v>187.29900000000001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 t="s">
        <v>244</v>
      </c>
      <c r="T79" s="174" t="s">
        <v>167</v>
      </c>
      <c r="U79" s="160">
        <v>0</v>
      </c>
      <c r="V79" s="160">
        <f>ROUND(E79*U79,2)</f>
        <v>0</v>
      </c>
      <c r="W79" s="160"/>
      <c r="X79" s="160" t="s">
        <v>190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191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51"/>
      <c r="D80" s="252"/>
      <c r="E80" s="252"/>
      <c r="F80" s="252"/>
      <c r="G80" s="252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31</v>
      </c>
      <c r="B81" s="169" t="s">
        <v>472</v>
      </c>
      <c r="C81" s="178" t="s">
        <v>473</v>
      </c>
      <c r="D81" s="170" t="s">
        <v>232</v>
      </c>
      <c r="E81" s="171">
        <v>187.29900000000001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/>
      <c r="S81" s="173" t="s">
        <v>244</v>
      </c>
      <c r="T81" s="174" t="s">
        <v>167</v>
      </c>
      <c r="U81" s="160">
        <v>0</v>
      </c>
      <c r="V81" s="160">
        <f>ROUND(E81*U81,2)</f>
        <v>0</v>
      </c>
      <c r="W81" s="160"/>
      <c r="X81" s="160" t="s">
        <v>190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1"/>
      <c r="D82" s="252"/>
      <c r="E82" s="252"/>
      <c r="F82" s="252"/>
      <c r="G82" s="252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32</v>
      </c>
      <c r="B83" s="169" t="s">
        <v>474</v>
      </c>
      <c r="C83" s="178" t="s">
        <v>475</v>
      </c>
      <c r="D83" s="170" t="s">
        <v>286</v>
      </c>
      <c r="E83" s="171">
        <v>312.78933000000001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244</v>
      </c>
      <c r="T83" s="174" t="s">
        <v>167</v>
      </c>
      <c r="U83" s="160">
        <v>0</v>
      </c>
      <c r="V83" s="160">
        <f>ROUND(E83*U83,2)</f>
        <v>0</v>
      </c>
      <c r="W83" s="160"/>
      <c r="X83" s="160" t="s">
        <v>190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191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49" t="s">
        <v>476</v>
      </c>
      <c r="D84" s="250"/>
      <c r="E84" s="250"/>
      <c r="F84" s="250"/>
      <c r="G84" s="25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40"/>
      <c r="D85" s="241"/>
      <c r="E85" s="241"/>
      <c r="F85" s="241"/>
      <c r="G85" s="24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33</v>
      </c>
      <c r="B86" s="169" t="s">
        <v>477</v>
      </c>
      <c r="C86" s="178" t="s">
        <v>478</v>
      </c>
      <c r="D86" s="170" t="s">
        <v>232</v>
      </c>
      <c r="E86" s="171">
        <v>108.739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244</v>
      </c>
      <c r="T86" s="174" t="s">
        <v>167</v>
      </c>
      <c r="U86" s="160">
        <v>0</v>
      </c>
      <c r="V86" s="160">
        <f>ROUND(E86*U86,2)</f>
        <v>0</v>
      </c>
      <c r="W86" s="160"/>
      <c r="X86" s="160" t="s">
        <v>190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49" t="s">
        <v>479</v>
      </c>
      <c r="D87" s="250"/>
      <c r="E87" s="250"/>
      <c r="F87" s="250"/>
      <c r="G87" s="25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40"/>
      <c r="D88" s="241"/>
      <c r="E88" s="241"/>
      <c r="F88" s="241"/>
      <c r="G88" s="241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68">
        <v>34</v>
      </c>
      <c r="B89" s="169" t="s">
        <v>480</v>
      </c>
      <c r="C89" s="178" t="s">
        <v>481</v>
      </c>
      <c r="D89" s="170" t="s">
        <v>232</v>
      </c>
      <c r="E89" s="171">
        <v>62.424999999999997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3"/>
      <c r="S89" s="173" t="s">
        <v>244</v>
      </c>
      <c r="T89" s="174" t="s">
        <v>167</v>
      </c>
      <c r="U89" s="160">
        <v>0</v>
      </c>
      <c r="V89" s="160">
        <f>ROUND(E89*U89,2)</f>
        <v>0</v>
      </c>
      <c r="W89" s="160"/>
      <c r="X89" s="160" t="s">
        <v>190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191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49" t="s">
        <v>482</v>
      </c>
      <c r="D90" s="250"/>
      <c r="E90" s="250"/>
      <c r="F90" s="250"/>
      <c r="G90" s="25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7" t="s">
        <v>483</v>
      </c>
      <c r="D91" s="258"/>
      <c r="E91" s="258"/>
      <c r="F91" s="258"/>
      <c r="G91" s="258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40"/>
      <c r="D92" s="241"/>
      <c r="E92" s="241"/>
      <c r="F92" s="241"/>
      <c r="G92" s="24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68">
        <v>35</v>
      </c>
      <c r="B93" s="169" t="s">
        <v>484</v>
      </c>
      <c r="C93" s="178" t="s">
        <v>485</v>
      </c>
      <c r="D93" s="170" t="s">
        <v>286</v>
      </c>
      <c r="E93" s="171">
        <v>214.21583000000001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1</v>
      </c>
      <c r="O93" s="173">
        <f>ROUND(E93*N93,2)</f>
        <v>214.22</v>
      </c>
      <c r="P93" s="173">
        <v>0</v>
      </c>
      <c r="Q93" s="173">
        <f>ROUND(E93*P93,2)</f>
        <v>0</v>
      </c>
      <c r="R93" s="173"/>
      <c r="S93" s="173" t="s">
        <v>244</v>
      </c>
      <c r="T93" s="174" t="s">
        <v>167</v>
      </c>
      <c r="U93" s="160">
        <v>0</v>
      </c>
      <c r="V93" s="160">
        <f>ROUND(E93*U93,2)</f>
        <v>0</v>
      </c>
      <c r="W93" s="160"/>
      <c r="X93" s="160" t="s">
        <v>277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49" t="s">
        <v>486</v>
      </c>
      <c r="D94" s="250"/>
      <c r="E94" s="250"/>
      <c r="F94" s="250"/>
      <c r="G94" s="25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0"/>
      <c r="D95" s="241"/>
      <c r="E95" s="241"/>
      <c r="F95" s="241"/>
      <c r="G95" s="24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68">
        <v>36</v>
      </c>
      <c r="B96" s="169" t="s">
        <v>487</v>
      </c>
      <c r="C96" s="178" t="s">
        <v>488</v>
      </c>
      <c r="D96" s="170" t="s">
        <v>286</v>
      </c>
      <c r="E96" s="171">
        <v>122.97725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1</v>
      </c>
      <c r="O96" s="173">
        <f>ROUND(E96*N96,2)</f>
        <v>122.98</v>
      </c>
      <c r="P96" s="173">
        <v>0</v>
      </c>
      <c r="Q96" s="173">
        <f>ROUND(E96*P96,2)</f>
        <v>0</v>
      </c>
      <c r="R96" s="173"/>
      <c r="S96" s="173" t="s">
        <v>244</v>
      </c>
      <c r="T96" s="174" t="s">
        <v>167</v>
      </c>
      <c r="U96" s="160">
        <v>0</v>
      </c>
      <c r="V96" s="160">
        <f>ROUND(E96*U96,2)</f>
        <v>0</v>
      </c>
      <c r="W96" s="160"/>
      <c r="X96" s="160" t="s">
        <v>277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49" t="s">
        <v>489</v>
      </c>
      <c r="D97" s="250"/>
      <c r="E97" s="250"/>
      <c r="F97" s="250"/>
      <c r="G97" s="25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0"/>
      <c r="D98" s="241"/>
      <c r="E98" s="241"/>
      <c r="F98" s="241"/>
      <c r="G98" s="241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2" t="s">
        <v>161</v>
      </c>
      <c r="B99" s="163" t="s">
        <v>101</v>
      </c>
      <c r="C99" s="177" t="s">
        <v>93</v>
      </c>
      <c r="D99" s="164"/>
      <c r="E99" s="165"/>
      <c r="F99" s="166"/>
      <c r="G99" s="166">
        <f>SUMIF(AG100:AG103,"&lt;&gt;NOR",G100:G103)</f>
        <v>0</v>
      </c>
      <c r="H99" s="166"/>
      <c r="I99" s="166">
        <f>SUM(I100:I103)</f>
        <v>0</v>
      </c>
      <c r="J99" s="166"/>
      <c r="K99" s="166">
        <f>SUM(K100:K103)</f>
        <v>0</v>
      </c>
      <c r="L99" s="166"/>
      <c r="M99" s="166">
        <f>SUM(M100:M103)</f>
        <v>0</v>
      </c>
      <c r="N99" s="166"/>
      <c r="O99" s="166">
        <f>SUM(O100:O103)</f>
        <v>0</v>
      </c>
      <c r="P99" s="166"/>
      <c r="Q99" s="166">
        <f>SUM(Q100:Q103)</f>
        <v>0</v>
      </c>
      <c r="R99" s="166"/>
      <c r="S99" s="166"/>
      <c r="T99" s="167"/>
      <c r="U99" s="161"/>
      <c r="V99" s="161">
        <f>SUM(V100:V103)</f>
        <v>0</v>
      </c>
      <c r="W99" s="161"/>
      <c r="X99" s="161"/>
      <c r="AG99" t="s">
        <v>162</v>
      </c>
    </row>
    <row r="100" spans="1:60" ht="22.5" outlineLevel="1" x14ac:dyDescent="0.2">
      <c r="A100" s="168">
        <v>37</v>
      </c>
      <c r="B100" s="169" t="s">
        <v>490</v>
      </c>
      <c r="C100" s="178" t="s">
        <v>491</v>
      </c>
      <c r="D100" s="170" t="s">
        <v>228</v>
      </c>
      <c r="E100" s="171">
        <v>161.35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/>
      <c r="S100" s="173" t="s">
        <v>244</v>
      </c>
      <c r="T100" s="174" t="s">
        <v>167</v>
      </c>
      <c r="U100" s="160">
        <v>0</v>
      </c>
      <c r="V100" s="160">
        <f>ROUND(E100*U100,2)</f>
        <v>0</v>
      </c>
      <c r="W100" s="160"/>
      <c r="X100" s="160" t="s">
        <v>190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49" t="s">
        <v>492</v>
      </c>
      <c r="D101" s="250"/>
      <c r="E101" s="250"/>
      <c r="F101" s="250"/>
      <c r="G101" s="25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7" t="s">
        <v>493</v>
      </c>
      <c r="D102" s="258"/>
      <c r="E102" s="258"/>
      <c r="F102" s="258"/>
      <c r="G102" s="258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40"/>
      <c r="D103" s="241"/>
      <c r="E103" s="241"/>
      <c r="F103" s="241"/>
      <c r="G103" s="241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2" t="s">
        <v>161</v>
      </c>
      <c r="B104" s="163" t="s">
        <v>102</v>
      </c>
      <c r="C104" s="177" t="s">
        <v>95</v>
      </c>
      <c r="D104" s="164"/>
      <c r="E104" s="165"/>
      <c r="F104" s="166"/>
      <c r="G104" s="166">
        <f>SUMIF(AG105:AG117,"&lt;&gt;NOR",G105:G117)</f>
        <v>0</v>
      </c>
      <c r="H104" s="166"/>
      <c r="I104" s="166">
        <f>SUM(I105:I117)</f>
        <v>0</v>
      </c>
      <c r="J104" s="166"/>
      <c r="K104" s="166">
        <f>SUM(K105:K117)</f>
        <v>0</v>
      </c>
      <c r="L104" s="166"/>
      <c r="M104" s="166">
        <f>SUM(M105:M117)</f>
        <v>0</v>
      </c>
      <c r="N104" s="166"/>
      <c r="O104" s="166">
        <f>SUM(O105:O117)</f>
        <v>31.01</v>
      </c>
      <c r="P104" s="166"/>
      <c r="Q104" s="166">
        <f>SUM(Q105:Q117)</f>
        <v>0</v>
      </c>
      <c r="R104" s="166"/>
      <c r="S104" s="166"/>
      <c r="T104" s="167"/>
      <c r="U104" s="161"/>
      <c r="V104" s="161">
        <f>SUM(V105:V117)</f>
        <v>0</v>
      </c>
      <c r="W104" s="161"/>
      <c r="X104" s="161"/>
      <c r="AG104" t="s">
        <v>162</v>
      </c>
    </row>
    <row r="105" spans="1:60" outlineLevel="1" x14ac:dyDescent="0.2">
      <c r="A105" s="168">
        <v>38</v>
      </c>
      <c r="B105" s="169" t="s">
        <v>494</v>
      </c>
      <c r="C105" s="178" t="s">
        <v>495</v>
      </c>
      <c r="D105" s="170" t="s">
        <v>232</v>
      </c>
      <c r="E105" s="171">
        <v>16.135000000000002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1.8907700000000001</v>
      </c>
      <c r="O105" s="173">
        <f>ROUND(E105*N105,2)</f>
        <v>30.51</v>
      </c>
      <c r="P105" s="173">
        <v>0</v>
      </c>
      <c r="Q105" s="173">
        <f>ROUND(E105*P105,2)</f>
        <v>0</v>
      </c>
      <c r="R105" s="173"/>
      <c r="S105" s="173" t="s">
        <v>244</v>
      </c>
      <c r="T105" s="174" t="s">
        <v>167</v>
      </c>
      <c r="U105" s="160">
        <v>0</v>
      </c>
      <c r="V105" s="160">
        <f>ROUND(E105*U105,2)</f>
        <v>0</v>
      </c>
      <c r="W105" s="160"/>
      <c r="X105" s="160" t="s">
        <v>190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49" t="s">
        <v>496</v>
      </c>
      <c r="D106" s="250"/>
      <c r="E106" s="250"/>
      <c r="F106" s="250"/>
      <c r="G106" s="25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0"/>
      <c r="D107" s="241"/>
      <c r="E107" s="241"/>
      <c r="F107" s="241"/>
      <c r="G107" s="241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68">
        <v>39</v>
      </c>
      <c r="B108" s="169" t="s">
        <v>497</v>
      </c>
      <c r="C108" s="178" t="s">
        <v>498</v>
      </c>
      <c r="D108" s="170" t="s">
        <v>188</v>
      </c>
      <c r="E108" s="171">
        <v>10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6.6E-3</v>
      </c>
      <c r="O108" s="173">
        <f>ROUND(E108*N108,2)</f>
        <v>7.0000000000000007E-2</v>
      </c>
      <c r="P108" s="173">
        <v>0</v>
      </c>
      <c r="Q108" s="173">
        <f>ROUND(E108*P108,2)</f>
        <v>0</v>
      </c>
      <c r="R108" s="173"/>
      <c r="S108" s="173" t="s">
        <v>244</v>
      </c>
      <c r="T108" s="174" t="s">
        <v>167</v>
      </c>
      <c r="U108" s="160">
        <v>0</v>
      </c>
      <c r="V108" s="160">
        <f>ROUND(E108*U108,2)</f>
        <v>0</v>
      </c>
      <c r="W108" s="160"/>
      <c r="X108" s="160" t="s">
        <v>190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191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51"/>
      <c r="D109" s="252"/>
      <c r="E109" s="252"/>
      <c r="F109" s="252"/>
      <c r="G109" s="252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40</v>
      </c>
      <c r="B110" s="169" t="s">
        <v>499</v>
      </c>
      <c r="C110" s="178" t="s">
        <v>500</v>
      </c>
      <c r="D110" s="170" t="s">
        <v>188</v>
      </c>
      <c r="E110" s="171">
        <v>2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2.1000000000000001E-2</v>
      </c>
      <c r="O110" s="173">
        <f>ROUND(E110*N110,2)</f>
        <v>0.04</v>
      </c>
      <c r="P110" s="173">
        <v>0</v>
      </c>
      <c r="Q110" s="173">
        <f>ROUND(E110*P110,2)</f>
        <v>0</v>
      </c>
      <c r="R110" s="173"/>
      <c r="S110" s="173" t="s">
        <v>244</v>
      </c>
      <c r="T110" s="174" t="s">
        <v>167</v>
      </c>
      <c r="U110" s="160">
        <v>0</v>
      </c>
      <c r="V110" s="160">
        <f>ROUND(E110*U110,2)</f>
        <v>0</v>
      </c>
      <c r="W110" s="160"/>
      <c r="X110" s="160" t="s">
        <v>277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1"/>
      <c r="D111" s="252"/>
      <c r="E111" s="252"/>
      <c r="F111" s="252"/>
      <c r="G111" s="252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68">
        <v>41</v>
      </c>
      <c r="B112" s="169" t="s">
        <v>501</v>
      </c>
      <c r="C112" s="178" t="s">
        <v>502</v>
      </c>
      <c r="D112" s="170" t="s">
        <v>188</v>
      </c>
      <c r="E112" s="171">
        <v>1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3.2000000000000001E-2</v>
      </c>
      <c r="O112" s="173">
        <f>ROUND(E112*N112,2)</f>
        <v>0.03</v>
      </c>
      <c r="P112" s="173">
        <v>0</v>
      </c>
      <c r="Q112" s="173">
        <f>ROUND(E112*P112,2)</f>
        <v>0</v>
      </c>
      <c r="R112" s="173"/>
      <c r="S112" s="173" t="s">
        <v>244</v>
      </c>
      <c r="T112" s="174" t="s">
        <v>167</v>
      </c>
      <c r="U112" s="160">
        <v>0</v>
      </c>
      <c r="V112" s="160">
        <f>ROUND(E112*U112,2)</f>
        <v>0</v>
      </c>
      <c r="W112" s="160"/>
      <c r="X112" s="160" t="s">
        <v>277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278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1"/>
      <c r="D113" s="252"/>
      <c r="E113" s="252"/>
      <c r="F113" s="252"/>
      <c r="G113" s="252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68">
        <v>42</v>
      </c>
      <c r="B114" s="169" t="s">
        <v>503</v>
      </c>
      <c r="C114" s="178" t="s">
        <v>504</v>
      </c>
      <c r="D114" s="170" t="s">
        <v>188</v>
      </c>
      <c r="E114" s="171">
        <v>1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4.1000000000000002E-2</v>
      </c>
      <c r="O114" s="173">
        <f>ROUND(E114*N114,2)</f>
        <v>0.04</v>
      </c>
      <c r="P114" s="173">
        <v>0</v>
      </c>
      <c r="Q114" s="173">
        <f>ROUND(E114*P114,2)</f>
        <v>0</v>
      </c>
      <c r="R114" s="173"/>
      <c r="S114" s="173" t="s">
        <v>244</v>
      </c>
      <c r="T114" s="174" t="s">
        <v>167</v>
      </c>
      <c r="U114" s="160">
        <v>0</v>
      </c>
      <c r="V114" s="160">
        <f>ROUND(E114*U114,2)</f>
        <v>0</v>
      </c>
      <c r="W114" s="160"/>
      <c r="X114" s="160" t="s">
        <v>277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278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1"/>
      <c r="D115" s="252"/>
      <c r="E115" s="252"/>
      <c r="F115" s="252"/>
      <c r="G115" s="252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43</v>
      </c>
      <c r="B116" s="169" t="s">
        <v>505</v>
      </c>
      <c r="C116" s="178" t="s">
        <v>506</v>
      </c>
      <c r="D116" s="170" t="s">
        <v>188</v>
      </c>
      <c r="E116" s="171">
        <v>6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5.2999999999999999E-2</v>
      </c>
      <c r="O116" s="173">
        <f>ROUND(E116*N116,2)</f>
        <v>0.32</v>
      </c>
      <c r="P116" s="173">
        <v>0</v>
      </c>
      <c r="Q116" s="173">
        <f>ROUND(E116*P116,2)</f>
        <v>0</v>
      </c>
      <c r="R116" s="173"/>
      <c r="S116" s="173" t="s">
        <v>244</v>
      </c>
      <c r="T116" s="174" t="s">
        <v>167</v>
      </c>
      <c r="U116" s="160">
        <v>0</v>
      </c>
      <c r="V116" s="160">
        <f>ROUND(E116*U116,2)</f>
        <v>0</v>
      </c>
      <c r="W116" s="160"/>
      <c r="X116" s="160" t="s">
        <v>277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51"/>
      <c r="D117" s="252"/>
      <c r="E117" s="252"/>
      <c r="F117" s="252"/>
      <c r="G117" s="252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3"/>
      <c r="B118" s="4"/>
      <c r="C118" s="17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148</v>
      </c>
    </row>
    <row r="119" spans="1:60" x14ac:dyDescent="0.2">
      <c r="A119" s="154"/>
      <c r="B119" s="155" t="s">
        <v>29</v>
      </c>
      <c r="C119" s="180"/>
      <c r="D119" s="156"/>
      <c r="E119" s="157"/>
      <c r="F119" s="157"/>
      <c r="G119" s="176">
        <f>G8+G60+G65+G99+G104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181</v>
      </c>
    </row>
    <row r="120" spans="1:60" x14ac:dyDescent="0.2">
      <c r="C120" s="181"/>
      <c r="D120" s="10"/>
      <c r="AG120" t="s">
        <v>182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n025P8IvYqX0VCx7E374UQAzfUeGT4Z8SYJgY4TpQQjN6tyXg6dh5oCl5TYVa8Ug0FY5HTaL0/fiMevitzu/g==" saltValue="E5/KVqXzT+WGwTEGlu2yXA==" spinCount="100000" sheet="1"/>
  <mergeCells count="66">
    <mergeCell ref="C117:G117"/>
    <mergeCell ref="C97:G97"/>
    <mergeCell ref="C98:G98"/>
    <mergeCell ref="C101:G101"/>
    <mergeCell ref="C102:G102"/>
    <mergeCell ref="C103:G103"/>
    <mergeCell ref="C106:G106"/>
    <mergeCell ref="C107:G107"/>
    <mergeCell ref="C109:G109"/>
    <mergeCell ref="C111:G111"/>
    <mergeCell ref="C113:G113"/>
    <mergeCell ref="C115:G115"/>
    <mergeCell ref="C95:G95"/>
    <mergeCell ref="C78:G78"/>
    <mergeCell ref="C80:G80"/>
    <mergeCell ref="C82:G82"/>
    <mergeCell ref="C84:G84"/>
    <mergeCell ref="C85:G85"/>
    <mergeCell ref="C87:G87"/>
    <mergeCell ref="C88:G88"/>
    <mergeCell ref="C90:G90"/>
    <mergeCell ref="C91:G91"/>
    <mergeCell ref="C92:G92"/>
    <mergeCell ref="C94:G94"/>
    <mergeCell ref="C76:G76"/>
    <mergeCell ref="C59:G59"/>
    <mergeCell ref="C62:G62"/>
    <mergeCell ref="C63:G63"/>
    <mergeCell ref="C64:G64"/>
    <mergeCell ref="C67:G67"/>
    <mergeCell ref="C68:G68"/>
    <mergeCell ref="C70:G70"/>
    <mergeCell ref="C71:G71"/>
    <mergeCell ref="C72:G72"/>
    <mergeCell ref="C74:G74"/>
    <mergeCell ref="C75:G75"/>
    <mergeCell ref="C57:G57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33:G33"/>
    <mergeCell ref="C13:G13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59</v>
      </c>
      <c r="C3" s="243" t="s">
        <v>60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61</v>
      </c>
      <c r="C4" s="246" t="s">
        <v>54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91</v>
      </c>
      <c r="C8" s="177" t="s">
        <v>82</v>
      </c>
      <c r="D8" s="164"/>
      <c r="E8" s="165"/>
      <c r="F8" s="166"/>
      <c r="G8" s="166">
        <f>SUMIF(AG9:AG66,"&lt;&gt;NOR",G9:G66)</f>
        <v>0</v>
      </c>
      <c r="H8" s="166"/>
      <c r="I8" s="166">
        <f>SUM(I9:I66)</f>
        <v>0</v>
      </c>
      <c r="J8" s="166"/>
      <c r="K8" s="166">
        <f>SUM(K9:K66)</f>
        <v>0</v>
      </c>
      <c r="L8" s="166"/>
      <c r="M8" s="166">
        <f>SUM(M9:M66)</f>
        <v>0</v>
      </c>
      <c r="N8" s="166"/>
      <c r="O8" s="166">
        <f>SUM(O9:O66)</f>
        <v>31.360000000000003</v>
      </c>
      <c r="P8" s="166"/>
      <c r="Q8" s="166">
        <f>SUM(Q9:Q66)</f>
        <v>0</v>
      </c>
      <c r="R8" s="166"/>
      <c r="S8" s="166"/>
      <c r="T8" s="167"/>
      <c r="U8" s="161"/>
      <c r="V8" s="161">
        <f>SUM(V9:V66)</f>
        <v>115.28999999999999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507</v>
      </c>
      <c r="C9" s="178" t="s">
        <v>508</v>
      </c>
      <c r="D9" s="170" t="s">
        <v>232</v>
      </c>
      <c r="E9" s="171">
        <v>59.29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167</v>
      </c>
      <c r="U9" s="160">
        <v>0.01</v>
      </c>
      <c r="V9" s="160">
        <f>ROUND(E9*U9,2)</f>
        <v>0.59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509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7" t="s">
        <v>510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511</v>
      </c>
      <c r="D12" s="182"/>
      <c r="E12" s="183">
        <v>59.29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512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0"/>
      <c r="D13" s="241"/>
      <c r="E13" s="241"/>
      <c r="F13" s="241"/>
      <c r="G13" s="241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68">
        <v>2</v>
      </c>
      <c r="B14" s="169" t="s">
        <v>513</v>
      </c>
      <c r="C14" s="178" t="s">
        <v>514</v>
      </c>
      <c r="D14" s="170" t="s">
        <v>232</v>
      </c>
      <c r="E14" s="171">
        <v>65.739999999999995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189</v>
      </c>
      <c r="S14" s="173" t="s">
        <v>166</v>
      </c>
      <c r="T14" s="174" t="s">
        <v>167</v>
      </c>
      <c r="U14" s="160">
        <v>0.42</v>
      </c>
      <c r="V14" s="160">
        <f>ROUND(E14*U14,2)</f>
        <v>27.61</v>
      </c>
      <c r="W14" s="160"/>
      <c r="X14" s="160" t="s">
        <v>190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3" t="s">
        <v>515</v>
      </c>
      <c r="D15" s="254"/>
      <c r="E15" s="254"/>
      <c r="F15" s="254"/>
      <c r="G15" s="254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193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s přemístěním výkopku v příčných profilech na vzdálenost do 15 m nebo s naložením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516</v>
      </c>
      <c r="D16" s="258"/>
      <c r="E16" s="258"/>
      <c r="F16" s="258"/>
      <c r="G16" s="258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4" t="s">
        <v>517</v>
      </c>
      <c r="D17" s="182"/>
      <c r="E17" s="183">
        <v>65.739999999999995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512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0"/>
      <c r="D18" s="241"/>
      <c r="E18" s="241"/>
      <c r="F18" s="241"/>
      <c r="G18" s="24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68">
        <v>3</v>
      </c>
      <c r="B19" s="169" t="s">
        <v>518</v>
      </c>
      <c r="C19" s="178" t="s">
        <v>519</v>
      </c>
      <c r="D19" s="170" t="s">
        <v>232</v>
      </c>
      <c r="E19" s="171">
        <v>26.4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189</v>
      </c>
      <c r="S19" s="173" t="s">
        <v>166</v>
      </c>
      <c r="T19" s="174" t="s">
        <v>167</v>
      </c>
      <c r="U19" s="160">
        <v>0.2</v>
      </c>
      <c r="V19" s="160">
        <f>ROUND(E19*U19,2)</f>
        <v>5.28</v>
      </c>
      <c r="W19" s="160"/>
      <c r="X19" s="160" t="s">
        <v>190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3" t="s">
        <v>520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193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521</v>
      </c>
      <c r="D21" s="258"/>
      <c r="E21" s="258"/>
      <c r="F21" s="258"/>
      <c r="G21" s="258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0"/>
      <c r="D22" s="241"/>
      <c r="E22" s="241"/>
      <c r="F22" s="241"/>
      <c r="G22" s="24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56.25" outlineLevel="1" x14ac:dyDescent="0.2">
      <c r="A23" s="168">
        <v>4</v>
      </c>
      <c r="B23" s="169" t="s">
        <v>522</v>
      </c>
      <c r="C23" s="178" t="s">
        <v>523</v>
      </c>
      <c r="D23" s="170" t="s">
        <v>232</v>
      </c>
      <c r="E23" s="171">
        <v>15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189</v>
      </c>
      <c r="S23" s="173" t="s">
        <v>166</v>
      </c>
      <c r="T23" s="174" t="s">
        <v>167</v>
      </c>
      <c r="U23" s="160">
        <v>0.05</v>
      </c>
      <c r="V23" s="160">
        <f>ROUND(E23*U23,2)</f>
        <v>0.75</v>
      </c>
      <c r="W23" s="160"/>
      <c r="X23" s="160" t="s">
        <v>190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3" t="s">
        <v>233</v>
      </c>
      <c r="D24" s="254"/>
      <c r="E24" s="254"/>
      <c r="F24" s="254"/>
      <c r="G24" s="25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193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7" t="s">
        <v>524</v>
      </c>
      <c r="D25" s="258"/>
      <c r="E25" s="258"/>
      <c r="F25" s="258"/>
      <c r="G25" s="258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525</v>
      </c>
      <c r="D26" s="182"/>
      <c r="E26" s="183">
        <v>15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512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0"/>
      <c r="D27" s="241"/>
      <c r="E27" s="241"/>
      <c r="F27" s="241"/>
      <c r="G27" s="24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68">
        <v>5</v>
      </c>
      <c r="B28" s="169" t="s">
        <v>526</v>
      </c>
      <c r="C28" s="178" t="s">
        <v>527</v>
      </c>
      <c r="D28" s="170" t="s">
        <v>232</v>
      </c>
      <c r="E28" s="171">
        <v>69.14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189</v>
      </c>
      <c r="S28" s="173" t="s">
        <v>166</v>
      </c>
      <c r="T28" s="174" t="s">
        <v>167</v>
      </c>
      <c r="U28" s="160">
        <v>0.01</v>
      </c>
      <c r="V28" s="160">
        <f>ROUND(E28*U28,2)</f>
        <v>0.69</v>
      </c>
      <c r="W28" s="160"/>
      <c r="X28" s="160" t="s">
        <v>190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9" t="s">
        <v>528</v>
      </c>
      <c r="D29" s="250"/>
      <c r="E29" s="250"/>
      <c r="F29" s="250"/>
      <c r="G29" s="25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4" t="s">
        <v>529</v>
      </c>
      <c r="D30" s="182"/>
      <c r="E30" s="183">
        <v>69.14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512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0"/>
      <c r="D31" s="241"/>
      <c r="E31" s="241"/>
      <c r="F31" s="241"/>
      <c r="G31" s="241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8">
        <v>6</v>
      </c>
      <c r="B32" s="169" t="s">
        <v>530</v>
      </c>
      <c r="C32" s="178" t="s">
        <v>531</v>
      </c>
      <c r="D32" s="170" t="s">
        <v>232</v>
      </c>
      <c r="E32" s="171">
        <v>16.5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 t="s">
        <v>189</v>
      </c>
      <c r="S32" s="173" t="s">
        <v>166</v>
      </c>
      <c r="T32" s="174" t="s">
        <v>167</v>
      </c>
      <c r="U32" s="160">
        <v>1.59</v>
      </c>
      <c r="V32" s="160">
        <f>ROUND(E32*U32,2)</f>
        <v>26.24</v>
      </c>
      <c r="W32" s="160"/>
      <c r="X32" s="160" t="s">
        <v>190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8"/>
      <c r="B33" s="159"/>
      <c r="C33" s="253" t="s">
        <v>532</v>
      </c>
      <c r="D33" s="254"/>
      <c r="E33" s="254"/>
      <c r="F33" s="254"/>
      <c r="G33" s="254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193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5" t="str">
        <f>C33</f>
        <v>sypaninou z vhodných hornin tř. 1 - 4 nebo materiálem připraveným podél výkopu ve vzdálenosti do 3 m od jeho kraje, pro jakoukoliv hloubku výkopu a jakoukoliv míru zhutnění,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7" t="s">
        <v>533</v>
      </c>
      <c r="D34" s="258"/>
      <c r="E34" s="258"/>
      <c r="F34" s="258"/>
      <c r="G34" s="25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0"/>
      <c r="D35" s="241"/>
      <c r="E35" s="241"/>
      <c r="F35" s="241"/>
      <c r="G35" s="24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68">
        <v>7</v>
      </c>
      <c r="B36" s="169" t="s">
        <v>534</v>
      </c>
      <c r="C36" s="178" t="s">
        <v>535</v>
      </c>
      <c r="D36" s="170" t="s">
        <v>228</v>
      </c>
      <c r="E36" s="171">
        <v>230.4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200</v>
      </c>
      <c r="S36" s="173" t="s">
        <v>166</v>
      </c>
      <c r="T36" s="174" t="s">
        <v>167</v>
      </c>
      <c r="U36" s="160">
        <v>0.2</v>
      </c>
      <c r="V36" s="160">
        <f>ROUND(E36*U36,2)</f>
        <v>46.08</v>
      </c>
      <c r="W36" s="160"/>
      <c r="X36" s="160" t="s">
        <v>190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253" t="s">
        <v>536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193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5" t="str">
        <f>C37</f>
        <v>s vyprofilováním, s přihnojením organickým hnojivem, naložením a odvozem shrabků a pokosené trávy na vzdálenost do 10 km a s jejich složením,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7" t="s">
        <v>537</v>
      </c>
      <c r="D38" s="258"/>
      <c r="E38" s="258"/>
      <c r="F38" s="258"/>
      <c r="G38" s="258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4" t="s">
        <v>538</v>
      </c>
      <c r="D39" s="182"/>
      <c r="E39" s="183">
        <v>230.4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512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0"/>
      <c r="D40" s="241"/>
      <c r="E40" s="241"/>
      <c r="F40" s="241"/>
      <c r="G40" s="241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68">
        <v>8</v>
      </c>
      <c r="B41" s="169" t="s">
        <v>234</v>
      </c>
      <c r="C41" s="178" t="s">
        <v>235</v>
      </c>
      <c r="D41" s="170" t="s">
        <v>228</v>
      </c>
      <c r="E41" s="171">
        <v>168.4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189</v>
      </c>
      <c r="S41" s="173" t="s">
        <v>166</v>
      </c>
      <c r="T41" s="174" t="s">
        <v>167</v>
      </c>
      <c r="U41" s="160">
        <v>0.03</v>
      </c>
      <c r="V41" s="160">
        <f>ROUND(E41*U41,2)</f>
        <v>5.05</v>
      </c>
      <c r="W41" s="160"/>
      <c r="X41" s="160" t="s">
        <v>190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3" t="s">
        <v>236</v>
      </c>
      <c r="D42" s="254"/>
      <c r="E42" s="254"/>
      <c r="F42" s="254"/>
      <c r="G42" s="254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193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7" t="s">
        <v>539</v>
      </c>
      <c r="D43" s="258"/>
      <c r="E43" s="258"/>
      <c r="F43" s="258"/>
      <c r="G43" s="25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7" t="s">
        <v>540</v>
      </c>
      <c r="D44" s="258"/>
      <c r="E44" s="258"/>
      <c r="F44" s="258"/>
      <c r="G44" s="258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4" t="s">
        <v>541</v>
      </c>
      <c r="D45" s="182"/>
      <c r="E45" s="183">
        <v>168.4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512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0"/>
      <c r="D46" s="241"/>
      <c r="E46" s="241"/>
      <c r="F46" s="241"/>
      <c r="G46" s="241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68">
        <v>9</v>
      </c>
      <c r="B47" s="169" t="s">
        <v>542</v>
      </c>
      <c r="C47" s="178" t="s">
        <v>543</v>
      </c>
      <c r="D47" s="170" t="s">
        <v>228</v>
      </c>
      <c r="E47" s="171">
        <v>23.04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189</v>
      </c>
      <c r="S47" s="173" t="s">
        <v>166</v>
      </c>
      <c r="T47" s="174" t="s">
        <v>167</v>
      </c>
      <c r="U47" s="160">
        <v>0.13</v>
      </c>
      <c r="V47" s="160">
        <f>ROUND(E47*U47,2)</f>
        <v>3</v>
      </c>
      <c r="W47" s="160"/>
      <c r="X47" s="160" t="s">
        <v>190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58"/>
      <c r="B48" s="159"/>
      <c r="C48" s="253" t="s">
        <v>544</v>
      </c>
      <c r="D48" s="254"/>
      <c r="E48" s="254"/>
      <c r="F48" s="254"/>
      <c r="G48" s="254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193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5" t="str">
        <f>C48</f>
        <v>s případným nutným přemístěním hromad nebo dočasných skládek na místo potřeby ze vzdálenosti do 30 m, v rovině nebo ve svahu do 1 : 5,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7" t="s">
        <v>537</v>
      </c>
      <c r="D49" s="258"/>
      <c r="E49" s="258"/>
      <c r="F49" s="258"/>
      <c r="G49" s="258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4" t="s">
        <v>545</v>
      </c>
      <c r="D50" s="182"/>
      <c r="E50" s="183">
        <v>23.04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512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0"/>
      <c r="D51" s="241"/>
      <c r="E51" s="241"/>
      <c r="F51" s="241"/>
      <c r="G51" s="24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10</v>
      </c>
      <c r="B52" s="169" t="s">
        <v>546</v>
      </c>
      <c r="C52" s="178" t="s">
        <v>547</v>
      </c>
      <c r="D52" s="170" t="s">
        <v>232</v>
      </c>
      <c r="E52" s="171">
        <v>69.14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190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9" t="s">
        <v>528</v>
      </c>
      <c r="D53" s="250"/>
      <c r="E53" s="250"/>
      <c r="F53" s="250"/>
      <c r="G53" s="25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548</v>
      </c>
      <c r="D54" s="182"/>
      <c r="E54" s="183">
        <v>69.14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512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0"/>
      <c r="D55" s="241"/>
      <c r="E55" s="241"/>
      <c r="F55" s="241"/>
      <c r="G55" s="241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11</v>
      </c>
      <c r="B56" s="169" t="s">
        <v>474</v>
      </c>
      <c r="C56" s="178" t="s">
        <v>549</v>
      </c>
      <c r="D56" s="170" t="s">
        <v>286</v>
      </c>
      <c r="E56" s="171">
        <v>131.36600000000001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/>
      <c r="S56" s="173" t="s">
        <v>244</v>
      </c>
      <c r="T56" s="174" t="s">
        <v>167</v>
      </c>
      <c r="U56" s="160">
        <v>0</v>
      </c>
      <c r="V56" s="160">
        <f>ROUND(E56*U56,2)</f>
        <v>0</v>
      </c>
      <c r="W56" s="160"/>
      <c r="X56" s="160" t="s">
        <v>190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191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9" t="s">
        <v>550</v>
      </c>
      <c r="D57" s="250"/>
      <c r="E57" s="250"/>
      <c r="F57" s="250"/>
      <c r="G57" s="25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4" t="s">
        <v>551</v>
      </c>
      <c r="D58" s="182"/>
      <c r="E58" s="183">
        <v>131.36600000000001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512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0"/>
      <c r="D59" s="241"/>
      <c r="E59" s="241"/>
      <c r="F59" s="241"/>
      <c r="G59" s="241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12</v>
      </c>
      <c r="B60" s="169" t="s">
        <v>273</v>
      </c>
      <c r="C60" s="178" t="s">
        <v>274</v>
      </c>
      <c r="D60" s="170" t="s">
        <v>275</v>
      </c>
      <c r="E60" s="171">
        <v>8.0640000000000001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1E-3</v>
      </c>
      <c r="O60" s="173">
        <f>ROUND(E60*N60,2)</f>
        <v>0.01</v>
      </c>
      <c r="P60" s="173">
        <v>0</v>
      </c>
      <c r="Q60" s="173">
        <f>ROUND(E60*P60,2)</f>
        <v>0</v>
      </c>
      <c r="R60" s="173" t="s">
        <v>276</v>
      </c>
      <c r="S60" s="173" t="s">
        <v>166</v>
      </c>
      <c r="T60" s="174" t="s">
        <v>167</v>
      </c>
      <c r="U60" s="160">
        <v>0</v>
      </c>
      <c r="V60" s="160">
        <f>ROUND(E60*U60,2)</f>
        <v>0</v>
      </c>
      <c r="W60" s="160"/>
      <c r="X60" s="160" t="s">
        <v>277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49" t="s">
        <v>552</v>
      </c>
      <c r="D61" s="250"/>
      <c r="E61" s="250"/>
      <c r="F61" s="250"/>
      <c r="G61" s="25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553</v>
      </c>
      <c r="D62" s="182"/>
      <c r="E62" s="183">
        <v>8.0640000000000001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512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0"/>
      <c r="D63" s="241"/>
      <c r="E63" s="241"/>
      <c r="F63" s="241"/>
      <c r="G63" s="24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68">
        <v>13</v>
      </c>
      <c r="B64" s="169" t="s">
        <v>554</v>
      </c>
      <c r="C64" s="178" t="s">
        <v>555</v>
      </c>
      <c r="D64" s="170" t="s">
        <v>286</v>
      </c>
      <c r="E64" s="171">
        <v>31.35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1</v>
      </c>
      <c r="O64" s="173">
        <f>ROUND(E64*N64,2)</f>
        <v>31.35</v>
      </c>
      <c r="P64" s="173">
        <v>0</v>
      </c>
      <c r="Q64" s="173">
        <f>ROUND(E64*P64,2)</f>
        <v>0</v>
      </c>
      <c r="R64" s="173" t="s">
        <v>276</v>
      </c>
      <c r="S64" s="173" t="s">
        <v>166</v>
      </c>
      <c r="T64" s="174" t="s">
        <v>167</v>
      </c>
      <c r="U64" s="160">
        <v>0</v>
      </c>
      <c r="V64" s="160">
        <f>ROUND(E64*U64,2)</f>
        <v>0</v>
      </c>
      <c r="W64" s="160"/>
      <c r="X64" s="160" t="s">
        <v>277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278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49" t="s">
        <v>556</v>
      </c>
      <c r="D65" s="250"/>
      <c r="E65" s="250"/>
      <c r="F65" s="250"/>
      <c r="G65" s="25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40"/>
      <c r="D66" s="241"/>
      <c r="E66" s="241"/>
      <c r="F66" s="241"/>
      <c r="G66" s="241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2" t="s">
        <v>161</v>
      </c>
      <c r="B67" s="163" t="s">
        <v>92</v>
      </c>
      <c r="C67" s="177" t="s">
        <v>93</v>
      </c>
      <c r="D67" s="164"/>
      <c r="E67" s="165"/>
      <c r="F67" s="166"/>
      <c r="G67" s="166">
        <f>SUMIF(AG68:AG78,"&lt;&gt;NOR",G68:G78)</f>
        <v>0</v>
      </c>
      <c r="H67" s="166"/>
      <c r="I67" s="166">
        <f>SUM(I68:I78)</f>
        <v>0</v>
      </c>
      <c r="J67" s="166"/>
      <c r="K67" s="166">
        <f>SUM(K68:K78)</f>
        <v>0</v>
      </c>
      <c r="L67" s="166"/>
      <c r="M67" s="166">
        <f>SUM(M68:M78)</f>
        <v>0</v>
      </c>
      <c r="N67" s="166"/>
      <c r="O67" s="166">
        <f>SUM(O68:O78)</f>
        <v>21.150000000000002</v>
      </c>
      <c r="P67" s="166"/>
      <c r="Q67" s="166">
        <f>SUM(Q68:Q78)</f>
        <v>0</v>
      </c>
      <c r="R67" s="166"/>
      <c r="S67" s="166"/>
      <c r="T67" s="167"/>
      <c r="U67" s="161"/>
      <c r="V67" s="161">
        <f>SUM(V68:V78)</f>
        <v>16.950000000000003</v>
      </c>
      <c r="W67" s="161"/>
      <c r="X67" s="161"/>
      <c r="AG67" t="s">
        <v>162</v>
      </c>
    </row>
    <row r="68" spans="1:60" outlineLevel="1" x14ac:dyDescent="0.2">
      <c r="A68" s="168">
        <v>14</v>
      </c>
      <c r="B68" s="169" t="s">
        <v>557</v>
      </c>
      <c r="C68" s="178" t="s">
        <v>558</v>
      </c>
      <c r="D68" s="170" t="s">
        <v>232</v>
      </c>
      <c r="E68" s="171">
        <v>12.964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1.63</v>
      </c>
      <c r="O68" s="173">
        <f>ROUND(E68*N68,2)</f>
        <v>21.13</v>
      </c>
      <c r="P68" s="173">
        <v>0</v>
      </c>
      <c r="Q68" s="173">
        <f>ROUND(E68*P68,2)</f>
        <v>0</v>
      </c>
      <c r="R68" s="173" t="s">
        <v>559</v>
      </c>
      <c r="S68" s="173" t="s">
        <v>166</v>
      </c>
      <c r="T68" s="174" t="s">
        <v>167</v>
      </c>
      <c r="U68" s="160">
        <v>1</v>
      </c>
      <c r="V68" s="160">
        <f>ROUND(E68*U68,2)</f>
        <v>12.96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3" t="s">
        <v>560</v>
      </c>
      <c r="D69" s="254"/>
      <c r="E69" s="254"/>
      <c r="F69" s="254"/>
      <c r="G69" s="254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193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7" t="s">
        <v>561</v>
      </c>
      <c r="D70" s="258"/>
      <c r="E70" s="258"/>
      <c r="F70" s="258"/>
      <c r="G70" s="258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0"/>
      <c r="D71" s="241"/>
      <c r="E71" s="241"/>
      <c r="F71" s="241"/>
      <c r="G71" s="24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15</v>
      </c>
      <c r="B72" s="169" t="s">
        <v>562</v>
      </c>
      <c r="C72" s="178" t="s">
        <v>563</v>
      </c>
      <c r="D72" s="170" t="s">
        <v>228</v>
      </c>
      <c r="E72" s="171">
        <v>53.244999999999997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1.7000000000000001E-4</v>
      </c>
      <c r="O72" s="173">
        <f>ROUND(E72*N72,2)</f>
        <v>0.01</v>
      </c>
      <c r="P72" s="173">
        <v>0</v>
      </c>
      <c r="Q72" s="173">
        <f>ROUND(E72*P72,2)</f>
        <v>0</v>
      </c>
      <c r="R72" s="173" t="s">
        <v>559</v>
      </c>
      <c r="S72" s="173" t="s">
        <v>166</v>
      </c>
      <c r="T72" s="174" t="s">
        <v>167</v>
      </c>
      <c r="U72" s="160">
        <v>7.4999999999999997E-2</v>
      </c>
      <c r="V72" s="160">
        <f>ROUND(E72*U72,2)</f>
        <v>3.99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3" t="s">
        <v>564</v>
      </c>
      <c r="D73" s="254"/>
      <c r="E73" s="254"/>
      <c r="F73" s="254"/>
      <c r="G73" s="254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193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7" t="s">
        <v>565</v>
      </c>
      <c r="D74" s="258"/>
      <c r="E74" s="258"/>
      <c r="F74" s="258"/>
      <c r="G74" s="258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40"/>
      <c r="D75" s="241"/>
      <c r="E75" s="241"/>
      <c r="F75" s="241"/>
      <c r="G75" s="241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16</v>
      </c>
      <c r="B76" s="169" t="s">
        <v>566</v>
      </c>
      <c r="C76" s="178" t="s">
        <v>567</v>
      </c>
      <c r="D76" s="170" t="s">
        <v>228</v>
      </c>
      <c r="E76" s="171">
        <v>53.244999999999997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1.4999999999999999E-4</v>
      </c>
      <c r="O76" s="173">
        <f>ROUND(E76*N76,2)</f>
        <v>0.01</v>
      </c>
      <c r="P76" s="173">
        <v>0</v>
      </c>
      <c r="Q76" s="173">
        <f>ROUND(E76*P76,2)</f>
        <v>0</v>
      </c>
      <c r="R76" s="173"/>
      <c r="S76" s="173" t="s">
        <v>244</v>
      </c>
      <c r="T76" s="174" t="s">
        <v>167</v>
      </c>
      <c r="U76" s="160">
        <v>0</v>
      </c>
      <c r="V76" s="160">
        <f>ROUND(E76*U76,2)</f>
        <v>0</v>
      </c>
      <c r="W76" s="160"/>
      <c r="X76" s="160" t="s">
        <v>277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9" t="s">
        <v>565</v>
      </c>
      <c r="D77" s="250"/>
      <c r="E77" s="250"/>
      <c r="F77" s="250"/>
      <c r="G77" s="25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40"/>
      <c r="D78" s="241"/>
      <c r="E78" s="241"/>
      <c r="F78" s="241"/>
      <c r="G78" s="241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2" t="s">
        <v>161</v>
      </c>
      <c r="B79" s="163" t="s">
        <v>94</v>
      </c>
      <c r="C79" s="177" t="s">
        <v>95</v>
      </c>
      <c r="D79" s="164"/>
      <c r="E79" s="165"/>
      <c r="F79" s="166"/>
      <c r="G79" s="166">
        <f>SUMIF(AG80:AG83,"&lt;&gt;NOR",G80:G83)</f>
        <v>0</v>
      </c>
      <c r="H79" s="166"/>
      <c r="I79" s="166">
        <f>SUM(I80:I83)</f>
        <v>0</v>
      </c>
      <c r="J79" s="166"/>
      <c r="K79" s="166">
        <f>SUM(K80:K83)</f>
        <v>0</v>
      </c>
      <c r="L79" s="166"/>
      <c r="M79" s="166">
        <f>SUM(M80:M83)</f>
        <v>0</v>
      </c>
      <c r="N79" s="166"/>
      <c r="O79" s="166">
        <f>SUM(O80:O83)</f>
        <v>9.36</v>
      </c>
      <c r="P79" s="166"/>
      <c r="Q79" s="166">
        <f>SUM(Q80:Q83)</f>
        <v>0</v>
      </c>
      <c r="R79" s="166"/>
      <c r="S79" s="166"/>
      <c r="T79" s="167"/>
      <c r="U79" s="161"/>
      <c r="V79" s="161">
        <f>SUM(V80:V83)</f>
        <v>6.52</v>
      </c>
      <c r="W79" s="161"/>
      <c r="X79" s="161"/>
      <c r="AG79" t="s">
        <v>162</v>
      </c>
    </row>
    <row r="80" spans="1:60" outlineLevel="1" x14ac:dyDescent="0.2">
      <c r="A80" s="168">
        <v>17</v>
      </c>
      <c r="B80" s="169" t="s">
        <v>568</v>
      </c>
      <c r="C80" s="178" t="s">
        <v>569</v>
      </c>
      <c r="D80" s="170" t="s">
        <v>232</v>
      </c>
      <c r="E80" s="171">
        <v>4.95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1.8907700000000001</v>
      </c>
      <c r="O80" s="173">
        <f>ROUND(E80*N80,2)</f>
        <v>9.36</v>
      </c>
      <c r="P80" s="173">
        <v>0</v>
      </c>
      <c r="Q80" s="173">
        <f>ROUND(E80*P80,2)</f>
        <v>0</v>
      </c>
      <c r="R80" s="173" t="s">
        <v>456</v>
      </c>
      <c r="S80" s="173" t="s">
        <v>166</v>
      </c>
      <c r="T80" s="174" t="s">
        <v>167</v>
      </c>
      <c r="U80" s="160">
        <v>1.3169999999999999</v>
      </c>
      <c r="V80" s="160">
        <f>ROUND(E80*U80,2)</f>
        <v>6.52</v>
      </c>
      <c r="W80" s="160"/>
      <c r="X80" s="160" t="s">
        <v>190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3" t="s">
        <v>570</v>
      </c>
      <c r="D81" s="254"/>
      <c r="E81" s="254"/>
      <c r="F81" s="254"/>
      <c r="G81" s="254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193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7" t="s">
        <v>571</v>
      </c>
      <c r="D82" s="258"/>
      <c r="E82" s="258"/>
      <c r="F82" s="258"/>
      <c r="G82" s="258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40"/>
      <c r="D83" s="241"/>
      <c r="E83" s="241"/>
      <c r="F83" s="241"/>
      <c r="G83" s="24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2" t="s">
        <v>161</v>
      </c>
      <c r="B84" s="163" t="s">
        <v>96</v>
      </c>
      <c r="C84" s="177" t="s">
        <v>97</v>
      </c>
      <c r="D84" s="164"/>
      <c r="E84" s="165"/>
      <c r="F84" s="166"/>
      <c r="G84" s="166">
        <f>SUMIF(AG85:AG111,"&lt;&gt;NOR",G85:G111)</f>
        <v>0</v>
      </c>
      <c r="H84" s="166"/>
      <c r="I84" s="166">
        <f>SUM(I85:I111)</f>
        <v>0</v>
      </c>
      <c r="J84" s="166"/>
      <c r="K84" s="166">
        <f>SUM(K85:K111)</f>
        <v>0</v>
      </c>
      <c r="L84" s="166"/>
      <c r="M84" s="166">
        <f>SUM(M85:M111)</f>
        <v>0</v>
      </c>
      <c r="N84" s="166"/>
      <c r="O84" s="166">
        <f>SUM(O85:O111)</f>
        <v>88.06</v>
      </c>
      <c r="P84" s="166"/>
      <c r="Q84" s="166">
        <f>SUM(Q85:Q111)</f>
        <v>0</v>
      </c>
      <c r="R84" s="166"/>
      <c r="S84" s="166"/>
      <c r="T84" s="167"/>
      <c r="U84" s="161"/>
      <c r="V84" s="161">
        <f>SUM(V85:V111)</f>
        <v>5.05</v>
      </c>
      <c r="W84" s="161"/>
      <c r="X84" s="161"/>
      <c r="AG84" t="s">
        <v>162</v>
      </c>
    </row>
    <row r="85" spans="1:60" ht="22.5" outlineLevel="1" x14ac:dyDescent="0.2">
      <c r="A85" s="168">
        <v>18</v>
      </c>
      <c r="B85" s="169" t="s">
        <v>572</v>
      </c>
      <c r="C85" s="178" t="s">
        <v>573</v>
      </c>
      <c r="D85" s="170" t="s">
        <v>228</v>
      </c>
      <c r="E85" s="171">
        <v>168.4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0.27994000000000002</v>
      </c>
      <c r="O85" s="173">
        <f>ROUND(E85*N85,2)</f>
        <v>47.14</v>
      </c>
      <c r="P85" s="173">
        <v>0</v>
      </c>
      <c r="Q85" s="173">
        <f>ROUND(E85*P85,2)</f>
        <v>0</v>
      </c>
      <c r="R85" s="173" t="s">
        <v>207</v>
      </c>
      <c r="S85" s="173" t="s">
        <v>166</v>
      </c>
      <c r="T85" s="174" t="s">
        <v>167</v>
      </c>
      <c r="U85" s="160">
        <v>0.03</v>
      </c>
      <c r="V85" s="160">
        <f>ROUND(E85*U85,2)</f>
        <v>5.05</v>
      </c>
      <c r="W85" s="160"/>
      <c r="X85" s="160" t="s">
        <v>190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49" t="s">
        <v>539</v>
      </c>
      <c r="D86" s="250"/>
      <c r="E86" s="250"/>
      <c r="F86" s="250"/>
      <c r="G86" s="25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7" t="s">
        <v>574</v>
      </c>
      <c r="D87" s="258"/>
      <c r="E87" s="258"/>
      <c r="F87" s="258"/>
      <c r="G87" s="258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7" t="s">
        <v>540</v>
      </c>
      <c r="D88" s="258"/>
      <c r="E88" s="258"/>
      <c r="F88" s="258"/>
      <c r="G88" s="258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4" t="s">
        <v>541</v>
      </c>
      <c r="D89" s="182"/>
      <c r="E89" s="183">
        <v>168.4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512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40"/>
      <c r="D90" s="241"/>
      <c r="E90" s="241"/>
      <c r="F90" s="241"/>
      <c r="G90" s="241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68">
        <v>19</v>
      </c>
      <c r="B91" s="169" t="s">
        <v>575</v>
      </c>
      <c r="C91" s="178" t="s">
        <v>576</v>
      </c>
      <c r="D91" s="170" t="s">
        <v>228</v>
      </c>
      <c r="E91" s="171">
        <v>6.9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0.23008999999999999</v>
      </c>
      <c r="O91" s="173">
        <f>ROUND(E91*N91,2)</f>
        <v>1.59</v>
      </c>
      <c r="P91" s="173">
        <v>0</v>
      </c>
      <c r="Q91" s="173">
        <f>ROUND(E91*P91,2)</f>
        <v>0</v>
      </c>
      <c r="R91" s="173"/>
      <c r="S91" s="173" t="s">
        <v>244</v>
      </c>
      <c r="T91" s="174" t="s">
        <v>167</v>
      </c>
      <c r="U91" s="160">
        <v>0</v>
      </c>
      <c r="V91" s="160">
        <f>ROUND(E91*U91,2)</f>
        <v>0</v>
      </c>
      <c r="W91" s="160"/>
      <c r="X91" s="160" t="s">
        <v>190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191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49" t="s">
        <v>577</v>
      </c>
      <c r="D92" s="250"/>
      <c r="E92" s="250"/>
      <c r="F92" s="250"/>
      <c r="G92" s="25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40"/>
      <c r="D93" s="241"/>
      <c r="E93" s="241"/>
      <c r="F93" s="241"/>
      <c r="G93" s="24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20</v>
      </c>
      <c r="B94" s="169" t="s">
        <v>578</v>
      </c>
      <c r="C94" s="178" t="s">
        <v>579</v>
      </c>
      <c r="D94" s="170" t="s">
        <v>228</v>
      </c>
      <c r="E94" s="171">
        <v>4.8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8.4250000000000005E-2</v>
      </c>
      <c r="O94" s="173">
        <f>ROUND(E94*N94,2)</f>
        <v>0.4</v>
      </c>
      <c r="P94" s="173">
        <v>0</v>
      </c>
      <c r="Q94" s="173">
        <f>ROUND(E94*P94,2)</f>
        <v>0</v>
      </c>
      <c r="R94" s="173"/>
      <c r="S94" s="173" t="s">
        <v>244</v>
      </c>
      <c r="T94" s="174" t="s">
        <v>167</v>
      </c>
      <c r="U94" s="160">
        <v>0</v>
      </c>
      <c r="V94" s="160">
        <f>ROUND(E94*U94,2)</f>
        <v>0</v>
      </c>
      <c r="W94" s="160"/>
      <c r="X94" s="160" t="s">
        <v>190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191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9" t="s">
        <v>580</v>
      </c>
      <c r="D95" s="250"/>
      <c r="E95" s="250"/>
      <c r="F95" s="250"/>
      <c r="G95" s="25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40"/>
      <c r="D96" s="241"/>
      <c r="E96" s="241"/>
      <c r="F96" s="241"/>
      <c r="G96" s="241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68">
        <v>21</v>
      </c>
      <c r="B97" s="169" t="s">
        <v>581</v>
      </c>
      <c r="C97" s="178" t="s">
        <v>582</v>
      </c>
      <c r="D97" s="170" t="s">
        <v>228</v>
      </c>
      <c r="E97" s="171">
        <v>168.4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8.4250000000000005E-2</v>
      </c>
      <c r="O97" s="173">
        <f>ROUND(E97*N97,2)</f>
        <v>14.19</v>
      </c>
      <c r="P97" s="173">
        <v>0</v>
      </c>
      <c r="Q97" s="173">
        <f>ROUND(E97*P97,2)</f>
        <v>0</v>
      </c>
      <c r="R97" s="173"/>
      <c r="S97" s="173" t="s">
        <v>244</v>
      </c>
      <c r="T97" s="174" t="s">
        <v>167</v>
      </c>
      <c r="U97" s="160">
        <v>0</v>
      </c>
      <c r="V97" s="160">
        <f>ROUND(E97*U97,2)</f>
        <v>0</v>
      </c>
      <c r="W97" s="160"/>
      <c r="X97" s="160" t="s">
        <v>190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49" t="s">
        <v>583</v>
      </c>
      <c r="D98" s="250"/>
      <c r="E98" s="250"/>
      <c r="F98" s="250"/>
      <c r="G98" s="25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40"/>
      <c r="D99" s="241"/>
      <c r="E99" s="241"/>
      <c r="F99" s="241"/>
      <c r="G99" s="241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68">
        <v>22</v>
      </c>
      <c r="B100" s="169" t="s">
        <v>311</v>
      </c>
      <c r="C100" s="178" t="s">
        <v>584</v>
      </c>
      <c r="D100" s="170" t="s">
        <v>228</v>
      </c>
      <c r="E100" s="171">
        <v>6.9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8.5650000000000004E-2</v>
      </c>
      <c r="O100" s="173">
        <f>ROUND(E100*N100,2)</f>
        <v>0.59</v>
      </c>
      <c r="P100" s="173">
        <v>0</v>
      </c>
      <c r="Q100" s="173">
        <f>ROUND(E100*P100,2)</f>
        <v>0</v>
      </c>
      <c r="R100" s="173"/>
      <c r="S100" s="173" t="s">
        <v>244</v>
      </c>
      <c r="T100" s="174" t="s">
        <v>167</v>
      </c>
      <c r="U100" s="160">
        <v>0</v>
      </c>
      <c r="V100" s="160">
        <f>ROUND(E100*U100,2)</f>
        <v>0</v>
      </c>
      <c r="W100" s="160"/>
      <c r="X100" s="160" t="s">
        <v>190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191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49" t="s">
        <v>585</v>
      </c>
      <c r="D101" s="250"/>
      <c r="E101" s="250"/>
      <c r="F101" s="250"/>
      <c r="G101" s="25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0"/>
      <c r="D102" s="241"/>
      <c r="E102" s="241"/>
      <c r="F102" s="241"/>
      <c r="G102" s="241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23</v>
      </c>
      <c r="B103" s="169" t="s">
        <v>586</v>
      </c>
      <c r="C103" s="178" t="s">
        <v>587</v>
      </c>
      <c r="D103" s="170" t="s">
        <v>228</v>
      </c>
      <c r="E103" s="171">
        <v>6.9690000000000003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0.17599999999999999</v>
      </c>
      <c r="O103" s="173">
        <f>ROUND(E103*N103,2)</f>
        <v>1.23</v>
      </c>
      <c r="P103" s="173">
        <v>0</v>
      </c>
      <c r="Q103" s="173">
        <f>ROUND(E103*P103,2)</f>
        <v>0</v>
      </c>
      <c r="R103" s="173" t="s">
        <v>276</v>
      </c>
      <c r="S103" s="173" t="s">
        <v>166</v>
      </c>
      <c r="T103" s="174" t="s">
        <v>167</v>
      </c>
      <c r="U103" s="160">
        <v>0</v>
      </c>
      <c r="V103" s="160">
        <f>ROUND(E103*U103,2)</f>
        <v>0</v>
      </c>
      <c r="W103" s="160"/>
      <c r="X103" s="160" t="s">
        <v>277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9" t="s">
        <v>577</v>
      </c>
      <c r="D104" s="250"/>
      <c r="E104" s="250"/>
      <c r="F104" s="250"/>
      <c r="G104" s="25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40"/>
      <c r="D105" s="241"/>
      <c r="E105" s="241"/>
      <c r="F105" s="241"/>
      <c r="G105" s="241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68">
        <v>24</v>
      </c>
      <c r="B106" s="169" t="s">
        <v>588</v>
      </c>
      <c r="C106" s="178" t="s">
        <v>589</v>
      </c>
      <c r="D106" s="170" t="s">
        <v>228</v>
      </c>
      <c r="E106" s="171">
        <v>4.8479999999999999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0.13100000000000001</v>
      </c>
      <c r="O106" s="173">
        <f>ROUND(E106*N106,2)</f>
        <v>0.64</v>
      </c>
      <c r="P106" s="173">
        <v>0</v>
      </c>
      <c r="Q106" s="173">
        <f>ROUND(E106*P106,2)</f>
        <v>0</v>
      </c>
      <c r="R106" s="173" t="s">
        <v>276</v>
      </c>
      <c r="S106" s="173" t="s">
        <v>166</v>
      </c>
      <c r="T106" s="174" t="s">
        <v>167</v>
      </c>
      <c r="U106" s="160">
        <v>0</v>
      </c>
      <c r="V106" s="160">
        <f>ROUND(E106*U106,2)</f>
        <v>0</v>
      </c>
      <c r="W106" s="160"/>
      <c r="X106" s="160" t="s">
        <v>277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278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9" t="s">
        <v>590</v>
      </c>
      <c r="D107" s="250"/>
      <c r="E107" s="250"/>
      <c r="F107" s="250"/>
      <c r="G107" s="25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40"/>
      <c r="D108" s="241"/>
      <c r="E108" s="241"/>
      <c r="F108" s="241"/>
      <c r="G108" s="241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68">
        <v>25</v>
      </c>
      <c r="B109" s="169" t="s">
        <v>591</v>
      </c>
      <c r="C109" s="178" t="s">
        <v>592</v>
      </c>
      <c r="D109" s="170" t="s">
        <v>228</v>
      </c>
      <c r="E109" s="171">
        <v>170.084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0.13100000000000001</v>
      </c>
      <c r="O109" s="173">
        <f>ROUND(E109*N109,2)</f>
        <v>22.28</v>
      </c>
      <c r="P109" s="173">
        <v>0</v>
      </c>
      <c r="Q109" s="173">
        <f>ROUND(E109*P109,2)</f>
        <v>0</v>
      </c>
      <c r="R109" s="173" t="s">
        <v>276</v>
      </c>
      <c r="S109" s="173" t="s">
        <v>166</v>
      </c>
      <c r="T109" s="174" t="s">
        <v>167</v>
      </c>
      <c r="U109" s="160">
        <v>0</v>
      </c>
      <c r="V109" s="160">
        <f>ROUND(E109*U109,2)</f>
        <v>0</v>
      </c>
      <c r="W109" s="160"/>
      <c r="X109" s="160" t="s">
        <v>277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49" t="s">
        <v>593</v>
      </c>
      <c r="D110" s="250"/>
      <c r="E110" s="250"/>
      <c r="F110" s="250"/>
      <c r="G110" s="25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0"/>
      <c r="D111" s="241"/>
      <c r="E111" s="241"/>
      <c r="F111" s="241"/>
      <c r="G111" s="24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2" t="s">
        <v>161</v>
      </c>
      <c r="B112" s="163" t="s">
        <v>98</v>
      </c>
      <c r="C112" s="177" t="s">
        <v>83</v>
      </c>
      <c r="D112" s="164"/>
      <c r="E112" s="165"/>
      <c r="F112" s="166"/>
      <c r="G112" s="166">
        <f>SUMIF(AG113:AG152,"&lt;&gt;NOR",G113:G152)</f>
        <v>0</v>
      </c>
      <c r="H112" s="166"/>
      <c r="I112" s="166">
        <f>SUM(I113:I152)</f>
        <v>0</v>
      </c>
      <c r="J112" s="166"/>
      <c r="K112" s="166">
        <f>SUM(K113:K152)</f>
        <v>0</v>
      </c>
      <c r="L112" s="166"/>
      <c r="M112" s="166">
        <f>SUM(M113:M152)</f>
        <v>0</v>
      </c>
      <c r="N112" s="166"/>
      <c r="O112" s="166">
        <f>SUM(O113:O152)</f>
        <v>2.4500000000000002</v>
      </c>
      <c r="P112" s="166"/>
      <c r="Q112" s="166">
        <f>SUM(Q113:Q152)</f>
        <v>0</v>
      </c>
      <c r="R112" s="166"/>
      <c r="S112" s="166"/>
      <c r="T112" s="167"/>
      <c r="U112" s="161"/>
      <c r="V112" s="161">
        <f>SUM(V113:V152)</f>
        <v>24.68</v>
      </c>
      <c r="W112" s="161"/>
      <c r="X112" s="161"/>
      <c r="AG112" t="s">
        <v>162</v>
      </c>
    </row>
    <row r="113" spans="1:60" ht="22.5" outlineLevel="1" x14ac:dyDescent="0.2">
      <c r="A113" s="168">
        <v>26</v>
      </c>
      <c r="B113" s="169" t="s">
        <v>594</v>
      </c>
      <c r="C113" s="178" t="s">
        <v>595</v>
      </c>
      <c r="D113" s="170" t="s">
        <v>188</v>
      </c>
      <c r="E113" s="171">
        <v>2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0.34089999999999998</v>
      </c>
      <c r="O113" s="173">
        <f>ROUND(E113*N113,2)</f>
        <v>0.68</v>
      </c>
      <c r="P113" s="173">
        <v>0</v>
      </c>
      <c r="Q113" s="173">
        <f>ROUND(E113*P113,2)</f>
        <v>0</v>
      </c>
      <c r="R113" s="173" t="s">
        <v>456</v>
      </c>
      <c r="S113" s="173" t="s">
        <v>166</v>
      </c>
      <c r="T113" s="174" t="s">
        <v>167</v>
      </c>
      <c r="U113" s="160">
        <v>4.1980000000000004</v>
      </c>
      <c r="V113" s="160">
        <f>ROUND(E113*U113,2)</f>
        <v>8.4</v>
      </c>
      <c r="W113" s="160"/>
      <c r="X113" s="160" t="s">
        <v>190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191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3" t="s">
        <v>596</v>
      </c>
      <c r="D114" s="254"/>
      <c r="E114" s="254"/>
      <c r="F114" s="254"/>
      <c r="G114" s="254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193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7" t="s">
        <v>597</v>
      </c>
      <c r="D115" s="258"/>
      <c r="E115" s="258"/>
      <c r="F115" s="258"/>
      <c r="G115" s="258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40"/>
      <c r="D116" s="241"/>
      <c r="E116" s="241"/>
      <c r="F116" s="241"/>
      <c r="G116" s="241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27</v>
      </c>
      <c r="B117" s="169" t="s">
        <v>598</v>
      </c>
      <c r="C117" s="178" t="s">
        <v>599</v>
      </c>
      <c r="D117" s="170" t="s">
        <v>188</v>
      </c>
      <c r="E117" s="171">
        <v>2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9.3600000000000003E-3</v>
      </c>
      <c r="O117" s="173">
        <f>ROUND(E117*N117,2)</f>
        <v>0.02</v>
      </c>
      <c r="P117" s="173">
        <v>0</v>
      </c>
      <c r="Q117" s="173">
        <f>ROUND(E117*P117,2)</f>
        <v>0</v>
      </c>
      <c r="R117" s="173" t="s">
        <v>456</v>
      </c>
      <c r="S117" s="173" t="s">
        <v>166</v>
      </c>
      <c r="T117" s="174" t="s">
        <v>167</v>
      </c>
      <c r="U117" s="160">
        <v>1.6890000000000001</v>
      </c>
      <c r="V117" s="160">
        <f>ROUND(E117*U117,2)</f>
        <v>3.38</v>
      </c>
      <c r="W117" s="160"/>
      <c r="X117" s="160" t="s">
        <v>190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191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3" t="s">
        <v>600</v>
      </c>
      <c r="D118" s="254"/>
      <c r="E118" s="254"/>
      <c r="F118" s="254"/>
      <c r="G118" s="254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193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7" t="s">
        <v>597</v>
      </c>
      <c r="D119" s="258"/>
      <c r="E119" s="258"/>
      <c r="F119" s="258"/>
      <c r="G119" s="258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40"/>
      <c r="D120" s="241"/>
      <c r="E120" s="241"/>
      <c r="F120" s="241"/>
      <c r="G120" s="241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68">
        <v>28</v>
      </c>
      <c r="B121" s="169" t="s">
        <v>601</v>
      </c>
      <c r="C121" s="178" t="s">
        <v>602</v>
      </c>
      <c r="D121" s="170" t="s">
        <v>232</v>
      </c>
      <c r="E121" s="171">
        <v>9.9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 t="s">
        <v>456</v>
      </c>
      <c r="S121" s="173" t="s">
        <v>166</v>
      </c>
      <c r="T121" s="174" t="s">
        <v>167</v>
      </c>
      <c r="U121" s="160">
        <v>1.3029999999999999</v>
      </c>
      <c r="V121" s="160">
        <f>ROUND(E121*U121,2)</f>
        <v>12.9</v>
      </c>
      <c r="W121" s="160"/>
      <c r="X121" s="160" t="s">
        <v>190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191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53" t="s">
        <v>603</v>
      </c>
      <c r="D122" s="254"/>
      <c r="E122" s="254"/>
      <c r="F122" s="254"/>
      <c r="G122" s="254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193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7" t="s">
        <v>604</v>
      </c>
      <c r="D123" s="258"/>
      <c r="E123" s="258"/>
      <c r="F123" s="258"/>
      <c r="G123" s="258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0"/>
      <c r="D124" s="241"/>
      <c r="E124" s="241"/>
      <c r="F124" s="241"/>
      <c r="G124" s="241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68">
        <v>29</v>
      </c>
      <c r="B125" s="169" t="s">
        <v>404</v>
      </c>
      <c r="C125" s="178" t="s">
        <v>605</v>
      </c>
      <c r="D125" s="170" t="s">
        <v>206</v>
      </c>
      <c r="E125" s="171">
        <v>27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4.8199999999999996E-3</v>
      </c>
      <c r="O125" s="173">
        <f>ROUND(E125*N125,2)</f>
        <v>0.13</v>
      </c>
      <c r="P125" s="173">
        <v>0</v>
      </c>
      <c r="Q125" s="173">
        <f>ROUND(E125*P125,2)</f>
        <v>0</v>
      </c>
      <c r="R125" s="173"/>
      <c r="S125" s="173" t="s">
        <v>244</v>
      </c>
      <c r="T125" s="174" t="s">
        <v>167</v>
      </c>
      <c r="U125" s="160">
        <v>0</v>
      </c>
      <c r="V125" s="160">
        <f>ROUND(E125*U125,2)</f>
        <v>0</v>
      </c>
      <c r="W125" s="160"/>
      <c r="X125" s="160" t="s">
        <v>190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191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9" t="s">
        <v>606</v>
      </c>
      <c r="D126" s="250"/>
      <c r="E126" s="250"/>
      <c r="F126" s="250"/>
      <c r="G126" s="25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57" t="s">
        <v>607</v>
      </c>
      <c r="D127" s="258"/>
      <c r="E127" s="258"/>
      <c r="F127" s="258"/>
      <c r="G127" s="258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171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40"/>
      <c r="D128" s="241"/>
      <c r="E128" s="241"/>
      <c r="F128" s="241"/>
      <c r="G128" s="241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68">
        <v>30</v>
      </c>
      <c r="B129" s="169" t="s">
        <v>608</v>
      </c>
      <c r="C129" s="178" t="s">
        <v>609</v>
      </c>
      <c r="D129" s="170" t="s">
        <v>206</v>
      </c>
      <c r="E129" s="171">
        <v>11.5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1.856E-2</v>
      </c>
      <c r="O129" s="173">
        <f>ROUND(E129*N129,2)</f>
        <v>0.21</v>
      </c>
      <c r="P129" s="173">
        <v>0</v>
      </c>
      <c r="Q129" s="173">
        <f>ROUND(E129*P129,2)</f>
        <v>0</v>
      </c>
      <c r="R129" s="173"/>
      <c r="S129" s="173" t="s">
        <v>244</v>
      </c>
      <c r="T129" s="174" t="s">
        <v>167</v>
      </c>
      <c r="U129" s="160">
        <v>0</v>
      </c>
      <c r="V129" s="160">
        <f>ROUND(E129*U129,2)</f>
        <v>0</v>
      </c>
      <c r="W129" s="160"/>
      <c r="X129" s="160" t="s">
        <v>190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191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49" t="s">
        <v>610</v>
      </c>
      <c r="D130" s="250"/>
      <c r="E130" s="250"/>
      <c r="F130" s="250"/>
      <c r="G130" s="25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40"/>
      <c r="D131" s="241"/>
      <c r="E131" s="241"/>
      <c r="F131" s="241"/>
      <c r="G131" s="241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68">
        <v>31</v>
      </c>
      <c r="B132" s="169" t="s">
        <v>442</v>
      </c>
      <c r="C132" s="178" t="s">
        <v>611</v>
      </c>
      <c r="D132" s="170" t="s">
        <v>188</v>
      </c>
      <c r="E132" s="171">
        <v>2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4.1000000000000002E-2</v>
      </c>
      <c r="O132" s="173">
        <f>ROUND(E132*N132,2)</f>
        <v>0.08</v>
      </c>
      <c r="P132" s="173">
        <v>0</v>
      </c>
      <c r="Q132" s="173">
        <f>ROUND(E132*P132,2)</f>
        <v>0</v>
      </c>
      <c r="R132" s="173"/>
      <c r="S132" s="173" t="s">
        <v>244</v>
      </c>
      <c r="T132" s="174" t="s">
        <v>167</v>
      </c>
      <c r="U132" s="160">
        <v>0</v>
      </c>
      <c r="V132" s="160">
        <f>ROUND(E132*U132,2)</f>
        <v>0</v>
      </c>
      <c r="W132" s="160"/>
      <c r="X132" s="160" t="s">
        <v>277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278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49" t="s">
        <v>597</v>
      </c>
      <c r="D133" s="250"/>
      <c r="E133" s="250"/>
      <c r="F133" s="250"/>
      <c r="G133" s="25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40"/>
      <c r="D134" s="241"/>
      <c r="E134" s="241"/>
      <c r="F134" s="241"/>
      <c r="G134" s="241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68">
        <v>32</v>
      </c>
      <c r="B135" s="169" t="s">
        <v>612</v>
      </c>
      <c r="C135" s="178" t="s">
        <v>613</v>
      </c>
      <c r="D135" s="170" t="s">
        <v>188</v>
      </c>
      <c r="E135" s="171">
        <v>2.02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8.6999999999999994E-2</v>
      </c>
      <c r="O135" s="173">
        <f>ROUND(E135*N135,2)</f>
        <v>0.18</v>
      </c>
      <c r="P135" s="173">
        <v>0</v>
      </c>
      <c r="Q135" s="173">
        <f>ROUND(E135*P135,2)</f>
        <v>0</v>
      </c>
      <c r="R135" s="173" t="s">
        <v>276</v>
      </c>
      <c r="S135" s="173" t="s">
        <v>166</v>
      </c>
      <c r="T135" s="174" t="s">
        <v>167</v>
      </c>
      <c r="U135" s="160">
        <v>0</v>
      </c>
      <c r="V135" s="160">
        <f>ROUND(E135*U135,2)</f>
        <v>0</v>
      </c>
      <c r="W135" s="160"/>
      <c r="X135" s="160" t="s">
        <v>277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49" t="s">
        <v>597</v>
      </c>
      <c r="D136" s="250"/>
      <c r="E136" s="250"/>
      <c r="F136" s="250"/>
      <c r="G136" s="25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40"/>
      <c r="D137" s="241"/>
      <c r="E137" s="241"/>
      <c r="F137" s="241"/>
      <c r="G137" s="241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68">
        <v>33</v>
      </c>
      <c r="B138" s="169" t="s">
        <v>614</v>
      </c>
      <c r="C138" s="178" t="s">
        <v>615</v>
      </c>
      <c r="D138" s="170" t="s">
        <v>188</v>
      </c>
      <c r="E138" s="171">
        <v>2.02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0.10299999999999999</v>
      </c>
      <c r="O138" s="173">
        <f>ROUND(E138*N138,2)</f>
        <v>0.21</v>
      </c>
      <c r="P138" s="173">
        <v>0</v>
      </c>
      <c r="Q138" s="173">
        <f>ROUND(E138*P138,2)</f>
        <v>0</v>
      </c>
      <c r="R138" s="173" t="s">
        <v>276</v>
      </c>
      <c r="S138" s="173" t="s">
        <v>166</v>
      </c>
      <c r="T138" s="174" t="s">
        <v>167</v>
      </c>
      <c r="U138" s="160">
        <v>0</v>
      </c>
      <c r="V138" s="160">
        <f>ROUND(E138*U138,2)</f>
        <v>0</v>
      </c>
      <c r="W138" s="160"/>
      <c r="X138" s="160" t="s">
        <v>277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278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49" t="s">
        <v>597</v>
      </c>
      <c r="D139" s="250"/>
      <c r="E139" s="250"/>
      <c r="F139" s="250"/>
      <c r="G139" s="25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171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40"/>
      <c r="D140" s="241"/>
      <c r="E140" s="241"/>
      <c r="F140" s="241"/>
      <c r="G140" s="241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68">
        <v>34</v>
      </c>
      <c r="B141" s="169" t="s">
        <v>616</v>
      </c>
      <c r="C141" s="178" t="s">
        <v>617</v>
      </c>
      <c r="D141" s="170" t="s">
        <v>188</v>
      </c>
      <c r="E141" s="171">
        <v>2.02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3">
        <v>0.23200000000000001</v>
      </c>
      <c r="O141" s="173">
        <f>ROUND(E141*N141,2)</f>
        <v>0.47</v>
      </c>
      <c r="P141" s="173">
        <v>0</v>
      </c>
      <c r="Q141" s="173">
        <f>ROUND(E141*P141,2)</f>
        <v>0</v>
      </c>
      <c r="R141" s="173" t="s">
        <v>276</v>
      </c>
      <c r="S141" s="173" t="s">
        <v>166</v>
      </c>
      <c r="T141" s="174" t="s">
        <v>167</v>
      </c>
      <c r="U141" s="160">
        <v>0</v>
      </c>
      <c r="V141" s="160">
        <f>ROUND(E141*U141,2)</f>
        <v>0</v>
      </c>
      <c r="W141" s="160"/>
      <c r="X141" s="160" t="s">
        <v>277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278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49" t="s">
        <v>597</v>
      </c>
      <c r="D142" s="250"/>
      <c r="E142" s="250"/>
      <c r="F142" s="250"/>
      <c r="G142" s="25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40"/>
      <c r="D143" s="241"/>
      <c r="E143" s="241"/>
      <c r="F143" s="241"/>
      <c r="G143" s="241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68">
        <v>35</v>
      </c>
      <c r="B144" s="169" t="s">
        <v>618</v>
      </c>
      <c r="C144" s="178" t="s">
        <v>619</v>
      </c>
      <c r="D144" s="170" t="s">
        <v>188</v>
      </c>
      <c r="E144" s="171">
        <v>2.02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0.17499999999999999</v>
      </c>
      <c r="O144" s="173">
        <f>ROUND(E144*N144,2)</f>
        <v>0.35</v>
      </c>
      <c r="P144" s="173">
        <v>0</v>
      </c>
      <c r="Q144" s="173">
        <f>ROUND(E144*P144,2)</f>
        <v>0</v>
      </c>
      <c r="R144" s="173" t="s">
        <v>276</v>
      </c>
      <c r="S144" s="173" t="s">
        <v>166</v>
      </c>
      <c r="T144" s="174" t="s">
        <v>167</v>
      </c>
      <c r="U144" s="160">
        <v>0</v>
      </c>
      <c r="V144" s="160">
        <f>ROUND(E144*U144,2)</f>
        <v>0</v>
      </c>
      <c r="W144" s="160"/>
      <c r="X144" s="160" t="s">
        <v>277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278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49" t="s">
        <v>597</v>
      </c>
      <c r="D145" s="250"/>
      <c r="E145" s="250"/>
      <c r="F145" s="250"/>
      <c r="G145" s="25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40"/>
      <c r="D146" s="241"/>
      <c r="E146" s="241"/>
      <c r="F146" s="241"/>
      <c r="G146" s="241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68">
        <v>36</v>
      </c>
      <c r="B147" s="169" t="s">
        <v>620</v>
      </c>
      <c r="C147" s="178" t="s">
        <v>621</v>
      </c>
      <c r="D147" s="170" t="s">
        <v>188</v>
      </c>
      <c r="E147" s="171">
        <v>2.02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0.06</v>
      </c>
      <c r="O147" s="173">
        <f>ROUND(E147*N147,2)</f>
        <v>0.12</v>
      </c>
      <c r="P147" s="173">
        <v>0</v>
      </c>
      <c r="Q147" s="173">
        <f>ROUND(E147*P147,2)</f>
        <v>0</v>
      </c>
      <c r="R147" s="173" t="s">
        <v>276</v>
      </c>
      <c r="S147" s="173" t="s">
        <v>166</v>
      </c>
      <c r="T147" s="174" t="s">
        <v>167</v>
      </c>
      <c r="U147" s="160">
        <v>0</v>
      </c>
      <c r="V147" s="160">
        <f>ROUND(E147*U147,2)</f>
        <v>0</v>
      </c>
      <c r="W147" s="160"/>
      <c r="X147" s="160" t="s">
        <v>277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278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49" t="s">
        <v>597</v>
      </c>
      <c r="D148" s="250"/>
      <c r="E148" s="250"/>
      <c r="F148" s="250"/>
      <c r="G148" s="25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0"/>
      <c r="D149" s="241"/>
      <c r="E149" s="241"/>
      <c r="F149" s="241"/>
      <c r="G149" s="241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68">
        <v>37</v>
      </c>
      <c r="B150" s="169" t="s">
        <v>622</v>
      </c>
      <c r="C150" s="178" t="s">
        <v>623</v>
      </c>
      <c r="D150" s="170" t="s">
        <v>188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/>
      <c r="S150" s="173" t="s">
        <v>244</v>
      </c>
      <c r="T150" s="174" t="s">
        <v>167</v>
      </c>
      <c r="U150" s="160">
        <v>0</v>
      </c>
      <c r="V150" s="160">
        <f>ROUND(E150*U150,2)</f>
        <v>0</v>
      </c>
      <c r="W150" s="160"/>
      <c r="X150" s="160" t="s">
        <v>277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278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9" t="s">
        <v>624</v>
      </c>
      <c r="D151" s="250"/>
      <c r="E151" s="250"/>
      <c r="F151" s="250"/>
      <c r="G151" s="25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40"/>
      <c r="D152" s="241"/>
      <c r="E152" s="241"/>
      <c r="F152" s="241"/>
      <c r="G152" s="241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x14ac:dyDescent="0.2">
      <c r="A153" s="162" t="s">
        <v>161</v>
      </c>
      <c r="B153" s="163" t="s">
        <v>99</v>
      </c>
      <c r="C153" s="177" t="s">
        <v>100</v>
      </c>
      <c r="D153" s="164"/>
      <c r="E153" s="165"/>
      <c r="F153" s="166"/>
      <c r="G153" s="166">
        <f>SUMIF(AG154:AG171,"&lt;&gt;NOR",G154:G171)</f>
        <v>0</v>
      </c>
      <c r="H153" s="166"/>
      <c r="I153" s="166">
        <f>SUM(I154:I171)</f>
        <v>0</v>
      </c>
      <c r="J153" s="166"/>
      <c r="K153" s="166">
        <f>SUM(K154:K171)</f>
        <v>0</v>
      </c>
      <c r="L153" s="166"/>
      <c r="M153" s="166">
        <f>SUM(M154:M171)</f>
        <v>0</v>
      </c>
      <c r="N153" s="166"/>
      <c r="O153" s="166">
        <f>SUM(O154:O171)</f>
        <v>54.490000000000009</v>
      </c>
      <c r="P153" s="166"/>
      <c r="Q153" s="166">
        <f>SUM(Q154:Q171)</f>
        <v>0</v>
      </c>
      <c r="R153" s="166"/>
      <c r="S153" s="166"/>
      <c r="T153" s="167"/>
      <c r="U153" s="161"/>
      <c r="V153" s="161">
        <f>SUM(V154:V171)</f>
        <v>0</v>
      </c>
      <c r="W153" s="161"/>
      <c r="X153" s="161"/>
      <c r="AG153" t="s">
        <v>162</v>
      </c>
    </row>
    <row r="154" spans="1:60" ht="22.5" outlineLevel="1" x14ac:dyDescent="0.2">
      <c r="A154" s="168">
        <v>38</v>
      </c>
      <c r="B154" s="169" t="s">
        <v>625</v>
      </c>
      <c r="C154" s="178" t="s">
        <v>626</v>
      </c>
      <c r="D154" s="170" t="s">
        <v>206</v>
      </c>
      <c r="E154" s="171">
        <v>118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0.15540000000000001</v>
      </c>
      <c r="O154" s="173">
        <f>ROUND(E154*N154,2)</f>
        <v>18.34</v>
      </c>
      <c r="P154" s="173">
        <v>0</v>
      </c>
      <c r="Q154" s="173">
        <f>ROUND(E154*P154,2)</f>
        <v>0</v>
      </c>
      <c r="R154" s="173"/>
      <c r="S154" s="173" t="s">
        <v>244</v>
      </c>
      <c r="T154" s="174" t="s">
        <v>167</v>
      </c>
      <c r="U154" s="160">
        <v>0</v>
      </c>
      <c r="V154" s="160">
        <f>ROUND(E154*U154,2)</f>
        <v>0</v>
      </c>
      <c r="W154" s="160"/>
      <c r="X154" s="160" t="s">
        <v>190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191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49" t="s">
        <v>627</v>
      </c>
      <c r="D155" s="250"/>
      <c r="E155" s="250"/>
      <c r="F155" s="250"/>
      <c r="G155" s="25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40"/>
      <c r="D156" s="241"/>
      <c r="E156" s="241"/>
      <c r="F156" s="241"/>
      <c r="G156" s="241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68">
        <v>39</v>
      </c>
      <c r="B157" s="169" t="s">
        <v>356</v>
      </c>
      <c r="C157" s="178" t="s">
        <v>628</v>
      </c>
      <c r="D157" s="170" t="s">
        <v>206</v>
      </c>
      <c r="E157" s="171">
        <v>118.5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0.10095</v>
      </c>
      <c r="O157" s="173">
        <f>ROUND(E157*N157,2)</f>
        <v>11.96</v>
      </c>
      <c r="P157" s="173">
        <v>0</v>
      </c>
      <c r="Q157" s="173">
        <f>ROUND(E157*P157,2)</f>
        <v>0</v>
      </c>
      <c r="R157" s="173"/>
      <c r="S157" s="173" t="s">
        <v>244</v>
      </c>
      <c r="T157" s="174" t="s">
        <v>167</v>
      </c>
      <c r="U157" s="160">
        <v>0</v>
      </c>
      <c r="V157" s="160">
        <f>ROUND(E157*U157,2)</f>
        <v>0</v>
      </c>
      <c r="W157" s="160"/>
      <c r="X157" s="160" t="s">
        <v>190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191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49" t="s">
        <v>629</v>
      </c>
      <c r="D158" s="250"/>
      <c r="E158" s="250"/>
      <c r="F158" s="250"/>
      <c r="G158" s="25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40"/>
      <c r="D159" s="241"/>
      <c r="E159" s="241"/>
      <c r="F159" s="241"/>
      <c r="G159" s="241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172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68">
        <v>40</v>
      </c>
      <c r="B160" s="169" t="s">
        <v>630</v>
      </c>
      <c r="C160" s="178" t="s">
        <v>631</v>
      </c>
      <c r="D160" s="170" t="s">
        <v>232</v>
      </c>
      <c r="E160" s="171">
        <v>2.36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2.2563399999999998</v>
      </c>
      <c r="O160" s="173">
        <f>ROUND(E160*N160,2)</f>
        <v>5.32</v>
      </c>
      <c r="P160" s="173">
        <v>0</v>
      </c>
      <c r="Q160" s="173">
        <f>ROUND(E160*P160,2)</f>
        <v>0</v>
      </c>
      <c r="R160" s="173"/>
      <c r="S160" s="173" t="s">
        <v>244</v>
      </c>
      <c r="T160" s="174" t="s">
        <v>167</v>
      </c>
      <c r="U160" s="160">
        <v>0</v>
      </c>
      <c r="V160" s="160">
        <f>ROUND(E160*U160,2)</f>
        <v>0</v>
      </c>
      <c r="W160" s="160"/>
      <c r="X160" s="160" t="s">
        <v>190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191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49" t="s">
        <v>632</v>
      </c>
      <c r="D161" s="250"/>
      <c r="E161" s="250"/>
      <c r="F161" s="250"/>
      <c r="G161" s="25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171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40"/>
      <c r="D162" s="241"/>
      <c r="E162" s="241"/>
      <c r="F162" s="241"/>
      <c r="G162" s="241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172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68">
        <v>41</v>
      </c>
      <c r="B163" s="169" t="s">
        <v>633</v>
      </c>
      <c r="C163" s="178" t="s">
        <v>634</v>
      </c>
      <c r="D163" s="170" t="s">
        <v>206</v>
      </c>
      <c r="E163" s="171">
        <v>9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3">
        <v>0.63788</v>
      </c>
      <c r="O163" s="173">
        <f>ROUND(E163*N163,2)</f>
        <v>5.74</v>
      </c>
      <c r="P163" s="173">
        <v>0</v>
      </c>
      <c r="Q163" s="173">
        <f>ROUND(E163*P163,2)</f>
        <v>0</v>
      </c>
      <c r="R163" s="173"/>
      <c r="S163" s="173" t="s">
        <v>244</v>
      </c>
      <c r="T163" s="174" t="s">
        <v>167</v>
      </c>
      <c r="U163" s="160">
        <v>0</v>
      </c>
      <c r="V163" s="160">
        <f>ROUND(E163*U163,2)</f>
        <v>0</v>
      </c>
      <c r="W163" s="160"/>
      <c r="X163" s="160" t="s">
        <v>190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191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49" t="s">
        <v>635</v>
      </c>
      <c r="D164" s="250"/>
      <c r="E164" s="250"/>
      <c r="F164" s="250"/>
      <c r="G164" s="25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171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40"/>
      <c r="D165" s="241"/>
      <c r="E165" s="241"/>
      <c r="F165" s="241"/>
      <c r="G165" s="241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172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68">
        <v>42</v>
      </c>
      <c r="B166" s="169" t="s">
        <v>636</v>
      </c>
      <c r="C166" s="178" t="s">
        <v>637</v>
      </c>
      <c r="D166" s="170" t="s">
        <v>188</v>
      </c>
      <c r="E166" s="171">
        <v>239.37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1.4E-2</v>
      </c>
      <c r="O166" s="173">
        <f>ROUND(E166*N166,2)</f>
        <v>3.35</v>
      </c>
      <c r="P166" s="173">
        <v>0</v>
      </c>
      <c r="Q166" s="173">
        <f>ROUND(E166*P166,2)</f>
        <v>0</v>
      </c>
      <c r="R166" s="173" t="s">
        <v>276</v>
      </c>
      <c r="S166" s="173" t="s">
        <v>166</v>
      </c>
      <c r="T166" s="174" t="s">
        <v>167</v>
      </c>
      <c r="U166" s="160">
        <v>0</v>
      </c>
      <c r="V166" s="160">
        <f>ROUND(E166*U166,2)</f>
        <v>0</v>
      </c>
      <c r="W166" s="160"/>
      <c r="X166" s="160" t="s">
        <v>277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278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49" t="s">
        <v>638</v>
      </c>
      <c r="D167" s="250"/>
      <c r="E167" s="250"/>
      <c r="F167" s="250"/>
      <c r="G167" s="25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171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40"/>
      <c r="D168" s="241"/>
      <c r="E168" s="241"/>
      <c r="F168" s="241"/>
      <c r="G168" s="241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68">
        <v>43</v>
      </c>
      <c r="B169" s="169" t="s">
        <v>639</v>
      </c>
      <c r="C169" s="178" t="s">
        <v>640</v>
      </c>
      <c r="D169" s="170" t="s">
        <v>188</v>
      </c>
      <c r="E169" s="171">
        <v>119.18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8.2100000000000006E-2</v>
      </c>
      <c r="O169" s="173">
        <f>ROUND(E169*N169,2)</f>
        <v>9.7799999999999994</v>
      </c>
      <c r="P169" s="173">
        <v>0</v>
      </c>
      <c r="Q169" s="173">
        <f>ROUND(E169*P169,2)</f>
        <v>0</v>
      </c>
      <c r="R169" s="173" t="s">
        <v>276</v>
      </c>
      <c r="S169" s="173" t="s">
        <v>166</v>
      </c>
      <c r="T169" s="174" t="s">
        <v>167</v>
      </c>
      <c r="U169" s="160">
        <v>0</v>
      </c>
      <c r="V169" s="160">
        <f>ROUND(E169*U169,2)</f>
        <v>0</v>
      </c>
      <c r="W169" s="160"/>
      <c r="X169" s="160" t="s">
        <v>277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278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49" t="s">
        <v>641</v>
      </c>
      <c r="D170" s="250"/>
      <c r="E170" s="250"/>
      <c r="F170" s="250"/>
      <c r="G170" s="25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171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40"/>
      <c r="D171" s="241"/>
      <c r="E171" s="241"/>
      <c r="F171" s="241"/>
      <c r="G171" s="241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172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x14ac:dyDescent="0.2">
      <c r="A172" s="162" t="s">
        <v>161</v>
      </c>
      <c r="B172" s="163" t="s">
        <v>101</v>
      </c>
      <c r="C172" s="177" t="s">
        <v>86</v>
      </c>
      <c r="D172" s="164"/>
      <c r="E172" s="165"/>
      <c r="F172" s="166"/>
      <c r="G172" s="166">
        <f>SUMIF(AG173:AG175,"&lt;&gt;NOR",G173:G175)</f>
        <v>0</v>
      </c>
      <c r="H172" s="166"/>
      <c r="I172" s="166">
        <f>SUM(I173:I175)</f>
        <v>0</v>
      </c>
      <c r="J172" s="166"/>
      <c r="K172" s="166">
        <f>SUM(K173:K175)</f>
        <v>0</v>
      </c>
      <c r="L172" s="166"/>
      <c r="M172" s="166">
        <f>SUM(M173:M175)</f>
        <v>0</v>
      </c>
      <c r="N172" s="166"/>
      <c r="O172" s="166">
        <f>SUM(O173:O175)</f>
        <v>0</v>
      </c>
      <c r="P172" s="166"/>
      <c r="Q172" s="166">
        <f>SUM(Q173:Q175)</f>
        <v>0</v>
      </c>
      <c r="R172" s="166"/>
      <c r="S172" s="166"/>
      <c r="T172" s="167"/>
      <c r="U172" s="161"/>
      <c r="V172" s="161">
        <f>SUM(V173:V175)</f>
        <v>6.21</v>
      </c>
      <c r="W172" s="161"/>
      <c r="X172" s="161"/>
      <c r="AG172" t="s">
        <v>162</v>
      </c>
    </row>
    <row r="173" spans="1:60" outlineLevel="1" x14ac:dyDescent="0.2">
      <c r="A173" s="168">
        <v>44</v>
      </c>
      <c r="B173" s="169" t="s">
        <v>642</v>
      </c>
      <c r="C173" s="178" t="s">
        <v>643</v>
      </c>
      <c r="D173" s="170" t="s">
        <v>644</v>
      </c>
      <c r="E173" s="171">
        <v>206.87573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 t="s">
        <v>207</v>
      </c>
      <c r="S173" s="173" t="s">
        <v>166</v>
      </c>
      <c r="T173" s="174" t="s">
        <v>167</v>
      </c>
      <c r="U173" s="160">
        <v>0.03</v>
      </c>
      <c r="V173" s="160">
        <f>ROUND(E173*U173,2)</f>
        <v>6.21</v>
      </c>
      <c r="W173" s="160"/>
      <c r="X173" s="160" t="s">
        <v>125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645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53" t="s">
        <v>646</v>
      </c>
      <c r="D174" s="254"/>
      <c r="E174" s="254"/>
      <c r="F174" s="254"/>
      <c r="G174" s="254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193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40"/>
      <c r="D175" s="241"/>
      <c r="E175" s="241"/>
      <c r="F175" s="241"/>
      <c r="G175" s="241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172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3"/>
      <c r="B176" s="4"/>
      <c r="C176" s="17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148</v>
      </c>
    </row>
    <row r="177" spans="1:33" x14ac:dyDescent="0.2">
      <c r="A177" s="154"/>
      <c r="B177" s="155" t="s">
        <v>29</v>
      </c>
      <c r="C177" s="180"/>
      <c r="D177" s="156"/>
      <c r="E177" s="157"/>
      <c r="F177" s="157"/>
      <c r="G177" s="176">
        <f>G8+G67+G79+G84+G112+G153+G172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181</v>
      </c>
    </row>
    <row r="178" spans="1:33" x14ac:dyDescent="0.2">
      <c r="C178" s="181"/>
      <c r="D178" s="10"/>
      <c r="AG178" t="s">
        <v>182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f2e7yd6SgXDIYufFZ0G6QrdENDmYc4OoaizYWSaKLQ4EZgXOEB3X8YyokdyGbD5pCfSQoy+ChreAU+vO04qDA==" saltValue="3uZ1sLeN6RLuQTxvUonTUg==" spinCount="100000" sheet="1"/>
  <mergeCells count="110">
    <mergeCell ref="C174:G174"/>
    <mergeCell ref="C175:G175"/>
    <mergeCell ref="C164:G164"/>
    <mergeCell ref="C165:G165"/>
    <mergeCell ref="C167:G167"/>
    <mergeCell ref="C168:G168"/>
    <mergeCell ref="C170:G170"/>
    <mergeCell ref="C171:G171"/>
    <mergeCell ref="C155:G155"/>
    <mergeCell ref="C156:G156"/>
    <mergeCell ref="C158:G158"/>
    <mergeCell ref="C159:G159"/>
    <mergeCell ref="C161:G161"/>
    <mergeCell ref="C162:G162"/>
    <mergeCell ref="C145:G145"/>
    <mergeCell ref="C146:G146"/>
    <mergeCell ref="C148:G148"/>
    <mergeCell ref="C149:G149"/>
    <mergeCell ref="C151:G151"/>
    <mergeCell ref="C152:G152"/>
    <mergeCell ref="C136:G136"/>
    <mergeCell ref="C137:G137"/>
    <mergeCell ref="C139:G139"/>
    <mergeCell ref="C140:G140"/>
    <mergeCell ref="C142:G142"/>
    <mergeCell ref="C143:G143"/>
    <mergeCell ref="C127:G127"/>
    <mergeCell ref="C128:G128"/>
    <mergeCell ref="C130:G130"/>
    <mergeCell ref="C131:G131"/>
    <mergeCell ref="C133:G133"/>
    <mergeCell ref="C134:G134"/>
    <mergeCell ref="C119:G119"/>
    <mergeCell ref="C120:G120"/>
    <mergeCell ref="C122:G122"/>
    <mergeCell ref="C123:G123"/>
    <mergeCell ref="C124:G124"/>
    <mergeCell ref="C126:G126"/>
    <mergeCell ref="C110:G110"/>
    <mergeCell ref="C111:G111"/>
    <mergeCell ref="C114:G114"/>
    <mergeCell ref="C115:G115"/>
    <mergeCell ref="C116:G116"/>
    <mergeCell ref="C118:G118"/>
    <mergeCell ref="C101:G101"/>
    <mergeCell ref="C102:G102"/>
    <mergeCell ref="C104:G104"/>
    <mergeCell ref="C105:G105"/>
    <mergeCell ref="C107:G107"/>
    <mergeCell ref="C108:G108"/>
    <mergeCell ref="C92:G92"/>
    <mergeCell ref="C93:G93"/>
    <mergeCell ref="C95:G95"/>
    <mergeCell ref="C96:G96"/>
    <mergeCell ref="C98:G98"/>
    <mergeCell ref="C99:G99"/>
    <mergeCell ref="C82:G82"/>
    <mergeCell ref="C83:G83"/>
    <mergeCell ref="C86:G86"/>
    <mergeCell ref="C87:G87"/>
    <mergeCell ref="C88:G88"/>
    <mergeCell ref="C90:G90"/>
    <mergeCell ref="C73:G73"/>
    <mergeCell ref="C74:G74"/>
    <mergeCell ref="C75:G75"/>
    <mergeCell ref="C77:G77"/>
    <mergeCell ref="C78:G78"/>
    <mergeCell ref="C81:G81"/>
    <mergeCell ref="C63:G63"/>
    <mergeCell ref="C65:G65"/>
    <mergeCell ref="C66:G66"/>
    <mergeCell ref="C69:G69"/>
    <mergeCell ref="C70:G70"/>
    <mergeCell ref="C71:G71"/>
    <mergeCell ref="C51:G51"/>
    <mergeCell ref="C53:G53"/>
    <mergeCell ref="C55:G55"/>
    <mergeCell ref="C57:G57"/>
    <mergeCell ref="C59:G59"/>
    <mergeCell ref="C61:G61"/>
    <mergeCell ref="C42:G42"/>
    <mergeCell ref="C43:G43"/>
    <mergeCell ref="C44:G44"/>
    <mergeCell ref="C46:G46"/>
    <mergeCell ref="C48:G48"/>
    <mergeCell ref="C49:G49"/>
    <mergeCell ref="C33:G33"/>
    <mergeCell ref="C34:G34"/>
    <mergeCell ref="C35:G35"/>
    <mergeCell ref="C37:G37"/>
    <mergeCell ref="C38:G38"/>
    <mergeCell ref="C40:G40"/>
    <mergeCell ref="C22:G22"/>
    <mergeCell ref="C24:G24"/>
    <mergeCell ref="C25:G25"/>
    <mergeCell ref="C27:G27"/>
    <mergeCell ref="C29:G29"/>
    <mergeCell ref="C31:G31"/>
    <mergeCell ref="C13:G13"/>
    <mergeCell ref="C15:G15"/>
    <mergeCell ref="C16:G16"/>
    <mergeCell ref="C18:G18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59</v>
      </c>
      <c r="C3" s="243" t="s">
        <v>60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62</v>
      </c>
      <c r="C4" s="246" t="s">
        <v>56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91</v>
      </c>
      <c r="C8" s="177" t="s">
        <v>82</v>
      </c>
      <c r="D8" s="164"/>
      <c r="E8" s="165"/>
      <c r="F8" s="166"/>
      <c r="G8" s="166">
        <f>SUMIF(AG9:AG55,"&lt;&gt;NOR",G9:G55)</f>
        <v>0</v>
      </c>
      <c r="H8" s="166"/>
      <c r="I8" s="166">
        <f>SUM(I9:I55)</f>
        <v>0</v>
      </c>
      <c r="J8" s="166"/>
      <c r="K8" s="166">
        <f>SUM(K9:K55)</f>
        <v>0</v>
      </c>
      <c r="L8" s="166"/>
      <c r="M8" s="166">
        <f>SUM(M9:M55)</f>
        <v>0</v>
      </c>
      <c r="N8" s="166"/>
      <c r="O8" s="166">
        <f>SUM(O9:O55)</f>
        <v>0.01</v>
      </c>
      <c r="P8" s="166"/>
      <c r="Q8" s="166">
        <f>SUM(Q9:Q55)</f>
        <v>0</v>
      </c>
      <c r="R8" s="166"/>
      <c r="S8" s="166"/>
      <c r="T8" s="167"/>
      <c r="U8" s="161"/>
      <c r="V8" s="161">
        <f>SUM(V9:V55)</f>
        <v>115.88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507</v>
      </c>
      <c r="C9" s="178" t="s">
        <v>508</v>
      </c>
      <c r="D9" s="170" t="s">
        <v>232</v>
      </c>
      <c r="E9" s="171">
        <v>86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167</v>
      </c>
      <c r="U9" s="160">
        <v>0.01</v>
      </c>
      <c r="V9" s="160">
        <f>ROUND(E9*U9,2)</f>
        <v>0.86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509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7" t="s">
        <v>510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647</v>
      </c>
      <c r="D12" s="182"/>
      <c r="E12" s="183">
        <v>86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512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0"/>
      <c r="D13" s="241"/>
      <c r="E13" s="241"/>
      <c r="F13" s="241"/>
      <c r="G13" s="241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68">
        <v>2</v>
      </c>
      <c r="B14" s="169" t="s">
        <v>513</v>
      </c>
      <c r="C14" s="178" t="s">
        <v>514</v>
      </c>
      <c r="D14" s="170" t="s">
        <v>232</v>
      </c>
      <c r="E14" s="171">
        <v>91.7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189</v>
      </c>
      <c r="S14" s="173" t="s">
        <v>166</v>
      </c>
      <c r="T14" s="174" t="s">
        <v>167</v>
      </c>
      <c r="U14" s="160">
        <v>0.42</v>
      </c>
      <c r="V14" s="160">
        <f>ROUND(E14*U14,2)</f>
        <v>38.51</v>
      </c>
      <c r="W14" s="160"/>
      <c r="X14" s="160" t="s">
        <v>190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3" t="s">
        <v>515</v>
      </c>
      <c r="D15" s="254"/>
      <c r="E15" s="254"/>
      <c r="F15" s="254"/>
      <c r="G15" s="254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193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s přemístěním výkopku v příčných profilech na vzdálenost do 15 m nebo s naložením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516</v>
      </c>
      <c r="D16" s="258"/>
      <c r="E16" s="258"/>
      <c r="F16" s="258"/>
      <c r="G16" s="258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4" t="s">
        <v>648</v>
      </c>
      <c r="D17" s="182"/>
      <c r="E17" s="183">
        <v>91.7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512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0"/>
      <c r="D18" s="241"/>
      <c r="E18" s="241"/>
      <c r="F18" s="241"/>
      <c r="G18" s="24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56.25" outlineLevel="1" x14ac:dyDescent="0.2">
      <c r="A19" s="168">
        <v>3</v>
      </c>
      <c r="B19" s="169" t="s">
        <v>522</v>
      </c>
      <c r="C19" s="178" t="s">
        <v>523</v>
      </c>
      <c r="D19" s="170" t="s">
        <v>232</v>
      </c>
      <c r="E19" s="171">
        <v>4.7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189</v>
      </c>
      <c r="S19" s="173" t="s">
        <v>166</v>
      </c>
      <c r="T19" s="174" t="s">
        <v>167</v>
      </c>
      <c r="U19" s="160">
        <v>0.05</v>
      </c>
      <c r="V19" s="160">
        <f>ROUND(E19*U19,2)</f>
        <v>0.24</v>
      </c>
      <c r="W19" s="160"/>
      <c r="X19" s="160" t="s">
        <v>190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3" t="s">
        <v>233</v>
      </c>
      <c r="D20" s="254"/>
      <c r="E20" s="254"/>
      <c r="F20" s="254"/>
      <c r="G20" s="2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193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524</v>
      </c>
      <c r="D21" s="258"/>
      <c r="E21" s="258"/>
      <c r="F21" s="258"/>
      <c r="G21" s="258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649</v>
      </c>
      <c r="D22" s="182"/>
      <c r="E22" s="183">
        <v>4.7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512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0"/>
      <c r="D23" s="241"/>
      <c r="E23" s="241"/>
      <c r="F23" s="241"/>
      <c r="G23" s="24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68">
        <v>4</v>
      </c>
      <c r="B24" s="169" t="s">
        <v>526</v>
      </c>
      <c r="C24" s="178" t="s">
        <v>527</v>
      </c>
      <c r="D24" s="170" t="s">
        <v>232</v>
      </c>
      <c r="E24" s="171">
        <v>95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189</v>
      </c>
      <c r="S24" s="173" t="s">
        <v>166</v>
      </c>
      <c r="T24" s="174" t="s">
        <v>167</v>
      </c>
      <c r="U24" s="160">
        <v>0.01</v>
      </c>
      <c r="V24" s="160">
        <f>ROUND(E24*U24,2)</f>
        <v>0.95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9" t="s">
        <v>528</v>
      </c>
      <c r="D25" s="250"/>
      <c r="E25" s="250"/>
      <c r="F25" s="250"/>
      <c r="G25" s="25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4" t="s">
        <v>650</v>
      </c>
      <c r="D26" s="182"/>
      <c r="E26" s="183">
        <v>95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512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0"/>
      <c r="D27" s="241"/>
      <c r="E27" s="241"/>
      <c r="F27" s="241"/>
      <c r="G27" s="24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68">
        <v>5</v>
      </c>
      <c r="B28" s="169" t="s">
        <v>534</v>
      </c>
      <c r="C28" s="178" t="s">
        <v>535</v>
      </c>
      <c r="D28" s="170" t="s">
        <v>228</v>
      </c>
      <c r="E28" s="171">
        <v>195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200</v>
      </c>
      <c r="S28" s="173" t="s">
        <v>166</v>
      </c>
      <c r="T28" s="174" t="s">
        <v>167</v>
      </c>
      <c r="U28" s="160">
        <v>0.2</v>
      </c>
      <c r="V28" s="160">
        <f>ROUND(E28*U28,2)</f>
        <v>39</v>
      </c>
      <c r="W28" s="160"/>
      <c r="X28" s="160" t="s">
        <v>190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191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8"/>
      <c r="B29" s="159"/>
      <c r="C29" s="253" t="s">
        <v>536</v>
      </c>
      <c r="D29" s="254"/>
      <c r="E29" s="254"/>
      <c r="F29" s="254"/>
      <c r="G29" s="254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193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s vyprofilováním, s přihnojením organickým hnojivem, naložením a odvozem shrabků a pokosené trávy na vzdálenost do 10 km a s jejich složením,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7" t="s">
        <v>537</v>
      </c>
      <c r="D30" s="258"/>
      <c r="E30" s="258"/>
      <c r="F30" s="258"/>
      <c r="G30" s="258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4" t="s">
        <v>651</v>
      </c>
      <c r="D31" s="182"/>
      <c r="E31" s="183">
        <v>195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512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0"/>
      <c r="D32" s="241"/>
      <c r="E32" s="241"/>
      <c r="F32" s="241"/>
      <c r="G32" s="24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6</v>
      </c>
      <c r="B33" s="169" t="s">
        <v>234</v>
      </c>
      <c r="C33" s="178" t="s">
        <v>235</v>
      </c>
      <c r="D33" s="170" t="s">
        <v>228</v>
      </c>
      <c r="E33" s="171">
        <v>365.57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189</v>
      </c>
      <c r="S33" s="173" t="s">
        <v>166</v>
      </c>
      <c r="T33" s="174" t="s">
        <v>167</v>
      </c>
      <c r="U33" s="160">
        <v>0.03</v>
      </c>
      <c r="V33" s="160">
        <f>ROUND(E33*U33,2)</f>
        <v>10.97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3" t="s">
        <v>236</v>
      </c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193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7" t="s">
        <v>539</v>
      </c>
      <c r="D35" s="258"/>
      <c r="E35" s="258"/>
      <c r="F35" s="258"/>
      <c r="G35" s="25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7" t="s">
        <v>540</v>
      </c>
      <c r="D36" s="258"/>
      <c r="E36" s="258"/>
      <c r="F36" s="258"/>
      <c r="G36" s="25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4" t="s">
        <v>652</v>
      </c>
      <c r="D37" s="182"/>
      <c r="E37" s="183">
        <v>365.57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512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0"/>
      <c r="D38" s="241"/>
      <c r="E38" s="241"/>
      <c r="F38" s="241"/>
      <c r="G38" s="241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68">
        <v>7</v>
      </c>
      <c r="B39" s="169" t="s">
        <v>542</v>
      </c>
      <c r="C39" s="178" t="s">
        <v>543</v>
      </c>
      <c r="D39" s="170" t="s">
        <v>228</v>
      </c>
      <c r="E39" s="171">
        <v>195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 t="s">
        <v>189</v>
      </c>
      <c r="S39" s="173" t="s">
        <v>166</v>
      </c>
      <c r="T39" s="174" t="s">
        <v>167</v>
      </c>
      <c r="U39" s="160">
        <v>0.13</v>
      </c>
      <c r="V39" s="160">
        <f>ROUND(E39*U39,2)</f>
        <v>25.35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58"/>
      <c r="B40" s="159"/>
      <c r="C40" s="253" t="s">
        <v>544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193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5" t="str">
        <f>C40</f>
        <v>s případným nutným přemístěním hromad nebo dočasných skládek na místo potřeby ze vzdálenosti do 30 m, v rovině nebo ve svahu do 1 : 5,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7" t="s">
        <v>537</v>
      </c>
      <c r="D41" s="258"/>
      <c r="E41" s="258"/>
      <c r="F41" s="258"/>
      <c r="G41" s="25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4" t="s">
        <v>653</v>
      </c>
      <c r="D42" s="182"/>
      <c r="E42" s="183">
        <v>195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512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0"/>
      <c r="D43" s="241"/>
      <c r="E43" s="241"/>
      <c r="F43" s="241"/>
      <c r="G43" s="241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8">
        <v>8</v>
      </c>
      <c r="B44" s="169" t="s">
        <v>546</v>
      </c>
      <c r="C44" s="178" t="s">
        <v>547</v>
      </c>
      <c r="D44" s="170" t="s">
        <v>232</v>
      </c>
      <c r="E44" s="171">
        <v>95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244</v>
      </c>
      <c r="T44" s="174" t="s">
        <v>167</v>
      </c>
      <c r="U44" s="160">
        <v>0</v>
      </c>
      <c r="V44" s="160">
        <f>ROUND(E44*U44,2)</f>
        <v>0</v>
      </c>
      <c r="W44" s="160"/>
      <c r="X44" s="160" t="s">
        <v>190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9" t="s">
        <v>528</v>
      </c>
      <c r="D45" s="250"/>
      <c r="E45" s="250"/>
      <c r="F45" s="250"/>
      <c r="G45" s="25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4" t="s">
        <v>650</v>
      </c>
      <c r="D46" s="182"/>
      <c r="E46" s="183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512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0"/>
      <c r="D47" s="241"/>
      <c r="E47" s="241"/>
      <c r="F47" s="241"/>
      <c r="G47" s="24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9</v>
      </c>
      <c r="B48" s="169" t="s">
        <v>474</v>
      </c>
      <c r="C48" s="178" t="s">
        <v>549</v>
      </c>
      <c r="D48" s="170" t="s">
        <v>286</v>
      </c>
      <c r="E48" s="171">
        <v>180.5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244</v>
      </c>
      <c r="T48" s="174" t="s">
        <v>167</v>
      </c>
      <c r="U48" s="160">
        <v>0</v>
      </c>
      <c r="V48" s="160">
        <f>ROUND(E48*U48,2)</f>
        <v>0</v>
      </c>
      <c r="W48" s="160"/>
      <c r="X48" s="160" t="s">
        <v>190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9" t="s">
        <v>550</v>
      </c>
      <c r="D49" s="250"/>
      <c r="E49" s="250"/>
      <c r="F49" s="250"/>
      <c r="G49" s="25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4" t="s">
        <v>654</v>
      </c>
      <c r="D50" s="182"/>
      <c r="E50" s="183">
        <v>180.5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512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0"/>
      <c r="D51" s="241"/>
      <c r="E51" s="241"/>
      <c r="F51" s="241"/>
      <c r="G51" s="24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10</v>
      </c>
      <c r="B52" s="169" t="s">
        <v>273</v>
      </c>
      <c r="C52" s="178" t="s">
        <v>274</v>
      </c>
      <c r="D52" s="170" t="s">
        <v>275</v>
      </c>
      <c r="E52" s="171">
        <v>6.8250000000000002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1E-3</v>
      </c>
      <c r="O52" s="173">
        <f>ROUND(E52*N52,2)</f>
        <v>0.01</v>
      </c>
      <c r="P52" s="173">
        <v>0</v>
      </c>
      <c r="Q52" s="173">
        <f>ROUND(E52*P52,2)</f>
        <v>0</v>
      </c>
      <c r="R52" s="173" t="s">
        <v>276</v>
      </c>
      <c r="S52" s="173" t="s">
        <v>166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9" t="s">
        <v>552</v>
      </c>
      <c r="D53" s="250"/>
      <c r="E53" s="250"/>
      <c r="F53" s="250"/>
      <c r="G53" s="25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655</v>
      </c>
      <c r="D54" s="182"/>
      <c r="E54" s="183">
        <v>6.8250000000000002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512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0"/>
      <c r="D55" s="241"/>
      <c r="E55" s="241"/>
      <c r="F55" s="241"/>
      <c r="G55" s="241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2" t="s">
        <v>161</v>
      </c>
      <c r="B56" s="163" t="s">
        <v>96</v>
      </c>
      <c r="C56" s="177" t="s">
        <v>97</v>
      </c>
      <c r="D56" s="164"/>
      <c r="E56" s="165"/>
      <c r="F56" s="166"/>
      <c r="G56" s="166">
        <f>SUMIF(AG57:AG72,"&lt;&gt;NOR",G57:G72)</f>
        <v>0</v>
      </c>
      <c r="H56" s="166"/>
      <c r="I56" s="166">
        <f>SUM(I57:I72)</f>
        <v>0</v>
      </c>
      <c r="J56" s="166"/>
      <c r="K56" s="166">
        <f>SUM(K57:K72)</f>
        <v>0</v>
      </c>
      <c r="L56" s="166"/>
      <c r="M56" s="166">
        <f>SUM(M57:M72)</f>
        <v>0</v>
      </c>
      <c r="N56" s="166"/>
      <c r="O56" s="166">
        <f>SUM(O57:O72)</f>
        <v>275.97000000000003</v>
      </c>
      <c r="P56" s="166"/>
      <c r="Q56" s="166">
        <f>SUM(Q57:Q72)</f>
        <v>0</v>
      </c>
      <c r="R56" s="166"/>
      <c r="S56" s="166"/>
      <c r="T56" s="167"/>
      <c r="U56" s="161"/>
      <c r="V56" s="161">
        <f>SUM(V57:V72)</f>
        <v>21.91</v>
      </c>
      <c r="W56" s="161"/>
      <c r="X56" s="161"/>
      <c r="AG56" t="s">
        <v>162</v>
      </c>
    </row>
    <row r="57" spans="1:60" ht="22.5" outlineLevel="1" x14ac:dyDescent="0.2">
      <c r="A57" s="168">
        <v>11</v>
      </c>
      <c r="B57" s="169" t="s">
        <v>572</v>
      </c>
      <c r="C57" s="178" t="s">
        <v>573</v>
      </c>
      <c r="D57" s="170" t="s">
        <v>228</v>
      </c>
      <c r="E57" s="171">
        <v>707.99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0.27994000000000002</v>
      </c>
      <c r="O57" s="173">
        <f>ROUND(E57*N57,2)</f>
        <v>198.19</v>
      </c>
      <c r="P57" s="173">
        <v>0</v>
      </c>
      <c r="Q57" s="173">
        <f>ROUND(E57*P57,2)</f>
        <v>0</v>
      </c>
      <c r="R57" s="173" t="s">
        <v>207</v>
      </c>
      <c r="S57" s="173" t="s">
        <v>166</v>
      </c>
      <c r="T57" s="174" t="s">
        <v>167</v>
      </c>
      <c r="U57" s="160">
        <v>0.03</v>
      </c>
      <c r="V57" s="160">
        <f>ROUND(E57*U57,2)</f>
        <v>21.24</v>
      </c>
      <c r="W57" s="160"/>
      <c r="X57" s="160" t="s">
        <v>190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191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9" t="s">
        <v>539</v>
      </c>
      <c r="D58" s="250"/>
      <c r="E58" s="250"/>
      <c r="F58" s="250"/>
      <c r="G58" s="25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7" t="s">
        <v>574</v>
      </c>
      <c r="D59" s="258"/>
      <c r="E59" s="258"/>
      <c r="F59" s="258"/>
      <c r="G59" s="258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7" t="s">
        <v>540</v>
      </c>
      <c r="D60" s="258"/>
      <c r="E60" s="258"/>
      <c r="F60" s="258"/>
      <c r="G60" s="258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4" t="s">
        <v>656</v>
      </c>
      <c r="D61" s="182"/>
      <c r="E61" s="183">
        <v>342.42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512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657</v>
      </c>
      <c r="D62" s="182"/>
      <c r="E62" s="183">
        <v>365.57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512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40"/>
      <c r="D63" s="241"/>
      <c r="E63" s="241"/>
      <c r="F63" s="241"/>
      <c r="G63" s="241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68">
        <v>12</v>
      </c>
      <c r="B64" s="169" t="s">
        <v>658</v>
      </c>
      <c r="C64" s="178" t="s">
        <v>659</v>
      </c>
      <c r="D64" s="170" t="s">
        <v>228</v>
      </c>
      <c r="E64" s="171">
        <v>333.16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7.1000000000000002E-4</v>
      </c>
      <c r="O64" s="173">
        <f>ROUND(E64*N64,2)</f>
        <v>0.24</v>
      </c>
      <c r="P64" s="173">
        <v>0</v>
      </c>
      <c r="Q64" s="173">
        <f>ROUND(E64*P64,2)</f>
        <v>0</v>
      </c>
      <c r="R64" s="173" t="s">
        <v>207</v>
      </c>
      <c r="S64" s="173" t="s">
        <v>166</v>
      </c>
      <c r="T64" s="174" t="s">
        <v>167</v>
      </c>
      <c r="U64" s="160">
        <v>2E-3</v>
      </c>
      <c r="V64" s="160">
        <f>ROUND(E64*U64,2)</f>
        <v>0.67</v>
      </c>
      <c r="W64" s="160"/>
      <c r="X64" s="160" t="s">
        <v>190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49" t="s">
        <v>660</v>
      </c>
      <c r="D65" s="250"/>
      <c r="E65" s="250"/>
      <c r="F65" s="250"/>
      <c r="G65" s="25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40"/>
      <c r="D66" s="241"/>
      <c r="E66" s="241"/>
      <c r="F66" s="241"/>
      <c r="G66" s="241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68">
        <v>13</v>
      </c>
      <c r="B67" s="169" t="s">
        <v>661</v>
      </c>
      <c r="C67" s="178" t="s">
        <v>662</v>
      </c>
      <c r="D67" s="170" t="s">
        <v>228</v>
      </c>
      <c r="E67" s="171">
        <v>333.16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0.13188</v>
      </c>
      <c r="O67" s="173">
        <f>ROUND(E67*N67,2)</f>
        <v>43.94</v>
      </c>
      <c r="P67" s="173">
        <v>0</v>
      </c>
      <c r="Q67" s="173">
        <f>ROUND(E67*P67,2)</f>
        <v>0</v>
      </c>
      <c r="R67" s="173"/>
      <c r="S67" s="173" t="s">
        <v>244</v>
      </c>
      <c r="T67" s="174" t="s">
        <v>167</v>
      </c>
      <c r="U67" s="160">
        <v>0</v>
      </c>
      <c r="V67" s="160">
        <f>ROUND(E67*U67,2)</f>
        <v>0</v>
      </c>
      <c r="W67" s="160"/>
      <c r="X67" s="160" t="s">
        <v>190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49" t="s">
        <v>660</v>
      </c>
      <c r="D68" s="250"/>
      <c r="E68" s="250"/>
      <c r="F68" s="250"/>
      <c r="G68" s="25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40"/>
      <c r="D69" s="241"/>
      <c r="E69" s="241"/>
      <c r="F69" s="241"/>
      <c r="G69" s="24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68">
        <v>14</v>
      </c>
      <c r="B70" s="169" t="s">
        <v>663</v>
      </c>
      <c r="C70" s="178" t="s">
        <v>664</v>
      </c>
      <c r="D70" s="170" t="s">
        <v>228</v>
      </c>
      <c r="E70" s="171">
        <v>323.89999999999998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0.10373</v>
      </c>
      <c r="O70" s="173">
        <f>ROUND(E70*N70,2)</f>
        <v>33.6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49" t="s">
        <v>665</v>
      </c>
      <c r="D71" s="250"/>
      <c r="E71" s="250"/>
      <c r="F71" s="250"/>
      <c r="G71" s="25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40"/>
      <c r="D72" s="241"/>
      <c r="E72" s="241"/>
      <c r="F72" s="241"/>
      <c r="G72" s="241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2" t="s">
        <v>161</v>
      </c>
      <c r="B73" s="163" t="s">
        <v>101</v>
      </c>
      <c r="C73" s="177" t="s">
        <v>86</v>
      </c>
      <c r="D73" s="164"/>
      <c r="E73" s="165"/>
      <c r="F73" s="166"/>
      <c r="G73" s="166">
        <f>SUMIF(AG74:AG76,"&lt;&gt;NOR",G74:G76)</f>
        <v>0</v>
      </c>
      <c r="H73" s="166"/>
      <c r="I73" s="166">
        <f>SUM(I74:I76)</f>
        <v>0</v>
      </c>
      <c r="J73" s="166"/>
      <c r="K73" s="166">
        <f>SUM(K74:K76)</f>
        <v>0</v>
      </c>
      <c r="L73" s="166"/>
      <c r="M73" s="166">
        <f>SUM(M74:M76)</f>
        <v>0</v>
      </c>
      <c r="N73" s="166"/>
      <c r="O73" s="166">
        <f>SUM(O74:O76)</f>
        <v>0</v>
      </c>
      <c r="P73" s="166"/>
      <c r="Q73" s="166">
        <f>SUM(Q74:Q76)</f>
        <v>0</v>
      </c>
      <c r="R73" s="166"/>
      <c r="S73" s="166"/>
      <c r="T73" s="167"/>
      <c r="U73" s="161"/>
      <c r="V73" s="161">
        <f>SUM(V74:V76)</f>
        <v>8.2799999999999994</v>
      </c>
      <c r="W73" s="161"/>
      <c r="X73" s="161"/>
      <c r="AG73" t="s">
        <v>162</v>
      </c>
    </row>
    <row r="74" spans="1:60" outlineLevel="1" x14ac:dyDescent="0.2">
      <c r="A74" s="168">
        <v>15</v>
      </c>
      <c r="B74" s="169" t="s">
        <v>642</v>
      </c>
      <c r="C74" s="178" t="s">
        <v>643</v>
      </c>
      <c r="D74" s="170" t="s">
        <v>644</v>
      </c>
      <c r="E74" s="171">
        <v>275.97338000000002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 t="s">
        <v>207</v>
      </c>
      <c r="S74" s="173" t="s">
        <v>166</v>
      </c>
      <c r="T74" s="174" t="s">
        <v>167</v>
      </c>
      <c r="U74" s="160">
        <v>0.03</v>
      </c>
      <c r="V74" s="160">
        <f>ROUND(E74*U74,2)</f>
        <v>8.2799999999999994</v>
      </c>
      <c r="W74" s="160"/>
      <c r="X74" s="160" t="s">
        <v>125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645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3" t="s">
        <v>646</v>
      </c>
      <c r="D75" s="254"/>
      <c r="E75" s="254"/>
      <c r="F75" s="254"/>
      <c r="G75" s="254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193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0"/>
      <c r="D76" s="241"/>
      <c r="E76" s="241"/>
      <c r="F76" s="241"/>
      <c r="G76" s="241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3"/>
      <c r="B77" s="4"/>
      <c r="C77" s="17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148</v>
      </c>
    </row>
    <row r="78" spans="1:60" x14ac:dyDescent="0.2">
      <c r="A78" s="154"/>
      <c r="B78" s="155" t="s">
        <v>29</v>
      </c>
      <c r="C78" s="180"/>
      <c r="D78" s="156"/>
      <c r="E78" s="157"/>
      <c r="F78" s="157"/>
      <c r="G78" s="176">
        <f>G8+G56+G73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181</v>
      </c>
    </row>
    <row r="79" spans="1:60" x14ac:dyDescent="0.2">
      <c r="C79" s="181"/>
      <c r="D79" s="10"/>
      <c r="AG79" t="s">
        <v>182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us8v1M3AofaZvCMGy0KU+jtVGmqMJjI0k2lshC57CdczeV1qtNDyFQrLG2pNgUqb47qA6YHmKAPoPo5s8YKw==" saltValue="EQyhbeROr4uGMPo2vYtLLQ==" spinCount="100000" sheet="1"/>
  <mergeCells count="43">
    <mergeCell ref="C76:G76"/>
    <mergeCell ref="C66:G66"/>
    <mergeCell ref="C68:G68"/>
    <mergeCell ref="C69:G69"/>
    <mergeCell ref="C71:G71"/>
    <mergeCell ref="C72:G72"/>
    <mergeCell ref="C75:G75"/>
    <mergeCell ref="C65:G65"/>
    <mergeCell ref="C43:G43"/>
    <mergeCell ref="C45:G45"/>
    <mergeCell ref="C47:G47"/>
    <mergeCell ref="C49:G49"/>
    <mergeCell ref="C51:G51"/>
    <mergeCell ref="C53:G53"/>
    <mergeCell ref="C55:G55"/>
    <mergeCell ref="C58:G58"/>
    <mergeCell ref="C59:G59"/>
    <mergeCell ref="C60:G60"/>
    <mergeCell ref="C63:G63"/>
    <mergeCell ref="C41:G41"/>
    <mergeCell ref="C23:G23"/>
    <mergeCell ref="C25:G25"/>
    <mergeCell ref="C27:G27"/>
    <mergeCell ref="C29:G29"/>
    <mergeCell ref="C30:G30"/>
    <mergeCell ref="C32:G32"/>
    <mergeCell ref="C34:G34"/>
    <mergeCell ref="C35:G35"/>
    <mergeCell ref="C36:G36"/>
    <mergeCell ref="C38:G38"/>
    <mergeCell ref="C40:G40"/>
    <mergeCell ref="C21:G21"/>
    <mergeCell ref="A1:G1"/>
    <mergeCell ref="C2:G2"/>
    <mergeCell ref="C3:G3"/>
    <mergeCell ref="C4:G4"/>
    <mergeCell ref="C10:G10"/>
    <mergeCell ref="C11:G11"/>
    <mergeCell ref="C13:G13"/>
    <mergeCell ref="C15:G15"/>
    <mergeCell ref="C16:G16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63</v>
      </c>
      <c r="C3" s="243" t="s">
        <v>64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65</v>
      </c>
      <c r="C4" s="246" t="s">
        <v>66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SUMIF(AG9:AG138,"&lt;&gt;NOR",G9:G138)</f>
        <v>0</v>
      </c>
      <c r="H8" s="166"/>
      <c r="I8" s="166">
        <f>SUM(I9:I138)</f>
        <v>0</v>
      </c>
      <c r="J8" s="166"/>
      <c r="K8" s="166">
        <f>SUM(K9:K138)</f>
        <v>0</v>
      </c>
      <c r="L8" s="166"/>
      <c r="M8" s="166">
        <f>SUM(M9:M138)</f>
        <v>0</v>
      </c>
      <c r="N8" s="166"/>
      <c r="O8" s="166">
        <f>SUM(O9:O138)</f>
        <v>588.58000000000004</v>
      </c>
      <c r="P8" s="166"/>
      <c r="Q8" s="166">
        <f>SUM(Q9:Q138)</f>
        <v>3.96</v>
      </c>
      <c r="R8" s="166"/>
      <c r="S8" s="166"/>
      <c r="T8" s="167"/>
      <c r="U8" s="161"/>
      <c r="V8" s="161">
        <f>SUM(V9:V138)</f>
        <v>313.37</v>
      </c>
      <c r="W8" s="161"/>
      <c r="X8" s="161"/>
      <c r="AG8" t="s">
        <v>162</v>
      </c>
    </row>
    <row r="9" spans="1:60" ht="22.5" outlineLevel="1" x14ac:dyDescent="0.2">
      <c r="A9" s="168">
        <v>1</v>
      </c>
      <c r="B9" s="169" t="s">
        <v>666</v>
      </c>
      <c r="C9" s="178" t="s">
        <v>667</v>
      </c>
      <c r="D9" s="170" t="s">
        <v>228</v>
      </c>
      <c r="E9" s="171">
        <v>18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0.22</v>
      </c>
      <c r="Q9" s="173">
        <f>ROUND(E9*P9,2)</f>
        <v>3.96</v>
      </c>
      <c r="R9" s="173" t="s">
        <v>207</v>
      </c>
      <c r="S9" s="173" t="s">
        <v>166</v>
      </c>
      <c r="T9" s="174" t="s">
        <v>167</v>
      </c>
      <c r="U9" s="160">
        <v>1.32</v>
      </c>
      <c r="V9" s="160">
        <f>ROUND(E9*U9,2)</f>
        <v>23.76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49" t="s">
        <v>668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Odstranění podkladů nebo krytů při překopech inženýrských sítí s přemístěním hmot na skládku ve vzdálenosti do 3 m nebo s naložením na dopravní prostředek strojně plochy jednotlivě přes 15 m2 živičných, o tl. vrstvy přes 50 do 100 mm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4" t="s">
        <v>669</v>
      </c>
      <c r="D11" s="182"/>
      <c r="E11" s="183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512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4" t="s">
        <v>670</v>
      </c>
      <c r="D12" s="182"/>
      <c r="E12" s="18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512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4" t="s">
        <v>671</v>
      </c>
      <c r="D13" s="182"/>
      <c r="E13" s="183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512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4" t="s">
        <v>672</v>
      </c>
      <c r="D14" s="182"/>
      <c r="E14" s="183">
        <v>18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512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0"/>
      <c r="D15" s="241"/>
      <c r="E15" s="241"/>
      <c r="F15" s="241"/>
      <c r="G15" s="241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68">
        <v>2</v>
      </c>
      <c r="B16" s="169" t="s">
        <v>673</v>
      </c>
      <c r="C16" s="178" t="s">
        <v>674</v>
      </c>
      <c r="D16" s="170" t="s">
        <v>206</v>
      </c>
      <c r="E16" s="171">
        <v>15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8.6800000000000002E-3</v>
      </c>
      <c r="O16" s="173">
        <f>ROUND(E16*N16,2)</f>
        <v>0.13</v>
      </c>
      <c r="P16" s="173">
        <v>0</v>
      </c>
      <c r="Q16" s="173">
        <f>ROUND(E16*P16,2)</f>
        <v>0</v>
      </c>
      <c r="R16" s="173" t="s">
        <v>189</v>
      </c>
      <c r="S16" s="173" t="s">
        <v>166</v>
      </c>
      <c r="T16" s="174" t="s">
        <v>167</v>
      </c>
      <c r="U16" s="160">
        <v>0.7</v>
      </c>
      <c r="V16" s="160">
        <f>ROUND(E16*U16,2)</f>
        <v>10.5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53" t="s">
        <v>675</v>
      </c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193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58"/>
      <c r="B18" s="159"/>
      <c r="C18" s="257" t="s">
        <v>676</v>
      </c>
      <c r="D18" s="258"/>
      <c r="E18" s="258"/>
      <c r="F18" s="258"/>
      <c r="G18" s="258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5" t="str">
        <f>C18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4" t="s">
        <v>677</v>
      </c>
      <c r="D19" s="182"/>
      <c r="E19" s="18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512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4" t="s">
        <v>678</v>
      </c>
      <c r="D20" s="182"/>
      <c r="E20" s="183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512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4" t="s">
        <v>679</v>
      </c>
      <c r="D21" s="182"/>
      <c r="E21" s="183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512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4" t="s">
        <v>680</v>
      </c>
      <c r="D22" s="182"/>
      <c r="E22" s="183">
        <v>15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512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0"/>
      <c r="D23" s="241"/>
      <c r="E23" s="241"/>
      <c r="F23" s="241"/>
      <c r="G23" s="24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68">
        <v>3</v>
      </c>
      <c r="B24" s="169" t="s">
        <v>681</v>
      </c>
      <c r="C24" s="178" t="s">
        <v>682</v>
      </c>
      <c r="D24" s="170" t="s">
        <v>206</v>
      </c>
      <c r="E24" s="171">
        <v>7.5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1.269E-2</v>
      </c>
      <c r="O24" s="173">
        <f>ROUND(E24*N24,2)</f>
        <v>0.1</v>
      </c>
      <c r="P24" s="173">
        <v>0</v>
      </c>
      <c r="Q24" s="173">
        <f>ROUND(E24*P24,2)</f>
        <v>0</v>
      </c>
      <c r="R24" s="173" t="s">
        <v>189</v>
      </c>
      <c r="S24" s="173" t="s">
        <v>166</v>
      </c>
      <c r="T24" s="174" t="s">
        <v>167</v>
      </c>
      <c r="U24" s="160">
        <v>1.1499999999999999</v>
      </c>
      <c r="V24" s="160">
        <f>ROUND(E24*U24,2)</f>
        <v>8.6300000000000008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253" t="s">
        <v>675</v>
      </c>
      <c r="D25" s="254"/>
      <c r="E25" s="254"/>
      <c r="F25" s="254"/>
      <c r="G25" s="25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193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151"/>
      <c r="BC25" s="151"/>
      <c r="BD25" s="151"/>
      <c r="BE25" s="151"/>
      <c r="BF25" s="151"/>
      <c r="BG25" s="151"/>
      <c r="BH25" s="151"/>
    </row>
    <row r="26" spans="1:60" ht="33.75" outlineLevel="1" x14ac:dyDescent="0.2">
      <c r="A26" s="158"/>
      <c r="B26" s="159"/>
      <c r="C26" s="257" t="s">
        <v>683</v>
      </c>
      <c r="D26" s="258"/>
      <c r="E26" s="258"/>
      <c r="F26" s="258"/>
      <c r="G26" s="25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5" t="str">
        <f>C26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4" t="s">
        <v>684</v>
      </c>
      <c r="D27" s="182"/>
      <c r="E27" s="183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512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4" t="s">
        <v>685</v>
      </c>
      <c r="D28" s="182"/>
      <c r="E28" s="183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512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4" t="s">
        <v>686</v>
      </c>
      <c r="D29" s="182"/>
      <c r="E29" s="183">
        <v>7.5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512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0"/>
      <c r="D30" s="241"/>
      <c r="E30" s="241"/>
      <c r="F30" s="241"/>
      <c r="G30" s="24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4</v>
      </c>
      <c r="B31" s="169" t="s">
        <v>687</v>
      </c>
      <c r="C31" s="178" t="s">
        <v>688</v>
      </c>
      <c r="D31" s="170" t="s">
        <v>206</v>
      </c>
      <c r="E31" s="171">
        <v>30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3.6900000000000002E-2</v>
      </c>
      <c r="O31" s="173">
        <f>ROUND(E31*N31,2)</f>
        <v>1.1100000000000001</v>
      </c>
      <c r="P31" s="173">
        <v>0</v>
      </c>
      <c r="Q31" s="173">
        <f>ROUND(E31*P31,2)</f>
        <v>0</v>
      </c>
      <c r="R31" s="173" t="s">
        <v>189</v>
      </c>
      <c r="S31" s="173" t="s">
        <v>166</v>
      </c>
      <c r="T31" s="174" t="s">
        <v>689</v>
      </c>
      <c r="U31" s="160">
        <v>0.55000000000000004</v>
      </c>
      <c r="V31" s="160">
        <f>ROUND(E31*U31,2)</f>
        <v>16.5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253" t="s">
        <v>675</v>
      </c>
      <c r="D32" s="254"/>
      <c r="E32" s="254"/>
      <c r="F32" s="254"/>
      <c r="G32" s="254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193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75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8"/>
      <c r="B33" s="159"/>
      <c r="C33" s="257" t="s">
        <v>690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5" t="str">
        <f>C33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4" t="s">
        <v>691</v>
      </c>
      <c r="D34" s="182"/>
      <c r="E34" s="18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512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4" t="s">
        <v>692</v>
      </c>
      <c r="D35" s="182"/>
      <c r="E35" s="183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512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4" t="s">
        <v>693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512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4" t="s">
        <v>694</v>
      </c>
      <c r="D37" s="182"/>
      <c r="E37" s="183">
        <v>30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512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0"/>
      <c r="D38" s="241"/>
      <c r="E38" s="241"/>
      <c r="F38" s="241"/>
      <c r="G38" s="241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68">
        <v>5</v>
      </c>
      <c r="B39" s="169" t="s">
        <v>695</v>
      </c>
      <c r="C39" s="178" t="s">
        <v>696</v>
      </c>
      <c r="D39" s="170" t="s">
        <v>228</v>
      </c>
      <c r="E39" s="171">
        <v>819.3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8.4000000000000003E-4</v>
      </c>
      <c r="O39" s="173">
        <f>ROUND(E39*N39,2)</f>
        <v>0.69</v>
      </c>
      <c r="P39" s="173">
        <v>0</v>
      </c>
      <c r="Q39" s="173">
        <f>ROUND(E39*P39,2)</f>
        <v>0</v>
      </c>
      <c r="R39" s="173" t="s">
        <v>189</v>
      </c>
      <c r="S39" s="173" t="s">
        <v>166</v>
      </c>
      <c r="T39" s="174" t="s">
        <v>167</v>
      </c>
      <c r="U39" s="160">
        <v>0.24</v>
      </c>
      <c r="V39" s="160">
        <f>ROUND(E39*U39,2)</f>
        <v>196.63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697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193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7" t="s">
        <v>698</v>
      </c>
      <c r="D41" s="258"/>
      <c r="E41" s="258"/>
      <c r="F41" s="258"/>
      <c r="G41" s="25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5" t="str">
        <f>C41</f>
        <v>Zřízení pažení a rozepření stěn rýh pro podzemní vedení příložné pro jakoukoliv mezerovitost, hloubky do 2 m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4" t="s">
        <v>699</v>
      </c>
      <c r="D42" s="182"/>
      <c r="E42" s="183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512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4" t="s">
        <v>700</v>
      </c>
      <c r="D43" s="182"/>
      <c r="E43" s="18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512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4" t="s">
        <v>701</v>
      </c>
      <c r="D44" s="182"/>
      <c r="E44" s="18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512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4" t="s">
        <v>702</v>
      </c>
      <c r="D45" s="182"/>
      <c r="E45" s="18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512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4" t="s">
        <v>703</v>
      </c>
      <c r="D46" s="182"/>
      <c r="E46" s="183">
        <v>819.3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512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0"/>
      <c r="D47" s="241"/>
      <c r="E47" s="241"/>
      <c r="F47" s="241"/>
      <c r="G47" s="24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6</v>
      </c>
      <c r="B48" s="169" t="s">
        <v>704</v>
      </c>
      <c r="C48" s="178" t="s">
        <v>705</v>
      </c>
      <c r="D48" s="170" t="s">
        <v>228</v>
      </c>
      <c r="E48" s="171">
        <v>819.3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189</v>
      </c>
      <c r="S48" s="173" t="s">
        <v>166</v>
      </c>
      <c r="T48" s="174" t="s">
        <v>706</v>
      </c>
      <c r="U48" s="160">
        <v>7.0000000000000007E-2</v>
      </c>
      <c r="V48" s="160">
        <f>ROUND(E48*U48,2)</f>
        <v>57.35</v>
      </c>
      <c r="W48" s="160"/>
      <c r="X48" s="160" t="s">
        <v>190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3" t="s">
        <v>707</v>
      </c>
      <c r="D49" s="254"/>
      <c r="E49" s="254"/>
      <c r="F49" s="254"/>
      <c r="G49" s="25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193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8"/>
      <c r="B50" s="159"/>
      <c r="C50" s="257" t="s">
        <v>708</v>
      </c>
      <c r="D50" s="258"/>
      <c r="E50" s="258"/>
      <c r="F50" s="258"/>
      <c r="G50" s="258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5" t="str">
        <f>C50</f>
        <v>Odstranění pažení a rozepření stěn rýh pro podzemní vedení s uložením materiálu na vzdálenost do 3 m od kraje výkopu příložné, hloubky do 2 m</v>
      </c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0"/>
      <c r="D51" s="241"/>
      <c r="E51" s="241"/>
      <c r="F51" s="241"/>
      <c r="G51" s="24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7</v>
      </c>
      <c r="B52" s="169" t="s">
        <v>709</v>
      </c>
      <c r="C52" s="178" t="s">
        <v>710</v>
      </c>
      <c r="D52" s="170" t="s">
        <v>206</v>
      </c>
      <c r="E52" s="171">
        <v>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8.6800000000000002E-3</v>
      </c>
      <c r="O52" s="173">
        <f>ROUND(E52*N52,2)</f>
        <v>0.05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190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191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58"/>
      <c r="B53" s="159"/>
      <c r="C53" s="249" t="s">
        <v>711</v>
      </c>
      <c r="D53" s="250"/>
      <c r="E53" s="250"/>
      <c r="F53" s="250"/>
      <c r="G53" s="25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5" t="str">
        <f>C53</f>
        <v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4" t="s">
        <v>712</v>
      </c>
      <c r="D54" s="182"/>
      <c r="E54" s="183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512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4" t="s">
        <v>713</v>
      </c>
      <c r="D55" s="182"/>
      <c r="E55" s="183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512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4" t="s">
        <v>714</v>
      </c>
      <c r="D56" s="182"/>
      <c r="E56" s="183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512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4" t="s">
        <v>715</v>
      </c>
      <c r="D57" s="182"/>
      <c r="E57" s="183">
        <v>6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512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0"/>
      <c r="D58" s="241"/>
      <c r="E58" s="241"/>
      <c r="F58" s="241"/>
      <c r="G58" s="241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8</v>
      </c>
      <c r="B59" s="169" t="s">
        <v>716</v>
      </c>
      <c r="C59" s="178" t="s">
        <v>717</v>
      </c>
      <c r="D59" s="170" t="s">
        <v>228</v>
      </c>
      <c r="E59" s="171">
        <v>177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3"/>
      <c r="S59" s="173" t="s">
        <v>244</v>
      </c>
      <c r="T59" s="174" t="s">
        <v>167</v>
      </c>
      <c r="U59" s="160">
        <v>0</v>
      </c>
      <c r="V59" s="160">
        <f>ROUND(E59*U59,2)</f>
        <v>0</v>
      </c>
      <c r="W59" s="160"/>
      <c r="X59" s="160" t="s">
        <v>190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9" t="s">
        <v>718</v>
      </c>
      <c r="D60" s="250"/>
      <c r="E60" s="250"/>
      <c r="F60" s="250"/>
      <c r="G60" s="25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4" t="s">
        <v>719</v>
      </c>
      <c r="D61" s="182"/>
      <c r="E61" s="183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512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4" t="s">
        <v>720</v>
      </c>
      <c r="D62" s="182"/>
      <c r="E62" s="18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512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4" t="s">
        <v>721</v>
      </c>
      <c r="D63" s="182"/>
      <c r="E63" s="183">
        <v>177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512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40"/>
      <c r="D64" s="241"/>
      <c r="E64" s="241"/>
      <c r="F64" s="241"/>
      <c r="G64" s="24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68">
        <v>9</v>
      </c>
      <c r="B65" s="169" t="s">
        <v>722</v>
      </c>
      <c r="C65" s="178" t="s">
        <v>723</v>
      </c>
      <c r="D65" s="170" t="s">
        <v>232</v>
      </c>
      <c r="E65" s="171">
        <v>30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/>
      <c r="S65" s="173" t="s">
        <v>244</v>
      </c>
      <c r="T65" s="174" t="s">
        <v>167</v>
      </c>
      <c r="U65" s="160">
        <v>0</v>
      </c>
      <c r="V65" s="160">
        <f>ROUND(E65*U65,2)</f>
        <v>0</v>
      </c>
      <c r="W65" s="160"/>
      <c r="X65" s="160" t="s">
        <v>190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49" t="s">
        <v>724</v>
      </c>
      <c r="D66" s="250"/>
      <c r="E66" s="250"/>
      <c r="F66" s="250"/>
      <c r="G66" s="25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5" t="str">
        <f>C66</f>
        <v>Hloubení nezapažených jam a zářezů strojně s urovnáním dna do předepsaného profilu a spádu v hornině třídy těžitelnosti I skupiny 3 přes 20 do 50 m3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4" t="s">
        <v>725</v>
      </c>
      <c r="D67" s="182"/>
      <c r="E67" s="183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512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4" t="s">
        <v>726</v>
      </c>
      <c r="D68" s="182"/>
      <c r="E68" s="183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512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4" t="s">
        <v>727</v>
      </c>
      <c r="D69" s="182"/>
      <c r="E69" s="183">
        <v>30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512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40"/>
      <c r="D70" s="241"/>
      <c r="E70" s="241"/>
      <c r="F70" s="241"/>
      <c r="G70" s="241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10</v>
      </c>
      <c r="B71" s="169" t="s">
        <v>728</v>
      </c>
      <c r="C71" s="178" t="s">
        <v>729</v>
      </c>
      <c r="D71" s="170" t="s">
        <v>232</v>
      </c>
      <c r="E71" s="171">
        <v>226.8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/>
      <c r="S71" s="173" t="s">
        <v>244</v>
      </c>
      <c r="T71" s="174" t="s">
        <v>167</v>
      </c>
      <c r="U71" s="160">
        <v>0</v>
      </c>
      <c r="V71" s="160">
        <f>ROUND(E71*U71,2)</f>
        <v>0</v>
      </c>
      <c r="W71" s="160"/>
      <c r="X71" s="160" t="s">
        <v>190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191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249" t="s">
        <v>730</v>
      </c>
      <c r="D72" s="250"/>
      <c r="E72" s="250"/>
      <c r="F72" s="250"/>
      <c r="G72" s="25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5" t="str">
        <f>C72</f>
        <v>Hloubení rýh šířky přes 800 do 2 000 mm ručně zapažených i nezapažených, s urovnáním dna do předepsaného profilu a spádu v hornině třídy těžitelnosti I skupiny 3 soudržných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4" t="s">
        <v>731</v>
      </c>
      <c r="D73" s="182"/>
      <c r="E73" s="183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512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4" t="s">
        <v>732</v>
      </c>
      <c r="D74" s="182"/>
      <c r="E74" s="183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512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4" t="s">
        <v>733</v>
      </c>
      <c r="D75" s="182"/>
      <c r="E75" s="183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512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4" t="s">
        <v>734</v>
      </c>
      <c r="D76" s="182"/>
      <c r="E76" s="183">
        <v>226.8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512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0"/>
      <c r="D77" s="241"/>
      <c r="E77" s="241"/>
      <c r="F77" s="241"/>
      <c r="G77" s="24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11</v>
      </c>
      <c r="B78" s="169" t="s">
        <v>735</v>
      </c>
      <c r="C78" s="178" t="s">
        <v>736</v>
      </c>
      <c r="D78" s="170" t="s">
        <v>232</v>
      </c>
      <c r="E78" s="171">
        <v>228.03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244</v>
      </c>
      <c r="T78" s="174" t="s">
        <v>167</v>
      </c>
      <c r="U78" s="160">
        <v>0</v>
      </c>
      <c r="V78" s="160">
        <f>ROUND(E78*U78,2)</f>
        <v>0</v>
      </c>
      <c r="W78" s="160"/>
      <c r="X78" s="160" t="s">
        <v>190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58"/>
      <c r="B79" s="159"/>
      <c r="C79" s="249" t="s">
        <v>737</v>
      </c>
      <c r="D79" s="250"/>
      <c r="E79" s="250"/>
      <c r="F79" s="250"/>
      <c r="G79" s="25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5" t="str">
        <f>C79</f>
        <v>Hloubení nezapažených rýh šířky přes 800 do 2 000 mm strojně s urovnáním dna do předepsaného profilu a spádu v hornině třídy těžitelnosti I skupiny 3 přes 100 do 500 m3</v>
      </c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4" t="s">
        <v>699</v>
      </c>
      <c r="D80" s="182"/>
      <c r="E80" s="183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512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4" t="s">
        <v>738</v>
      </c>
      <c r="D81" s="182"/>
      <c r="E81" s="18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512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4" t="s">
        <v>739</v>
      </c>
      <c r="D82" s="182"/>
      <c r="E82" s="183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512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4" t="s">
        <v>701</v>
      </c>
      <c r="D83" s="182"/>
      <c r="E83" s="183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512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4" t="s">
        <v>738</v>
      </c>
      <c r="D84" s="182"/>
      <c r="E84" s="183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512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4" t="s">
        <v>740</v>
      </c>
      <c r="D85" s="182"/>
      <c r="E85" s="183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512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4" t="s">
        <v>741</v>
      </c>
      <c r="D86" s="182"/>
      <c r="E86" s="183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512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4" t="s">
        <v>742</v>
      </c>
      <c r="D87" s="182"/>
      <c r="E87" s="183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512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4" t="s">
        <v>743</v>
      </c>
      <c r="D88" s="182"/>
      <c r="E88" s="183">
        <v>228.03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512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0"/>
      <c r="D89" s="241"/>
      <c r="E89" s="241"/>
      <c r="F89" s="241"/>
      <c r="G89" s="24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68">
        <v>12</v>
      </c>
      <c r="B90" s="169" t="s">
        <v>744</v>
      </c>
      <c r="C90" s="178" t="s">
        <v>745</v>
      </c>
      <c r="D90" s="170" t="s">
        <v>232</v>
      </c>
      <c r="E90" s="171">
        <v>484.83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244</v>
      </c>
      <c r="T90" s="174" t="s">
        <v>167</v>
      </c>
      <c r="U90" s="160">
        <v>0</v>
      </c>
      <c r="V90" s="160">
        <f>ROUND(E90*U90,2)</f>
        <v>0</v>
      </c>
      <c r="W90" s="160"/>
      <c r="X90" s="160" t="s">
        <v>190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58"/>
      <c r="B91" s="159"/>
      <c r="C91" s="249" t="s">
        <v>746</v>
      </c>
      <c r="D91" s="250"/>
      <c r="E91" s="250"/>
      <c r="F91" s="250"/>
      <c r="G91" s="25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5" t="str">
        <f>C91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4" t="s">
        <v>747</v>
      </c>
      <c r="D92" s="182"/>
      <c r="E92" s="18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512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4" t="s">
        <v>748</v>
      </c>
      <c r="D93" s="182"/>
      <c r="E93" s="18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512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4" t="s">
        <v>749</v>
      </c>
      <c r="D94" s="182"/>
      <c r="E94" s="183">
        <v>484.83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512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40"/>
      <c r="D95" s="241"/>
      <c r="E95" s="241"/>
      <c r="F95" s="241"/>
      <c r="G95" s="24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68">
        <v>13</v>
      </c>
      <c r="B96" s="169" t="s">
        <v>750</v>
      </c>
      <c r="C96" s="178" t="s">
        <v>751</v>
      </c>
      <c r="D96" s="170" t="s">
        <v>286</v>
      </c>
      <c r="E96" s="171">
        <v>809.66600000000005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/>
      <c r="S96" s="173" t="s">
        <v>244</v>
      </c>
      <c r="T96" s="174" t="s">
        <v>167</v>
      </c>
      <c r="U96" s="160">
        <v>0</v>
      </c>
      <c r="V96" s="160">
        <f>ROUND(E96*U96,2)</f>
        <v>0</v>
      </c>
      <c r="W96" s="160"/>
      <c r="X96" s="160" t="s">
        <v>190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49" t="s">
        <v>752</v>
      </c>
      <c r="D97" s="250"/>
      <c r="E97" s="250"/>
      <c r="F97" s="250"/>
      <c r="G97" s="25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75" t="str">
        <f>C97</f>
        <v>Poplatek za uložení stavebního odpadu na skládce (skládkovné) zeminy a kamení zatříděného do Katalogu odpadů pod kódem 17 05 04</v>
      </c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4" t="s">
        <v>753</v>
      </c>
      <c r="D98" s="182"/>
      <c r="E98" s="183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512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4" t="s">
        <v>754</v>
      </c>
      <c r="D99" s="182"/>
      <c r="E99" s="183">
        <v>809.66600000000005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512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40"/>
      <c r="D100" s="241"/>
      <c r="E100" s="241"/>
      <c r="F100" s="241"/>
      <c r="G100" s="241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68">
        <v>14</v>
      </c>
      <c r="B101" s="169" t="s">
        <v>755</v>
      </c>
      <c r="C101" s="178" t="s">
        <v>756</v>
      </c>
      <c r="D101" s="170" t="s">
        <v>232</v>
      </c>
      <c r="E101" s="171">
        <v>484.83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3"/>
      <c r="S101" s="173" t="s">
        <v>244</v>
      </c>
      <c r="T101" s="174" t="s">
        <v>167</v>
      </c>
      <c r="U101" s="160">
        <v>0</v>
      </c>
      <c r="V101" s="160">
        <f>ROUND(E101*U101,2)</f>
        <v>0</v>
      </c>
      <c r="W101" s="160"/>
      <c r="X101" s="160" t="s">
        <v>190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191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9" t="s">
        <v>757</v>
      </c>
      <c r="D102" s="250"/>
      <c r="E102" s="250"/>
      <c r="F102" s="250"/>
      <c r="G102" s="25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5" t="str">
        <f>C102</f>
        <v>Uložení sypaniny na skládky nebo meziskládky bez hutnění s upravením uložené sypaniny do předepsaného tvaru</v>
      </c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40"/>
      <c r="D103" s="241"/>
      <c r="E103" s="241"/>
      <c r="F103" s="241"/>
      <c r="G103" s="241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68">
        <v>15</v>
      </c>
      <c r="B104" s="169" t="s">
        <v>758</v>
      </c>
      <c r="C104" s="178" t="s">
        <v>478</v>
      </c>
      <c r="D104" s="170" t="s">
        <v>232</v>
      </c>
      <c r="E104" s="171">
        <v>293.25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3"/>
      <c r="S104" s="173" t="s">
        <v>244</v>
      </c>
      <c r="T104" s="174" t="s">
        <v>167</v>
      </c>
      <c r="U104" s="160">
        <v>0</v>
      </c>
      <c r="V104" s="160">
        <f>ROUND(E104*U104,2)</f>
        <v>0</v>
      </c>
      <c r="W104" s="160"/>
      <c r="X104" s="160" t="s">
        <v>190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191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58"/>
      <c r="B105" s="159"/>
      <c r="C105" s="249" t="s">
        <v>759</v>
      </c>
      <c r="D105" s="250"/>
      <c r="E105" s="250"/>
      <c r="F105" s="250"/>
      <c r="G105" s="25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75" t="str">
        <f>C105</f>
        <v>Zásyp sypaninou z jakékoliv horniny strojně s uložením výkopku ve vrstvách se zhutněním jam, šachet, rýh nebo kolem objektů v těchto vykopávkách</v>
      </c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4" t="s">
        <v>760</v>
      </c>
      <c r="D106" s="182"/>
      <c r="E106" s="183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512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4" t="s">
        <v>761</v>
      </c>
      <c r="D107" s="182"/>
      <c r="E107" s="18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512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4" t="s">
        <v>762</v>
      </c>
      <c r="D108" s="182"/>
      <c r="E108" s="183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512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4" t="s">
        <v>763</v>
      </c>
      <c r="D109" s="182"/>
      <c r="E109" s="183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512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4" t="s">
        <v>764</v>
      </c>
      <c r="D110" s="182"/>
      <c r="E110" s="183">
        <v>293.25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512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0"/>
      <c r="D111" s="241"/>
      <c r="E111" s="241"/>
      <c r="F111" s="241"/>
      <c r="G111" s="24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68">
        <v>16</v>
      </c>
      <c r="B112" s="169" t="s">
        <v>765</v>
      </c>
      <c r="C112" s="178" t="s">
        <v>766</v>
      </c>
      <c r="D112" s="170" t="s">
        <v>232</v>
      </c>
      <c r="E112" s="171">
        <v>126.74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3"/>
      <c r="S112" s="173" t="s">
        <v>244</v>
      </c>
      <c r="T112" s="174" t="s">
        <v>167</v>
      </c>
      <c r="U112" s="160">
        <v>0</v>
      </c>
      <c r="V112" s="160">
        <f>ROUND(E112*U112,2)</f>
        <v>0</v>
      </c>
      <c r="W112" s="160"/>
      <c r="X112" s="160" t="s">
        <v>190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191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58"/>
      <c r="B113" s="159"/>
      <c r="C113" s="249" t="s">
        <v>767</v>
      </c>
      <c r="D113" s="250"/>
      <c r="E113" s="250"/>
      <c r="F113" s="250"/>
      <c r="G113" s="25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75" t="str">
        <f>C113</f>
        <v>Obsypání potrubí strojně sypaninou z vhodných třídy těžitelnosti I a II, skupiny 1 až 4 nebo materiálem připraveným podél výkopu ve vzdálenosti do 3 m od jeho kraje, pro jakoukoliv hloubku výkopu a míru zhutnění bez prohození sypaniny</v>
      </c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4" t="s">
        <v>768</v>
      </c>
      <c r="D114" s="182"/>
      <c r="E114" s="183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512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4" t="s">
        <v>699</v>
      </c>
      <c r="D115" s="182"/>
      <c r="E115" s="183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512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4" t="s">
        <v>769</v>
      </c>
      <c r="D116" s="182"/>
      <c r="E116" s="183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512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4" t="s">
        <v>770</v>
      </c>
      <c r="D117" s="182"/>
      <c r="E117" s="183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512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4" t="s">
        <v>771</v>
      </c>
      <c r="D118" s="182"/>
      <c r="E118" s="183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512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4" t="s">
        <v>772</v>
      </c>
      <c r="D119" s="182"/>
      <c r="E119" s="183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512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4" t="s">
        <v>773</v>
      </c>
      <c r="D120" s="182"/>
      <c r="E120" s="183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512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4" t="s">
        <v>774</v>
      </c>
      <c r="D121" s="182"/>
      <c r="E121" s="183">
        <v>126.74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512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40"/>
      <c r="D122" s="241"/>
      <c r="E122" s="241"/>
      <c r="F122" s="241"/>
      <c r="G122" s="241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68">
        <v>17</v>
      </c>
      <c r="B123" s="169" t="s">
        <v>775</v>
      </c>
      <c r="C123" s="178" t="s">
        <v>776</v>
      </c>
      <c r="D123" s="170" t="s">
        <v>228</v>
      </c>
      <c r="E123" s="171">
        <v>294.75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3"/>
      <c r="S123" s="173" t="s">
        <v>244</v>
      </c>
      <c r="T123" s="174" t="s">
        <v>167</v>
      </c>
      <c r="U123" s="160">
        <v>0</v>
      </c>
      <c r="V123" s="160">
        <f>ROUND(E123*U123,2)</f>
        <v>0</v>
      </c>
      <c r="W123" s="160"/>
      <c r="X123" s="160" t="s">
        <v>190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191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9" t="s">
        <v>777</v>
      </c>
      <c r="D124" s="250"/>
      <c r="E124" s="250"/>
      <c r="F124" s="250"/>
      <c r="G124" s="25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75" t="str">
        <f>C124</f>
        <v>Rozprostření a urovnání ornice v rovině nebo ve svahu sklonu do 1:5 strojně při souvislé ploše do 100 m2, tl. vrstvy do 200 mm</v>
      </c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4" t="s">
        <v>719</v>
      </c>
      <c r="D125" s="182"/>
      <c r="E125" s="183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512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4" t="s">
        <v>778</v>
      </c>
      <c r="D126" s="182"/>
      <c r="E126" s="183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512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4" t="s">
        <v>779</v>
      </c>
      <c r="D127" s="182"/>
      <c r="E127" s="183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512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4" t="s">
        <v>780</v>
      </c>
      <c r="D128" s="182"/>
      <c r="E128" s="183">
        <v>294.75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512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40"/>
      <c r="D129" s="241"/>
      <c r="E129" s="241"/>
      <c r="F129" s="241"/>
      <c r="G129" s="241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172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68">
        <v>18</v>
      </c>
      <c r="B130" s="169" t="s">
        <v>781</v>
      </c>
      <c r="C130" s="178" t="s">
        <v>782</v>
      </c>
      <c r="D130" s="170" t="s">
        <v>286</v>
      </c>
      <c r="E130" s="171">
        <v>586.5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1</v>
      </c>
      <c r="O130" s="173">
        <f>ROUND(E130*N130,2)</f>
        <v>586.5</v>
      </c>
      <c r="P130" s="173">
        <v>0</v>
      </c>
      <c r="Q130" s="173">
        <f>ROUND(E130*P130,2)</f>
        <v>0</v>
      </c>
      <c r="R130" s="173" t="s">
        <v>276</v>
      </c>
      <c r="S130" s="173" t="s">
        <v>166</v>
      </c>
      <c r="T130" s="174" t="s">
        <v>167</v>
      </c>
      <c r="U130" s="160">
        <v>0</v>
      </c>
      <c r="V130" s="160">
        <f>ROUND(E130*U130,2)</f>
        <v>0</v>
      </c>
      <c r="W130" s="160"/>
      <c r="X130" s="160" t="s">
        <v>277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278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4" t="s">
        <v>783</v>
      </c>
      <c r="D131" s="182"/>
      <c r="E131" s="183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512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4" t="s">
        <v>784</v>
      </c>
      <c r="D132" s="182"/>
      <c r="E132" s="183">
        <v>586.5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512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40"/>
      <c r="D133" s="241"/>
      <c r="E133" s="241"/>
      <c r="F133" s="241"/>
      <c r="G133" s="241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68">
        <v>19</v>
      </c>
      <c r="B134" s="169" t="s">
        <v>785</v>
      </c>
      <c r="C134" s="178" t="s">
        <v>786</v>
      </c>
      <c r="D134" s="170" t="s">
        <v>286</v>
      </c>
      <c r="E134" s="171">
        <v>253.48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276</v>
      </c>
      <c r="S134" s="173" t="s">
        <v>166</v>
      </c>
      <c r="T134" s="174" t="s">
        <v>167</v>
      </c>
      <c r="U134" s="160">
        <v>0</v>
      </c>
      <c r="V134" s="160">
        <f>ROUND(E134*U134,2)</f>
        <v>0</v>
      </c>
      <c r="W134" s="160"/>
      <c r="X134" s="160" t="s">
        <v>277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278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49" t="s">
        <v>787</v>
      </c>
      <c r="D135" s="250"/>
      <c r="E135" s="250"/>
      <c r="F135" s="250"/>
      <c r="G135" s="25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4" t="s">
        <v>788</v>
      </c>
      <c r="D136" s="182"/>
      <c r="E136" s="183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512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4" t="s">
        <v>789</v>
      </c>
      <c r="D137" s="182"/>
      <c r="E137" s="183">
        <v>253.48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512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40"/>
      <c r="D138" s="241"/>
      <c r="E138" s="241"/>
      <c r="F138" s="241"/>
      <c r="G138" s="241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172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2" t="s">
        <v>161</v>
      </c>
      <c r="B139" s="163" t="s">
        <v>105</v>
      </c>
      <c r="C139" s="177" t="s">
        <v>106</v>
      </c>
      <c r="D139" s="164"/>
      <c r="E139" s="165"/>
      <c r="F139" s="166"/>
      <c r="G139" s="166">
        <f>SUMIF(AG140:AG155,"&lt;&gt;NOR",G140:G155)</f>
        <v>0</v>
      </c>
      <c r="H139" s="166"/>
      <c r="I139" s="166">
        <f>SUM(I140:I155)</f>
        <v>0</v>
      </c>
      <c r="J139" s="166"/>
      <c r="K139" s="166">
        <f>SUM(K140:K155)</f>
        <v>0</v>
      </c>
      <c r="L139" s="166"/>
      <c r="M139" s="166">
        <f>SUM(M140:M155)</f>
        <v>0</v>
      </c>
      <c r="N139" s="166"/>
      <c r="O139" s="166">
        <f>SUM(O140:O155)</f>
        <v>10.96</v>
      </c>
      <c r="P139" s="166"/>
      <c r="Q139" s="166">
        <f>SUM(Q140:Q155)</f>
        <v>0</v>
      </c>
      <c r="R139" s="166"/>
      <c r="S139" s="166"/>
      <c r="T139" s="167"/>
      <c r="U139" s="161"/>
      <c r="V139" s="161">
        <f>SUM(V140:V155)</f>
        <v>12.4</v>
      </c>
      <c r="W139" s="161"/>
      <c r="X139" s="161"/>
      <c r="AG139" t="s">
        <v>162</v>
      </c>
    </row>
    <row r="140" spans="1:60" ht="22.5" outlineLevel="1" x14ac:dyDescent="0.2">
      <c r="A140" s="168">
        <v>20</v>
      </c>
      <c r="B140" s="169" t="s">
        <v>790</v>
      </c>
      <c r="C140" s="178" t="s">
        <v>791</v>
      </c>
      <c r="D140" s="170" t="s">
        <v>286</v>
      </c>
      <c r="E140" s="171">
        <v>10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0.10445</v>
      </c>
      <c r="O140" s="173">
        <f>ROUND(E140*N140,2)</f>
        <v>1.04</v>
      </c>
      <c r="P140" s="173">
        <v>0</v>
      </c>
      <c r="Q140" s="173">
        <f>ROUND(E140*P140,2)</f>
        <v>0</v>
      </c>
      <c r="R140" s="173" t="s">
        <v>792</v>
      </c>
      <c r="S140" s="173" t="s">
        <v>166</v>
      </c>
      <c r="T140" s="174" t="s">
        <v>706</v>
      </c>
      <c r="U140" s="160">
        <v>1.24</v>
      </c>
      <c r="V140" s="160">
        <f>ROUND(E140*U140,2)</f>
        <v>12.4</v>
      </c>
      <c r="W140" s="160"/>
      <c r="X140" s="160" t="s">
        <v>190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191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3" t="s">
        <v>793</v>
      </c>
      <c r="D141" s="254"/>
      <c r="E141" s="254"/>
      <c r="F141" s="254"/>
      <c r="G141" s="254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193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7" t="s">
        <v>794</v>
      </c>
      <c r="D142" s="258"/>
      <c r="E142" s="258"/>
      <c r="F142" s="258"/>
      <c r="G142" s="258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40"/>
      <c r="D143" s="241"/>
      <c r="E143" s="241"/>
      <c r="F143" s="241"/>
      <c r="G143" s="241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68">
        <v>21</v>
      </c>
      <c r="B144" s="169" t="s">
        <v>795</v>
      </c>
      <c r="C144" s="178" t="s">
        <v>796</v>
      </c>
      <c r="D144" s="170" t="s">
        <v>232</v>
      </c>
      <c r="E144" s="171">
        <v>2.88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2.16</v>
      </c>
      <c r="O144" s="173">
        <f>ROUND(E144*N144,2)</f>
        <v>6.22</v>
      </c>
      <c r="P144" s="173">
        <v>0</v>
      </c>
      <c r="Q144" s="173">
        <f>ROUND(E144*P144,2)</f>
        <v>0</v>
      </c>
      <c r="R144" s="173"/>
      <c r="S144" s="173" t="s">
        <v>244</v>
      </c>
      <c r="T144" s="174" t="s">
        <v>167</v>
      </c>
      <c r="U144" s="160">
        <v>0</v>
      </c>
      <c r="V144" s="160">
        <f>ROUND(E144*U144,2)</f>
        <v>0</v>
      </c>
      <c r="W144" s="160"/>
      <c r="X144" s="160" t="s">
        <v>190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191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49" t="s">
        <v>797</v>
      </c>
      <c r="D145" s="250"/>
      <c r="E145" s="250"/>
      <c r="F145" s="250"/>
      <c r="G145" s="25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4" t="s">
        <v>798</v>
      </c>
      <c r="D146" s="182"/>
      <c r="E146" s="183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512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4" t="s">
        <v>799</v>
      </c>
      <c r="D147" s="182"/>
      <c r="E147" s="183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512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4" t="s">
        <v>800</v>
      </c>
      <c r="D148" s="182"/>
      <c r="E148" s="183">
        <v>2.88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512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0"/>
      <c r="D149" s="241"/>
      <c r="E149" s="241"/>
      <c r="F149" s="241"/>
      <c r="G149" s="241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68">
        <v>22</v>
      </c>
      <c r="B150" s="169" t="s">
        <v>801</v>
      </c>
      <c r="C150" s="178" t="s">
        <v>802</v>
      </c>
      <c r="D150" s="170" t="s">
        <v>188</v>
      </c>
      <c r="E150" s="171">
        <v>20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0.185</v>
      </c>
      <c r="O150" s="173">
        <f>ROUND(E150*N150,2)</f>
        <v>3.7</v>
      </c>
      <c r="P150" s="173">
        <v>0</v>
      </c>
      <c r="Q150" s="173">
        <f>ROUND(E150*P150,2)</f>
        <v>0</v>
      </c>
      <c r="R150" s="173" t="s">
        <v>276</v>
      </c>
      <c r="S150" s="173" t="s">
        <v>166</v>
      </c>
      <c r="T150" s="174" t="s">
        <v>167</v>
      </c>
      <c r="U150" s="160">
        <v>0</v>
      </c>
      <c r="V150" s="160">
        <f>ROUND(E150*U150,2)</f>
        <v>0</v>
      </c>
      <c r="W150" s="160"/>
      <c r="X150" s="160" t="s">
        <v>277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278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9" t="s">
        <v>803</v>
      </c>
      <c r="D151" s="250"/>
      <c r="E151" s="250"/>
      <c r="F151" s="250"/>
      <c r="G151" s="25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4" t="s">
        <v>804</v>
      </c>
      <c r="D152" s="182"/>
      <c r="E152" s="183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512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84" t="s">
        <v>805</v>
      </c>
      <c r="D153" s="182"/>
      <c r="E153" s="183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512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4" t="s">
        <v>806</v>
      </c>
      <c r="D154" s="182"/>
      <c r="E154" s="183">
        <v>20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512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40"/>
      <c r="D155" s="241"/>
      <c r="E155" s="241"/>
      <c r="F155" s="241"/>
      <c r="G155" s="241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162" t="s">
        <v>161</v>
      </c>
      <c r="B156" s="163" t="s">
        <v>109</v>
      </c>
      <c r="C156" s="177" t="s">
        <v>110</v>
      </c>
      <c r="D156" s="164"/>
      <c r="E156" s="165"/>
      <c r="F156" s="166"/>
      <c r="G156" s="166">
        <f>SUMIF(AG157:AG164,"&lt;&gt;NOR",G157:G164)</f>
        <v>0</v>
      </c>
      <c r="H156" s="166"/>
      <c r="I156" s="166">
        <f>SUM(I157:I164)</f>
        <v>0</v>
      </c>
      <c r="J156" s="166"/>
      <c r="K156" s="166">
        <f>SUM(K157:K164)</f>
        <v>0</v>
      </c>
      <c r="L156" s="166"/>
      <c r="M156" s="166">
        <f>SUM(M157:M164)</f>
        <v>0</v>
      </c>
      <c r="N156" s="166"/>
      <c r="O156" s="166">
        <f>SUM(O157:O164)</f>
        <v>0</v>
      </c>
      <c r="P156" s="166"/>
      <c r="Q156" s="166">
        <f>SUM(Q157:Q164)</f>
        <v>0</v>
      </c>
      <c r="R156" s="166"/>
      <c r="S156" s="166"/>
      <c r="T156" s="167"/>
      <c r="U156" s="161"/>
      <c r="V156" s="161">
        <f>SUM(V157:V164)</f>
        <v>0</v>
      </c>
      <c r="W156" s="161"/>
      <c r="X156" s="161"/>
      <c r="AG156" t="s">
        <v>162</v>
      </c>
    </row>
    <row r="157" spans="1:60" outlineLevel="1" x14ac:dyDescent="0.2">
      <c r="A157" s="168">
        <v>23</v>
      </c>
      <c r="B157" s="169" t="s">
        <v>807</v>
      </c>
      <c r="C157" s="178" t="s">
        <v>808</v>
      </c>
      <c r="D157" s="170" t="s">
        <v>206</v>
      </c>
      <c r="E157" s="171">
        <v>122.1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3"/>
      <c r="S157" s="173" t="s">
        <v>244</v>
      </c>
      <c r="T157" s="174" t="s">
        <v>167</v>
      </c>
      <c r="U157" s="160">
        <v>0</v>
      </c>
      <c r="V157" s="160">
        <f>ROUND(E157*U157,2)</f>
        <v>0</v>
      </c>
      <c r="W157" s="160"/>
      <c r="X157" s="160" t="s">
        <v>190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191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49" t="s">
        <v>809</v>
      </c>
      <c r="D158" s="250"/>
      <c r="E158" s="250"/>
      <c r="F158" s="250"/>
      <c r="G158" s="25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171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84" t="s">
        <v>810</v>
      </c>
      <c r="D159" s="182"/>
      <c r="E159" s="183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512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4" t="s">
        <v>811</v>
      </c>
      <c r="D160" s="182"/>
      <c r="E160" s="183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512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4" t="s">
        <v>812</v>
      </c>
      <c r="D161" s="182"/>
      <c r="E161" s="183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512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84" t="s">
        <v>813</v>
      </c>
      <c r="D162" s="182"/>
      <c r="E162" s="183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512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4" t="s">
        <v>814</v>
      </c>
      <c r="D163" s="182"/>
      <c r="E163" s="183">
        <v>122.1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512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40"/>
      <c r="D164" s="241"/>
      <c r="E164" s="241"/>
      <c r="F164" s="241"/>
      <c r="G164" s="241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172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2" t="s">
        <v>161</v>
      </c>
      <c r="B165" s="163" t="s">
        <v>111</v>
      </c>
      <c r="C165" s="177" t="s">
        <v>112</v>
      </c>
      <c r="D165" s="164"/>
      <c r="E165" s="165"/>
      <c r="F165" s="166"/>
      <c r="G165" s="166">
        <f>SUMIF(AG166:AG194,"&lt;&gt;NOR",G166:G194)</f>
        <v>0</v>
      </c>
      <c r="H165" s="166"/>
      <c r="I165" s="166">
        <f>SUM(I166:I194)</f>
        <v>0</v>
      </c>
      <c r="J165" s="166"/>
      <c r="K165" s="166">
        <f>SUM(K166:K194)</f>
        <v>0</v>
      </c>
      <c r="L165" s="166"/>
      <c r="M165" s="166">
        <f>SUM(M166:M194)</f>
        <v>0</v>
      </c>
      <c r="N165" s="166"/>
      <c r="O165" s="166">
        <f>SUM(O166:O194)</f>
        <v>0.12</v>
      </c>
      <c r="P165" s="166"/>
      <c r="Q165" s="166">
        <f>SUM(Q166:Q194)</f>
        <v>0</v>
      </c>
      <c r="R165" s="166"/>
      <c r="S165" s="166"/>
      <c r="T165" s="167"/>
      <c r="U165" s="161"/>
      <c r="V165" s="161">
        <f>SUM(V166:V194)</f>
        <v>52.18</v>
      </c>
      <c r="W165" s="161"/>
      <c r="X165" s="161"/>
      <c r="AG165" t="s">
        <v>162</v>
      </c>
    </row>
    <row r="166" spans="1:60" outlineLevel="1" x14ac:dyDescent="0.2">
      <c r="A166" s="168">
        <v>24</v>
      </c>
      <c r="B166" s="169" t="s">
        <v>568</v>
      </c>
      <c r="C166" s="178" t="s">
        <v>569</v>
      </c>
      <c r="D166" s="170" t="s">
        <v>232</v>
      </c>
      <c r="E166" s="171">
        <v>13.45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456</v>
      </c>
      <c r="S166" s="173" t="s">
        <v>166</v>
      </c>
      <c r="T166" s="174" t="s">
        <v>706</v>
      </c>
      <c r="U166" s="160">
        <v>1.32</v>
      </c>
      <c r="V166" s="160">
        <f>ROUND(E166*U166,2)</f>
        <v>17.75</v>
      </c>
      <c r="W166" s="160"/>
      <c r="X166" s="160" t="s">
        <v>190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191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3" t="s">
        <v>570</v>
      </c>
      <c r="D167" s="254"/>
      <c r="E167" s="254"/>
      <c r="F167" s="254"/>
      <c r="G167" s="254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193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57" t="s">
        <v>815</v>
      </c>
      <c r="D168" s="258"/>
      <c r="E168" s="258"/>
      <c r="F168" s="258"/>
      <c r="G168" s="258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4" t="s">
        <v>699</v>
      </c>
      <c r="D169" s="182"/>
      <c r="E169" s="183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512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84" t="s">
        <v>816</v>
      </c>
      <c r="D170" s="182"/>
      <c r="E170" s="183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512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4" t="s">
        <v>817</v>
      </c>
      <c r="D171" s="182"/>
      <c r="E171" s="183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512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4" t="s">
        <v>818</v>
      </c>
      <c r="D172" s="182"/>
      <c r="E172" s="183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512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4" t="s">
        <v>819</v>
      </c>
      <c r="D173" s="182"/>
      <c r="E173" s="183">
        <v>13.45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512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40"/>
      <c r="D174" s="241"/>
      <c r="E174" s="241"/>
      <c r="F174" s="241"/>
      <c r="G174" s="241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68">
        <v>25</v>
      </c>
      <c r="B175" s="169" t="s">
        <v>820</v>
      </c>
      <c r="C175" s="178" t="s">
        <v>821</v>
      </c>
      <c r="D175" s="170" t="s">
        <v>232</v>
      </c>
      <c r="E175" s="171">
        <v>2.4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456</v>
      </c>
      <c r="S175" s="173" t="s">
        <v>166</v>
      </c>
      <c r="T175" s="174" t="s">
        <v>706</v>
      </c>
      <c r="U175" s="160">
        <v>1.45</v>
      </c>
      <c r="V175" s="160">
        <f>ROUND(E175*U175,2)</f>
        <v>3.48</v>
      </c>
      <c r="W175" s="160"/>
      <c r="X175" s="160" t="s">
        <v>190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191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53" t="s">
        <v>603</v>
      </c>
      <c r="D176" s="254"/>
      <c r="E176" s="254"/>
      <c r="F176" s="254"/>
      <c r="G176" s="254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193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57" t="s">
        <v>822</v>
      </c>
      <c r="D177" s="258"/>
      <c r="E177" s="258"/>
      <c r="F177" s="258"/>
      <c r="G177" s="258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171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75" t="str">
        <f>C177</f>
        <v>Podkladní a zajišťovací konstrukce zbetonu prostého v otevřeném výkopu desky pod potrubí, stoky a drobné objekty z betonu tř. C 12/15</v>
      </c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84" t="s">
        <v>823</v>
      </c>
      <c r="D178" s="182"/>
      <c r="E178" s="183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512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4" t="s">
        <v>824</v>
      </c>
      <c r="D179" s="182"/>
      <c r="E179" s="183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512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4" t="s">
        <v>825</v>
      </c>
      <c r="D180" s="182"/>
      <c r="E180" s="183">
        <v>2.4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512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40"/>
      <c r="D181" s="241"/>
      <c r="E181" s="241"/>
      <c r="F181" s="241"/>
      <c r="G181" s="241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172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68">
        <v>26</v>
      </c>
      <c r="B182" s="169" t="s">
        <v>826</v>
      </c>
      <c r="C182" s="178" t="s">
        <v>827</v>
      </c>
      <c r="D182" s="170" t="s">
        <v>232</v>
      </c>
      <c r="E182" s="171">
        <v>22.59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3" t="s">
        <v>456</v>
      </c>
      <c r="S182" s="173" t="s">
        <v>166</v>
      </c>
      <c r="T182" s="174" t="s">
        <v>167</v>
      </c>
      <c r="U182" s="160">
        <v>1.37</v>
      </c>
      <c r="V182" s="160">
        <f>ROUND(E182*U182,2)</f>
        <v>30.95</v>
      </c>
      <c r="W182" s="160"/>
      <c r="X182" s="160" t="s">
        <v>190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191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53" t="s">
        <v>603</v>
      </c>
      <c r="D183" s="254"/>
      <c r="E183" s="254"/>
      <c r="F183" s="254"/>
      <c r="G183" s="254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193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57" t="s">
        <v>828</v>
      </c>
      <c r="D184" s="258"/>
      <c r="E184" s="258"/>
      <c r="F184" s="258"/>
      <c r="G184" s="258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171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75" t="str">
        <f>C184</f>
        <v>Podkladní a zajišťovací konstrukce zbetonu prostého v otevřeném výkopu sedlové lože pod potrubí z betonu tř. C 12/15</v>
      </c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84" t="s">
        <v>701</v>
      </c>
      <c r="D185" s="182"/>
      <c r="E185" s="183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512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84" t="s">
        <v>829</v>
      </c>
      <c r="D186" s="182"/>
      <c r="E186" s="183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512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4" t="s">
        <v>830</v>
      </c>
      <c r="D187" s="182"/>
      <c r="E187" s="183">
        <v>22.59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512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40"/>
      <c r="D188" s="241"/>
      <c r="E188" s="241"/>
      <c r="F188" s="241"/>
      <c r="G188" s="241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172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68">
        <v>27</v>
      </c>
      <c r="B189" s="169" t="s">
        <v>831</v>
      </c>
      <c r="C189" s="178" t="s">
        <v>832</v>
      </c>
      <c r="D189" s="170" t="s">
        <v>286</v>
      </c>
      <c r="E189" s="171">
        <v>0.14199999999999999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21</v>
      </c>
      <c r="M189" s="173">
        <f>G189*(1+L189/100)</f>
        <v>0</v>
      </c>
      <c r="N189" s="173">
        <v>0.85540000000000005</v>
      </c>
      <c r="O189" s="173">
        <f>ROUND(E189*N189,2)</f>
        <v>0.12</v>
      </c>
      <c r="P189" s="173">
        <v>0</v>
      </c>
      <c r="Q189" s="173">
        <f>ROUND(E189*P189,2)</f>
        <v>0</v>
      </c>
      <c r="R189" s="173"/>
      <c r="S189" s="173" t="s">
        <v>244</v>
      </c>
      <c r="T189" s="174" t="s">
        <v>167</v>
      </c>
      <c r="U189" s="160">
        <v>0</v>
      </c>
      <c r="V189" s="160">
        <f>ROUND(E189*U189,2)</f>
        <v>0</v>
      </c>
      <c r="W189" s="160"/>
      <c r="X189" s="160" t="s">
        <v>190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191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49" t="s">
        <v>833</v>
      </c>
      <c r="D190" s="250"/>
      <c r="E190" s="250"/>
      <c r="F190" s="250"/>
      <c r="G190" s="25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171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84" t="s">
        <v>834</v>
      </c>
      <c r="D191" s="182"/>
      <c r="E191" s="183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512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4" t="s">
        <v>835</v>
      </c>
      <c r="D192" s="182"/>
      <c r="E192" s="183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512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84" t="s">
        <v>836</v>
      </c>
      <c r="D193" s="182"/>
      <c r="E193" s="183">
        <v>0.14199999999999999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512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40"/>
      <c r="D194" s="241"/>
      <c r="E194" s="241"/>
      <c r="F194" s="241"/>
      <c r="G194" s="241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">
      <c r="A195" s="162" t="s">
        <v>161</v>
      </c>
      <c r="B195" s="163" t="s">
        <v>115</v>
      </c>
      <c r="C195" s="177" t="s">
        <v>116</v>
      </c>
      <c r="D195" s="164"/>
      <c r="E195" s="165"/>
      <c r="F195" s="166"/>
      <c r="G195" s="166">
        <f>SUMIF(AG196:AG355,"&lt;&gt;NOR",G196:G355)</f>
        <v>0</v>
      </c>
      <c r="H195" s="166"/>
      <c r="I195" s="166">
        <f>SUM(I196:I355)</f>
        <v>0</v>
      </c>
      <c r="J195" s="166"/>
      <c r="K195" s="166">
        <f>SUM(K196:K355)</f>
        <v>0</v>
      </c>
      <c r="L195" s="166"/>
      <c r="M195" s="166">
        <f>SUM(M196:M355)</f>
        <v>0</v>
      </c>
      <c r="N195" s="166"/>
      <c r="O195" s="166">
        <f>SUM(O196:O355)</f>
        <v>26.47</v>
      </c>
      <c r="P195" s="166"/>
      <c r="Q195" s="166">
        <f>SUM(Q196:Q355)</f>
        <v>0</v>
      </c>
      <c r="R195" s="166"/>
      <c r="S195" s="166"/>
      <c r="T195" s="167"/>
      <c r="U195" s="161"/>
      <c r="V195" s="161">
        <f>SUM(V196:V355)</f>
        <v>105.53</v>
      </c>
      <c r="W195" s="161"/>
      <c r="X195" s="161"/>
      <c r="AG195" t="s">
        <v>162</v>
      </c>
    </row>
    <row r="196" spans="1:60" ht="22.5" outlineLevel="1" x14ac:dyDescent="0.2">
      <c r="A196" s="168">
        <v>28</v>
      </c>
      <c r="B196" s="169" t="s">
        <v>837</v>
      </c>
      <c r="C196" s="178" t="s">
        <v>838</v>
      </c>
      <c r="D196" s="170" t="s">
        <v>206</v>
      </c>
      <c r="E196" s="171">
        <v>122.1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3">
        <v>3.0000000000000001E-5</v>
      </c>
      <c r="O196" s="173">
        <f>ROUND(E196*N196,2)</f>
        <v>0</v>
      </c>
      <c r="P196" s="173">
        <v>0</v>
      </c>
      <c r="Q196" s="173">
        <f>ROUND(E196*P196,2)</f>
        <v>0</v>
      </c>
      <c r="R196" s="173" t="s">
        <v>456</v>
      </c>
      <c r="S196" s="173" t="s">
        <v>166</v>
      </c>
      <c r="T196" s="174" t="s">
        <v>706</v>
      </c>
      <c r="U196" s="160">
        <v>0.35</v>
      </c>
      <c r="V196" s="160">
        <f>ROUND(E196*U196,2)</f>
        <v>42.74</v>
      </c>
      <c r="W196" s="160"/>
      <c r="X196" s="160" t="s">
        <v>190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191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53" t="s">
        <v>839</v>
      </c>
      <c r="D197" s="254"/>
      <c r="E197" s="254"/>
      <c r="F197" s="254"/>
      <c r="G197" s="254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193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57" t="s">
        <v>840</v>
      </c>
      <c r="D198" s="258"/>
      <c r="E198" s="258"/>
      <c r="F198" s="258"/>
      <c r="G198" s="258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75" t="str">
        <f>C198</f>
        <v>Montáž potrubí z trub kameninových  hrdlových sintegrovaným těsněním v otevřeném výkopu ve sklonu do 20 % DN 150</v>
      </c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84" t="s">
        <v>841</v>
      </c>
      <c r="D199" s="182"/>
      <c r="E199" s="183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512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84" t="s">
        <v>842</v>
      </c>
      <c r="D200" s="182"/>
      <c r="E200" s="183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512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4" t="s">
        <v>814</v>
      </c>
      <c r="D201" s="182"/>
      <c r="E201" s="183">
        <v>122.1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512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40"/>
      <c r="D202" s="241"/>
      <c r="E202" s="241"/>
      <c r="F202" s="241"/>
      <c r="G202" s="241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68">
        <v>29</v>
      </c>
      <c r="B203" s="169" t="s">
        <v>843</v>
      </c>
      <c r="C203" s="178" t="s">
        <v>844</v>
      </c>
      <c r="D203" s="170" t="s">
        <v>188</v>
      </c>
      <c r="E203" s="171">
        <v>15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6.9999999999999994E-5</v>
      </c>
      <c r="O203" s="173">
        <f>ROUND(E203*N203,2)</f>
        <v>0</v>
      </c>
      <c r="P203" s="173">
        <v>0</v>
      </c>
      <c r="Q203" s="173">
        <f>ROUND(E203*P203,2)</f>
        <v>0</v>
      </c>
      <c r="R203" s="173" t="s">
        <v>456</v>
      </c>
      <c r="S203" s="173" t="s">
        <v>166</v>
      </c>
      <c r="T203" s="174" t="s">
        <v>706</v>
      </c>
      <c r="U203" s="160">
        <v>0.23599999999999999</v>
      </c>
      <c r="V203" s="160">
        <f>ROUND(E203*U203,2)</f>
        <v>3.54</v>
      </c>
      <c r="W203" s="160"/>
      <c r="X203" s="160" t="s">
        <v>190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191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53" t="s">
        <v>845</v>
      </c>
      <c r="D204" s="254"/>
      <c r="E204" s="254"/>
      <c r="F204" s="254"/>
      <c r="G204" s="254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193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57" t="s">
        <v>846</v>
      </c>
      <c r="D205" s="258"/>
      <c r="E205" s="258"/>
      <c r="F205" s="258"/>
      <c r="G205" s="258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171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75" t="str">
        <f>C205</f>
        <v>Montáž kameninových tvarovek na potrubí ztrub kameninových  v otevřeném výkopu sintegrovaným těsněním jednoosých DN 150</v>
      </c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40"/>
      <c r="D206" s="241"/>
      <c r="E206" s="241"/>
      <c r="F206" s="241"/>
      <c r="G206" s="241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172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68">
        <v>30</v>
      </c>
      <c r="B207" s="169" t="s">
        <v>847</v>
      </c>
      <c r="C207" s="178" t="s">
        <v>848</v>
      </c>
      <c r="D207" s="170" t="s">
        <v>206</v>
      </c>
      <c r="E207" s="171">
        <v>171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3" t="s">
        <v>456</v>
      </c>
      <c r="S207" s="173" t="s">
        <v>166</v>
      </c>
      <c r="T207" s="174" t="s">
        <v>706</v>
      </c>
      <c r="U207" s="160">
        <v>4.3999999999999997E-2</v>
      </c>
      <c r="V207" s="160">
        <f>ROUND(E207*U207,2)</f>
        <v>7.52</v>
      </c>
      <c r="W207" s="160"/>
      <c r="X207" s="160" t="s">
        <v>190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191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53" t="s">
        <v>849</v>
      </c>
      <c r="D208" s="254"/>
      <c r="E208" s="254"/>
      <c r="F208" s="254"/>
      <c r="G208" s="254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193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75" t="str">
        <f>C208</f>
        <v>přísun, montáže, demontáže a odsunu zkoušecího čerpadla, napuštění tlakovou vodou a dodání vody pro tlakovou zkoušku,</v>
      </c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7" t="s">
        <v>850</v>
      </c>
      <c r="D209" s="258"/>
      <c r="E209" s="258"/>
      <c r="F209" s="258"/>
      <c r="G209" s="258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171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84" t="s">
        <v>851</v>
      </c>
      <c r="D210" s="182"/>
      <c r="E210" s="183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512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84" t="s">
        <v>852</v>
      </c>
      <c r="D211" s="182"/>
      <c r="E211" s="183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512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4" t="s">
        <v>853</v>
      </c>
      <c r="D212" s="182"/>
      <c r="E212" s="183">
        <v>171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512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40"/>
      <c r="D213" s="241"/>
      <c r="E213" s="241"/>
      <c r="F213" s="241"/>
      <c r="G213" s="241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172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22.5" outlineLevel="1" x14ac:dyDescent="0.2">
      <c r="A214" s="168">
        <v>31</v>
      </c>
      <c r="B214" s="169" t="s">
        <v>854</v>
      </c>
      <c r="C214" s="178" t="s">
        <v>855</v>
      </c>
      <c r="D214" s="170" t="s">
        <v>188</v>
      </c>
      <c r="E214" s="171">
        <v>20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3">
        <v>1.0189999999999999E-2</v>
      </c>
      <c r="O214" s="173">
        <f>ROUND(E214*N214,2)</f>
        <v>0.2</v>
      </c>
      <c r="P214" s="173">
        <v>0</v>
      </c>
      <c r="Q214" s="173">
        <f>ROUND(E214*P214,2)</f>
        <v>0</v>
      </c>
      <c r="R214" s="173" t="s">
        <v>456</v>
      </c>
      <c r="S214" s="173" t="s">
        <v>166</v>
      </c>
      <c r="T214" s="174" t="s">
        <v>167</v>
      </c>
      <c r="U214" s="160">
        <v>2.25</v>
      </c>
      <c r="V214" s="160">
        <f>ROUND(E214*U214,2)</f>
        <v>45</v>
      </c>
      <c r="W214" s="160"/>
      <c r="X214" s="160" t="s">
        <v>190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191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49" t="s">
        <v>856</v>
      </c>
      <c r="D215" s="250"/>
      <c r="E215" s="250"/>
      <c r="F215" s="250"/>
      <c r="G215" s="25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171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84" t="s">
        <v>857</v>
      </c>
      <c r="D216" s="182"/>
      <c r="E216" s="183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512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4" t="s">
        <v>806</v>
      </c>
      <c r="D217" s="182"/>
      <c r="E217" s="183">
        <v>20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512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40"/>
      <c r="D218" s="241"/>
      <c r="E218" s="241"/>
      <c r="F218" s="241"/>
      <c r="G218" s="241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172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68">
        <v>32</v>
      </c>
      <c r="B219" s="169" t="s">
        <v>858</v>
      </c>
      <c r="C219" s="178" t="s">
        <v>859</v>
      </c>
      <c r="D219" s="170" t="s">
        <v>206</v>
      </c>
      <c r="E219" s="171">
        <v>224.25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1.9000000000000001E-4</v>
      </c>
      <c r="O219" s="173">
        <f>ROUND(E219*N219,2)</f>
        <v>0.04</v>
      </c>
      <c r="P219" s="173">
        <v>0</v>
      </c>
      <c r="Q219" s="173">
        <f>ROUND(E219*P219,2)</f>
        <v>0</v>
      </c>
      <c r="R219" s="173" t="s">
        <v>456</v>
      </c>
      <c r="S219" s="173" t="s">
        <v>166</v>
      </c>
      <c r="T219" s="174" t="s">
        <v>706</v>
      </c>
      <c r="U219" s="160">
        <v>0.03</v>
      </c>
      <c r="V219" s="160">
        <f>ROUND(E219*U219,2)</f>
        <v>6.73</v>
      </c>
      <c r="W219" s="160"/>
      <c r="X219" s="160" t="s">
        <v>190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191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49" t="s">
        <v>860</v>
      </c>
      <c r="D220" s="250"/>
      <c r="E220" s="250"/>
      <c r="F220" s="250"/>
      <c r="G220" s="25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171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84" t="s">
        <v>861</v>
      </c>
      <c r="D221" s="182"/>
      <c r="E221" s="183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512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84" t="s">
        <v>862</v>
      </c>
      <c r="D222" s="182"/>
      <c r="E222" s="183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512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84" t="s">
        <v>863</v>
      </c>
      <c r="D223" s="182"/>
      <c r="E223" s="183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512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84" t="s">
        <v>864</v>
      </c>
      <c r="D224" s="182"/>
      <c r="E224" s="183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512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84" t="s">
        <v>865</v>
      </c>
      <c r="D225" s="182"/>
      <c r="E225" s="183">
        <v>224.25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512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40"/>
      <c r="D226" s="241"/>
      <c r="E226" s="241"/>
      <c r="F226" s="241"/>
      <c r="G226" s="241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172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168">
        <v>33</v>
      </c>
      <c r="B227" s="169" t="s">
        <v>866</v>
      </c>
      <c r="C227" s="178" t="s">
        <v>867</v>
      </c>
      <c r="D227" s="170" t="s">
        <v>206</v>
      </c>
      <c r="E227" s="171">
        <v>171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3">
        <v>0</v>
      </c>
      <c r="O227" s="173">
        <f>ROUND(E227*N227,2)</f>
        <v>0</v>
      </c>
      <c r="P227" s="173">
        <v>0</v>
      </c>
      <c r="Q227" s="173">
        <f>ROUND(E227*P227,2)</f>
        <v>0</v>
      </c>
      <c r="R227" s="173"/>
      <c r="S227" s="173" t="s">
        <v>244</v>
      </c>
      <c r="T227" s="174" t="s">
        <v>167</v>
      </c>
      <c r="U227" s="160">
        <v>0</v>
      </c>
      <c r="V227" s="160">
        <f>ROUND(E227*U227,2)</f>
        <v>0</v>
      </c>
      <c r="W227" s="160"/>
      <c r="X227" s="160" t="s">
        <v>190</v>
      </c>
      <c r="Y227" s="151"/>
      <c r="Z227" s="151"/>
      <c r="AA227" s="151"/>
      <c r="AB227" s="151"/>
      <c r="AC227" s="151"/>
      <c r="AD227" s="151"/>
      <c r="AE227" s="151"/>
      <c r="AF227" s="151"/>
      <c r="AG227" s="151" t="s">
        <v>191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58"/>
      <c r="B228" s="159"/>
      <c r="C228" s="249" t="s">
        <v>868</v>
      </c>
      <c r="D228" s="250"/>
      <c r="E228" s="250"/>
      <c r="F228" s="250"/>
      <c r="G228" s="25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171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75" t="str">
        <f>C228</f>
        <v>Montáž vodovodního potrubí zplastů v otevřeném výkopu z polyetylenu PE 100 svařovaných elektrotvarovkou SDR 11/PN16 D 32 x 3,0 mm</v>
      </c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84" t="s">
        <v>869</v>
      </c>
      <c r="D229" s="182"/>
      <c r="E229" s="183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512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84" t="s">
        <v>870</v>
      </c>
      <c r="D230" s="182"/>
      <c r="E230" s="183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512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84" t="s">
        <v>871</v>
      </c>
      <c r="D231" s="182"/>
      <c r="E231" s="183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512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84" t="s">
        <v>872</v>
      </c>
      <c r="D232" s="182"/>
      <c r="E232" s="183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512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84" t="s">
        <v>853</v>
      </c>
      <c r="D233" s="182"/>
      <c r="E233" s="183">
        <v>171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512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40"/>
      <c r="D234" s="241"/>
      <c r="E234" s="241"/>
      <c r="F234" s="241"/>
      <c r="G234" s="241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172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168">
        <v>34</v>
      </c>
      <c r="B235" s="169" t="s">
        <v>873</v>
      </c>
      <c r="C235" s="178" t="s">
        <v>874</v>
      </c>
      <c r="D235" s="170" t="s">
        <v>206</v>
      </c>
      <c r="E235" s="171">
        <v>16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3">
        <v>0</v>
      </c>
      <c r="O235" s="173">
        <f>ROUND(E235*N235,2)</f>
        <v>0</v>
      </c>
      <c r="P235" s="173">
        <v>0</v>
      </c>
      <c r="Q235" s="173">
        <f>ROUND(E235*P235,2)</f>
        <v>0</v>
      </c>
      <c r="R235" s="173"/>
      <c r="S235" s="173" t="s">
        <v>244</v>
      </c>
      <c r="T235" s="174" t="s">
        <v>167</v>
      </c>
      <c r="U235" s="160">
        <v>0</v>
      </c>
      <c r="V235" s="160">
        <f>ROUND(E235*U235,2)</f>
        <v>0</v>
      </c>
      <c r="W235" s="160"/>
      <c r="X235" s="160" t="s">
        <v>190</v>
      </c>
      <c r="Y235" s="151"/>
      <c r="Z235" s="151"/>
      <c r="AA235" s="151"/>
      <c r="AB235" s="151"/>
      <c r="AC235" s="151"/>
      <c r="AD235" s="151"/>
      <c r="AE235" s="151"/>
      <c r="AF235" s="151"/>
      <c r="AG235" s="151" t="s">
        <v>191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58"/>
      <c r="B236" s="159"/>
      <c r="C236" s="249" t="s">
        <v>875</v>
      </c>
      <c r="D236" s="250"/>
      <c r="E236" s="250"/>
      <c r="F236" s="250"/>
      <c r="G236" s="25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171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75" t="str">
        <f>C236</f>
        <v>Montáž vodovodního potrubí zplastů v otevřeném výkopu z polyetylenu PE 100 svařovaných elektrotvarovkou SDR 11/PN16 D 50 x 4,6 mm</v>
      </c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84" t="s">
        <v>876</v>
      </c>
      <c r="D237" s="182"/>
      <c r="E237" s="183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512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84" t="s">
        <v>877</v>
      </c>
      <c r="D238" s="182"/>
      <c r="E238" s="183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512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84" t="s">
        <v>878</v>
      </c>
      <c r="D239" s="182"/>
      <c r="E239" s="183">
        <v>16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512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40"/>
      <c r="D240" s="241"/>
      <c r="E240" s="241"/>
      <c r="F240" s="241"/>
      <c r="G240" s="241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172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68">
        <v>35</v>
      </c>
      <c r="B241" s="169" t="s">
        <v>879</v>
      </c>
      <c r="C241" s="178" t="s">
        <v>880</v>
      </c>
      <c r="D241" s="170" t="s">
        <v>206</v>
      </c>
      <c r="E241" s="171">
        <v>16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3"/>
      <c r="S241" s="173" t="s">
        <v>244</v>
      </c>
      <c r="T241" s="174" t="s">
        <v>167</v>
      </c>
      <c r="U241" s="160">
        <v>0</v>
      </c>
      <c r="V241" s="160">
        <f>ROUND(E241*U241,2)</f>
        <v>0</v>
      </c>
      <c r="W241" s="160"/>
      <c r="X241" s="160" t="s">
        <v>190</v>
      </c>
      <c r="Y241" s="151"/>
      <c r="Z241" s="151"/>
      <c r="AA241" s="151"/>
      <c r="AB241" s="151"/>
      <c r="AC241" s="151"/>
      <c r="AD241" s="151"/>
      <c r="AE241" s="151"/>
      <c r="AF241" s="151"/>
      <c r="AG241" s="151" t="s">
        <v>191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49" t="s">
        <v>881</v>
      </c>
      <c r="D242" s="250"/>
      <c r="E242" s="250"/>
      <c r="F242" s="250"/>
      <c r="G242" s="25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171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75" t="str">
        <f>C242</f>
        <v>Montáž vodovodního potrubí zplastů v otevřeném výkopu z polyetylenu PE 100 svařovaných na tupo SDR 11/PN16 D 75 x 6,8 mm</v>
      </c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84" t="s">
        <v>882</v>
      </c>
      <c r="D243" s="182"/>
      <c r="E243" s="183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512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84" t="s">
        <v>883</v>
      </c>
      <c r="D244" s="182"/>
      <c r="E244" s="183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512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84" t="s">
        <v>878</v>
      </c>
      <c r="D245" s="182"/>
      <c r="E245" s="183">
        <v>16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512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40"/>
      <c r="D246" s="241"/>
      <c r="E246" s="241"/>
      <c r="F246" s="241"/>
      <c r="G246" s="241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172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68">
        <v>36</v>
      </c>
      <c r="B247" s="169" t="s">
        <v>884</v>
      </c>
      <c r="C247" s="178" t="s">
        <v>885</v>
      </c>
      <c r="D247" s="170" t="s">
        <v>206</v>
      </c>
      <c r="E247" s="171">
        <v>3.5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21</v>
      </c>
      <c r="M247" s="173">
        <f>G247*(1+L247/100)</f>
        <v>0</v>
      </c>
      <c r="N247" s="173">
        <v>2.0000000000000002E-5</v>
      </c>
      <c r="O247" s="173">
        <f>ROUND(E247*N247,2)</f>
        <v>0</v>
      </c>
      <c r="P247" s="173">
        <v>0</v>
      </c>
      <c r="Q247" s="173">
        <f>ROUND(E247*P247,2)</f>
        <v>0</v>
      </c>
      <c r="R247" s="173"/>
      <c r="S247" s="173" t="s">
        <v>244</v>
      </c>
      <c r="T247" s="174" t="s">
        <v>167</v>
      </c>
      <c r="U247" s="160">
        <v>0</v>
      </c>
      <c r="V247" s="160">
        <f>ROUND(E247*U247,2)</f>
        <v>0</v>
      </c>
      <c r="W247" s="160"/>
      <c r="X247" s="160" t="s">
        <v>190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191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49" t="s">
        <v>886</v>
      </c>
      <c r="D248" s="250"/>
      <c r="E248" s="250"/>
      <c r="F248" s="250"/>
      <c r="G248" s="25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171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1" x14ac:dyDescent="0.2">
      <c r="A249" s="158"/>
      <c r="B249" s="159"/>
      <c r="C249" s="184" t="s">
        <v>887</v>
      </c>
      <c r="D249" s="182"/>
      <c r="E249" s="183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512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84" t="s">
        <v>888</v>
      </c>
      <c r="D250" s="182"/>
      <c r="E250" s="183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512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84" t="s">
        <v>889</v>
      </c>
      <c r="D251" s="182"/>
      <c r="E251" s="183">
        <v>3.5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512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40"/>
      <c r="D252" s="241"/>
      <c r="E252" s="241"/>
      <c r="F252" s="241"/>
      <c r="G252" s="241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172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68">
        <v>37</v>
      </c>
      <c r="B253" s="169" t="s">
        <v>890</v>
      </c>
      <c r="C253" s="178" t="s">
        <v>891</v>
      </c>
      <c r="D253" s="170" t="s">
        <v>188</v>
      </c>
      <c r="E253" s="171">
        <v>32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3"/>
      <c r="S253" s="173" t="s">
        <v>244</v>
      </c>
      <c r="T253" s="174" t="s">
        <v>167</v>
      </c>
      <c r="U253" s="160">
        <v>0</v>
      </c>
      <c r="V253" s="160">
        <f>ROUND(E253*U253,2)</f>
        <v>0</v>
      </c>
      <c r="W253" s="160"/>
      <c r="X253" s="160" t="s">
        <v>190</v>
      </c>
      <c r="Y253" s="151"/>
      <c r="Z253" s="151"/>
      <c r="AA253" s="151"/>
      <c r="AB253" s="151"/>
      <c r="AC253" s="151"/>
      <c r="AD253" s="151"/>
      <c r="AE253" s="151"/>
      <c r="AF253" s="151"/>
      <c r="AG253" s="151" t="s">
        <v>191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49" t="s">
        <v>892</v>
      </c>
      <c r="D254" s="250"/>
      <c r="E254" s="250"/>
      <c r="F254" s="250"/>
      <c r="G254" s="25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171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75" t="str">
        <f>C254</f>
        <v>Montáž tvarovek na vodovodním plastovém potrubí z polyetylenu PE 100 elektrotvarovek SDR 11/PN16 spojek, oblouků nebo redukcí d 32</v>
      </c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4" t="s">
        <v>893</v>
      </c>
      <c r="D255" s="182"/>
      <c r="E255" s="183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512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84" t="s">
        <v>894</v>
      </c>
      <c r="D256" s="182"/>
      <c r="E256" s="183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512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84" t="s">
        <v>895</v>
      </c>
      <c r="D257" s="182"/>
      <c r="E257" s="183">
        <v>32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512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40"/>
      <c r="D258" s="241"/>
      <c r="E258" s="241"/>
      <c r="F258" s="241"/>
      <c r="G258" s="241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172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68">
        <v>38</v>
      </c>
      <c r="B259" s="169" t="s">
        <v>896</v>
      </c>
      <c r="C259" s="178" t="s">
        <v>897</v>
      </c>
      <c r="D259" s="170" t="s">
        <v>188</v>
      </c>
      <c r="E259" s="171">
        <v>30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3">
        <v>0</v>
      </c>
      <c r="O259" s="173">
        <f>ROUND(E259*N259,2)</f>
        <v>0</v>
      </c>
      <c r="P259" s="173">
        <v>0</v>
      </c>
      <c r="Q259" s="173">
        <f>ROUND(E259*P259,2)</f>
        <v>0</v>
      </c>
      <c r="R259" s="173"/>
      <c r="S259" s="173" t="s">
        <v>244</v>
      </c>
      <c r="T259" s="174" t="s">
        <v>167</v>
      </c>
      <c r="U259" s="160">
        <v>0</v>
      </c>
      <c r="V259" s="160">
        <f>ROUND(E259*U259,2)</f>
        <v>0</v>
      </c>
      <c r="W259" s="160"/>
      <c r="X259" s="160" t="s">
        <v>190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191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49" t="s">
        <v>898</v>
      </c>
      <c r="D260" s="250"/>
      <c r="E260" s="250"/>
      <c r="F260" s="250"/>
      <c r="G260" s="25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171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75" t="str">
        <f>C260</f>
        <v>Montáž tvarovek na kanalizačním plastovém potrubí z polypropylenu PP hladkého plnostěnného spojek nebo redukcí DN 150</v>
      </c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84" t="s">
        <v>899</v>
      </c>
      <c r="D261" s="182"/>
      <c r="E261" s="183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512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84" t="s">
        <v>900</v>
      </c>
      <c r="D262" s="182"/>
      <c r="E262" s="183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512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84" t="s">
        <v>901</v>
      </c>
      <c r="D263" s="182"/>
      <c r="E263" s="183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512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84" t="s">
        <v>900</v>
      </c>
      <c r="D264" s="182"/>
      <c r="E264" s="183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512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184" t="s">
        <v>727</v>
      </c>
      <c r="D265" s="182"/>
      <c r="E265" s="183">
        <v>30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512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40"/>
      <c r="D266" s="241"/>
      <c r="E266" s="241"/>
      <c r="F266" s="241"/>
      <c r="G266" s="241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172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 x14ac:dyDescent="0.2">
      <c r="A267" s="168">
        <v>39</v>
      </c>
      <c r="B267" s="169" t="s">
        <v>902</v>
      </c>
      <c r="C267" s="178" t="s">
        <v>903</v>
      </c>
      <c r="D267" s="170" t="s">
        <v>188</v>
      </c>
      <c r="E267" s="171">
        <v>3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2.0194899999999998</v>
      </c>
      <c r="O267" s="173">
        <f>ROUND(E267*N267,2)</f>
        <v>6.06</v>
      </c>
      <c r="P267" s="173">
        <v>0</v>
      </c>
      <c r="Q267" s="173">
        <f>ROUND(E267*P267,2)</f>
        <v>0</v>
      </c>
      <c r="R267" s="173"/>
      <c r="S267" s="173" t="s">
        <v>244</v>
      </c>
      <c r="T267" s="174" t="s">
        <v>167</v>
      </c>
      <c r="U267" s="160">
        <v>0</v>
      </c>
      <c r="V267" s="160">
        <f>ROUND(E267*U267,2)</f>
        <v>0</v>
      </c>
      <c r="W267" s="160"/>
      <c r="X267" s="160" t="s">
        <v>190</v>
      </c>
      <c r="Y267" s="151"/>
      <c r="Z267" s="151"/>
      <c r="AA267" s="151"/>
      <c r="AB267" s="151"/>
      <c r="AC267" s="151"/>
      <c r="AD267" s="151"/>
      <c r="AE267" s="151"/>
      <c r="AF267" s="151"/>
      <c r="AG267" s="151" t="s">
        <v>191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58"/>
      <c r="B268" s="159"/>
      <c r="C268" s="249" t="s">
        <v>904</v>
      </c>
      <c r="D268" s="250"/>
      <c r="E268" s="250"/>
      <c r="F268" s="250"/>
      <c r="G268" s="25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171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5" t="str">
        <f>C268</f>
        <v>Osazení vodoměrné šachty zpolypropylenu PP  obetonované pro statické zatížení hranaté, půdorysné plochy do 1,1 m2, světlé hloubky od 1,4 m do 1,6 m</v>
      </c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40"/>
      <c r="D269" s="241"/>
      <c r="E269" s="241"/>
      <c r="F269" s="241"/>
      <c r="G269" s="241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172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68">
        <v>40</v>
      </c>
      <c r="B270" s="169" t="s">
        <v>905</v>
      </c>
      <c r="C270" s="178" t="s">
        <v>906</v>
      </c>
      <c r="D270" s="170" t="s">
        <v>188</v>
      </c>
      <c r="E270" s="171">
        <v>15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3">
        <v>4.0050000000000002E-2</v>
      </c>
      <c r="O270" s="173">
        <f>ROUND(E270*N270,2)</f>
        <v>0.6</v>
      </c>
      <c r="P270" s="173">
        <v>0</v>
      </c>
      <c r="Q270" s="173">
        <f>ROUND(E270*P270,2)</f>
        <v>0</v>
      </c>
      <c r="R270" s="173"/>
      <c r="S270" s="173" t="s">
        <v>244</v>
      </c>
      <c r="T270" s="174" t="s">
        <v>167</v>
      </c>
      <c r="U270" s="160">
        <v>0</v>
      </c>
      <c r="V270" s="160">
        <f>ROUND(E270*U270,2)</f>
        <v>0</v>
      </c>
      <c r="W270" s="160"/>
      <c r="X270" s="160" t="s">
        <v>190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191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49" t="s">
        <v>907</v>
      </c>
      <c r="D271" s="250"/>
      <c r="E271" s="250"/>
      <c r="F271" s="250"/>
      <c r="G271" s="25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171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75" t="str">
        <f>C271</f>
        <v>Revizní a čistící šachta zpolypropylenu PP pro hladké trouby DN 400 šachtové dno (DN šachty / DN trubního vedení) DN 400/150 přímý tok</v>
      </c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40"/>
      <c r="D272" s="241"/>
      <c r="E272" s="241"/>
      <c r="F272" s="241"/>
      <c r="G272" s="241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172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 x14ac:dyDescent="0.2">
      <c r="A273" s="168">
        <v>41</v>
      </c>
      <c r="B273" s="169" t="s">
        <v>908</v>
      </c>
      <c r="C273" s="178" t="s">
        <v>909</v>
      </c>
      <c r="D273" s="170" t="s">
        <v>188</v>
      </c>
      <c r="E273" s="171">
        <v>15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5.9800000000000001E-3</v>
      </c>
      <c r="O273" s="173">
        <f>ROUND(E273*N273,2)</f>
        <v>0.09</v>
      </c>
      <c r="P273" s="173">
        <v>0</v>
      </c>
      <c r="Q273" s="173">
        <f>ROUND(E273*P273,2)</f>
        <v>0</v>
      </c>
      <c r="R273" s="173"/>
      <c r="S273" s="173" t="s">
        <v>244</v>
      </c>
      <c r="T273" s="174" t="s">
        <v>167</v>
      </c>
      <c r="U273" s="160">
        <v>0</v>
      </c>
      <c r="V273" s="160">
        <f>ROUND(E273*U273,2)</f>
        <v>0</v>
      </c>
      <c r="W273" s="160"/>
      <c r="X273" s="160" t="s">
        <v>190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191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49" t="s">
        <v>910</v>
      </c>
      <c r="D274" s="250"/>
      <c r="E274" s="250"/>
      <c r="F274" s="250"/>
      <c r="G274" s="25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171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75" t="str">
        <f>C274</f>
        <v>Revizní a čistící šachta zpolypropylenu PP pro hladké trouby DN 400 roura šachtová korugovaná bez hrdla, světlé hloubky 1500 mm</v>
      </c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40"/>
      <c r="D275" s="241"/>
      <c r="E275" s="241"/>
      <c r="F275" s="241"/>
      <c r="G275" s="241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172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68">
        <v>42</v>
      </c>
      <c r="B276" s="169" t="s">
        <v>911</v>
      </c>
      <c r="C276" s="178" t="s">
        <v>912</v>
      </c>
      <c r="D276" s="170" t="s">
        <v>188</v>
      </c>
      <c r="E276" s="171">
        <v>15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3">
        <v>0</v>
      </c>
      <c r="O276" s="173">
        <f>ROUND(E276*N276,2)</f>
        <v>0</v>
      </c>
      <c r="P276" s="173">
        <v>0</v>
      </c>
      <c r="Q276" s="173">
        <f>ROUND(E276*P276,2)</f>
        <v>0</v>
      </c>
      <c r="R276" s="173"/>
      <c r="S276" s="173" t="s">
        <v>244</v>
      </c>
      <c r="T276" s="174" t="s">
        <v>167</v>
      </c>
      <c r="U276" s="160">
        <v>0</v>
      </c>
      <c r="V276" s="160">
        <f>ROUND(E276*U276,2)</f>
        <v>0</v>
      </c>
      <c r="W276" s="160"/>
      <c r="X276" s="160" t="s">
        <v>190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191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58"/>
      <c r="B277" s="159"/>
      <c r="C277" s="249" t="s">
        <v>913</v>
      </c>
      <c r="D277" s="250"/>
      <c r="E277" s="250"/>
      <c r="F277" s="250"/>
      <c r="G277" s="25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171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75" t="str">
        <f>C277</f>
        <v>Revizní a čistící šachta zpolypropylenu PP pro hladké trouby DN 400 roura šachtová korugovaná Příplatek kcenám 2031 - 2035 za uříznutí šachtové roury</v>
      </c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40"/>
      <c r="D278" s="241"/>
      <c r="E278" s="241"/>
      <c r="F278" s="241"/>
      <c r="G278" s="241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172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ht="22.5" outlineLevel="1" x14ac:dyDescent="0.2">
      <c r="A279" s="168">
        <v>43</v>
      </c>
      <c r="B279" s="169" t="s">
        <v>914</v>
      </c>
      <c r="C279" s="178" t="s">
        <v>915</v>
      </c>
      <c r="D279" s="170" t="s">
        <v>188</v>
      </c>
      <c r="E279" s="171">
        <v>13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3">
        <v>6.0600000000000001E-2</v>
      </c>
      <c r="O279" s="173">
        <f>ROUND(E279*N279,2)</f>
        <v>0.79</v>
      </c>
      <c r="P279" s="173">
        <v>0</v>
      </c>
      <c r="Q279" s="173">
        <f>ROUND(E279*P279,2)</f>
        <v>0</v>
      </c>
      <c r="R279" s="173"/>
      <c r="S279" s="173" t="s">
        <v>244</v>
      </c>
      <c r="T279" s="174" t="s">
        <v>167</v>
      </c>
      <c r="U279" s="160">
        <v>0</v>
      </c>
      <c r="V279" s="160">
        <f>ROUND(E279*U279,2)</f>
        <v>0</v>
      </c>
      <c r="W279" s="160"/>
      <c r="X279" s="160" t="s">
        <v>190</v>
      </c>
      <c r="Y279" s="151"/>
      <c r="Z279" s="151"/>
      <c r="AA279" s="151"/>
      <c r="AB279" s="151"/>
      <c r="AC279" s="151"/>
      <c r="AD279" s="151"/>
      <c r="AE279" s="151"/>
      <c r="AF279" s="151"/>
      <c r="AG279" s="151" t="s">
        <v>191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49" t="s">
        <v>916</v>
      </c>
      <c r="D280" s="250"/>
      <c r="E280" s="250"/>
      <c r="F280" s="250"/>
      <c r="G280" s="25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171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75" t="str">
        <f>C280</f>
        <v>Revizní a čistící šachta zpolypropylenu PP pro hladké trouby DN 400 poklop litinový (pro třídu zatížení) sbetonovým rámem (B125)</v>
      </c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40"/>
      <c r="D281" s="241"/>
      <c r="E281" s="241"/>
      <c r="F281" s="241"/>
      <c r="G281" s="241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172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ht="22.5" outlineLevel="1" x14ac:dyDescent="0.2">
      <c r="A282" s="168">
        <v>44</v>
      </c>
      <c r="B282" s="169" t="s">
        <v>917</v>
      </c>
      <c r="C282" s="178" t="s">
        <v>918</v>
      </c>
      <c r="D282" s="170" t="s">
        <v>188</v>
      </c>
      <c r="E282" s="171">
        <v>2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3">
        <v>3.7249999999999998E-2</v>
      </c>
      <c r="O282" s="173">
        <f>ROUND(E282*N282,2)</f>
        <v>7.0000000000000007E-2</v>
      </c>
      <c r="P282" s="173">
        <v>0</v>
      </c>
      <c r="Q282" s="173">
        <f>ROUND(E282*P282,2)</f>
        <v>0</v>
      </c>
      <c r="R282" s="173"/>
      <c r="S282" s="173" t="s">
        <v>244</v>
      </c>
      <c r="T282" s="174" t="s">
        <v>167</v>
      </c>
      <c r="U282" s="160">
        <v>0</v>
      </c>
      <c r="V282" s="160">
        <f>ROUND(E282*U282,2)</f>
        <v>0</v>
      </c>
      <c r="W282" s="160"/>
      <c r="X282" s="160" t="s">
        <v>190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191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49" t="s">
        <v>919</v>
      </c>
      <c r="D283" s="250"/>
      <c r="E283" s="250"/>
      <c r="F283" s="250"/>
      <c r="G283" s="25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171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75" t="str">
        <f>C283</f>
        <v>Revizní a čistící šachta zpolypropylenu PP pro hladké trouby DN 400 poklop litinový (pro třídu zatížení) plný do teleskopické trubky (D400)</v>
      </c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40"/>
      <c r="D284" s="241"/>
      <c r="E284" s="241"/>
      <c r="F284" s="241"/>
      <c r="G284" s="241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172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68">
        <v>45</v>
      </c>
      <c r="B285" s="169" t="s">
        <v>920</v>
      </c>
      <c r="C285" s="178" t="s">
        <v>921</v>
      </c>
      <c r="D285" s="170" t="s">
        <v>188</v>
      </c>
      <c r="E285" s="171">
        <v>13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3">
        <v>0</v>
      </c>
      <c r="O285" s="173">
        <f>ROUND(E285*N285,2)</f>
        <v>0</v>
      </c>
      <c r="P285" s="173">
        <v>0</v>
      </c>
      <c r="Q285" s="173">
        <f>ROUND(E285*P285,2)</f>
        <v>0</v>
      </c>
      <c r="R285" s="173"/>
      <c r="S285" s="173" t="s">
        <v>244</v>
      </c>
      <c r="T285" s="174" t="s">
        <v>167</v>
      </c>
      <c r="U285" s="160">
        <v>0</v>
      </c>
      <c r="V285" s="160">
        <f>ROUND(E285*U285,2)</f>
        <v>0</v>
      </c>
      <c r="W285" s="160"/>
      <c r="X285" s="160" t="s">
        <v>190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191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49" t="s">
        <v>922</v>
      </c>
      <c r="D286" s="250"/>
      <c r="E286" s="250"/>
      <c r="F286" s="250"/>
      <c r="G286" s="25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171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40"/>
      <c r="D287" s="241"/>
      <c r="E287" s="241"/>
      <c r="F287" s="241"/>
      <c r="G287" s="241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172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68">
        <v>46</v>
      </c>
      <c r="B288" s="169" t="s">
        <v>923</v>
      </c>
      <c r="C288" s="178" t="s">
        <v>924</v>
      </c>
      <c r="D288" s="170" t="s">
        <v>188</v>
      </c>
      <c r="E288" s="171">
        <v>2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21</v>
      </c>
      <c r="M288" s="173">
        <f>G288*(1+L288/100)</f>
        <v>0</v>
      </c>
      <c r="N288" s="173">
        <v>0</v>
      </c>
      <c r="O288" s="173">
        <f>ROUND(E288*N288,2)</f>
        <v>0</v>
      </c>
      <c r="P288" s="173">
        <v>0</v>
      </c>
      <c r="Q288" s="173">
        <f>ROUND(E288*P288,2)</f>
        <v>0</v>
      </c>
      <c r="R288" s="173"/>
      <c r="S288" s="173" t="s">
        <v>244</v>
      </c>
      <c r="T288" s="174" t="s">
        <v>167</v>
      </c>
      <c r="U288" s="160">
        <v>0</v>
      </c>
      <c r="V288" s="160">
        <f>ROUND(E288*U288,2)</f>
        <v>0</v>
      </c>
      <c r="W288" s="160"/>
      <c r="X288" s="160" t="s">
        <v>190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191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49" t="s">
        <v>925</v>
      </c>
      <c r="D289" s="250"/>
      <c r="E289" s="250"/>
      <c r="F289" s="250"/>
      <c r="G289" s="25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171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40"/>
      <c r="D290" s="241"/>
      <c r="E290" s="241"/>
      <c r="F290" s="241"/>
      <c r="G290" s="241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172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68">
        <v>47</v>
      </c>
      <c r="B291" s="169" t="s">
        <v>926</v>
      </c>
      <c r="C291" s="178" t="s">
        <v>927</v>
      </c>
      <c r="D291" s="170" t="s">
        <v>206</v>
      </c>
      <c r="E291" s="171">
        <v>196.65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3">
        <v>1.2999999999999999E-4</v>
      </c>
      <c r="O291" s="173">
        <f>ROUND(E291*N291,2)</f>
        <v>0.03</v>
      </c>
      <c r="P291" s="173">
        <v>0</v>
      </c>
      <c r="Q291" s="173">
        <f>ROUND(E291*P291,2)</f>
        <v>0</v>
      </c>
      <c r="R291" s="173"/>
      <c r="S291" s="173" t="s">
        <v>244</v>
      </c>
      <c r="T291" s="174" t="s">
        <v>167</v>
      </c>
      <c r="U291" s="160">
        <v>0</v>
      </c>
      <c r="V291" s="160">
        <f>ROUND(E291*U291,2)</f>
        <v>0</v>
      </c>
      <c r="W291" s="160"/>
      <c r="X291" s="160" t="s">
        <v>190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191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49" t="s">
        <v>928</v>
      </c>
      <c r="D292" s="250"/>
      <c r="E292" s="250"/>
      <c r="F292" s="250"/>
      <c r="G292" s="25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171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84" t="s">
        <v>929</v>
      </c>
      <c r="D293" s="182"/>
      <c r="E293" s="183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512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184" t="s">
        <v>930</v>
      </c>
      <c r="D294" s="182"/>
      <c r="E294" s="183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512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84" t="s">
        <v>931</v>
      </c>
      <c r="D295" s="182"/>
      <c r="E295" s="183">
        <v>196.65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512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40"/>
      <c r="D296" s="241"/>
      <c r="E296" s="241"/>
      <c r="F296" s="241"/>
      <c r="G296" s="241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172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68">
        <v>48</v>
      </c>
      <c r="B297" s="169" t="s">
        <v>932</v>
      </c>
      <c r="C297" s="178" t="s">
        <v>933</v>
      </c>
      <c r="D297" s="170" t="s">
        <v>188</v>
      </c>
      <c r="E297" s="171">
        <v>15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3">
        <v>6.4999999999999997E-4</v>
      </c>
      <c r="O297" s="173">
        <f>ROUND(E297*N297,2)</f>
        <v>0.01</v>
      </c>
      <c r="P297" s="173">
        <v>0</v>
      </c>
      <c r="Q297" s="173">
        <f>ROUND(E297*P297,2)</f>
        <v>0</v>
      </c>
      <c r="R297" s="173"/>
      <c r="S297" s="173" t="s">
        <v>244</v>
      </c>
      <c r="T297" s="174" t="s">
        <v>167</v>
      </c>
      <c r="U297" s="160">
        <v>0</v>
      </c>
      <c r="V297" s="160">
        <f>ROUND(E297*U297,2)</f>
        <v>0</v>
      </c>
      <c r="W297" s="160"/>
      <c r="X297" s="160" t="s">
        <v>277</v>
      </c>
      <c r="Y297" s="151"/>
      <c r="Z297" s="151"/>
      <c r="AA297" s="151"/>
      <c r="AB297" s="151"/>
      <c r="AC297" s="151"/>
      <c r="AD297" s="151"/>
      <c r="AE297" s="151"/>
      <c r="AF297" s="151"/>
      <c r="AG297" s="151" t="s">
        <v>278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49" t="s">
        <v>933</v>
      </c>
      <c r="D298" s="250"/>
      <c r="E298" s="250"/>
      <c r="F298" s="250"/>
      <c r="G298" s="25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171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40"/>
      <c r="D299" s="241"/>
      <c r="E299" s="241"/>
      <c r="F299" s="241"/>
      <c r="G299" s="241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172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68">
        <v>49</v>
      </c>
      <c r="B300" s="169" t="s">
        <v>934</v>
      </c>
      <c r="C300" s="178" t="s">
        <v>935</v>
      </c>
      <c r="D300" s="170" t="s">
        <v>206</v>
      </c>
      <c r="E300" s="171">
        <v>190.922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2.7E-4</v>
      </c>
      <c r="O300" s="173">
        <f>ROUND(E300*N300,2)</f>
        <v>0.05</v>
      </c>
      <c r="P300" s="173">
        <v>0</v>
      </c>
      <c r="Q300" s="173">
        <f>ROUND(E300*P300,2)</f>
        <v>0</v>
      </c>
      <c r="R300" s="173"/>
      <c r="S300" s="173" t="s">
        <v>244</v>
      </c>
      <c r="T300" s="174" t="s">
        <v>167</v>
      </c>
      <c r="U300" s="160">
        <v>0</v>
      </c>
      <c r="V300" s="160">
        <f>ROUND(E300*U300,2)</f>
        <v>0</v>
      </c>
      <c r="W300" s="160"/>
      <c r="X300" s="160" t="s">
        <v>277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278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49" t="s">
        <v>936</v>
      </c>
      <c r="D301" s="250"/>
      <c r="E301" s="250"/>
      <c r="F301" s="250"/>
      <c r="G301" s="25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171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84" t="s">
        <v>937</v>
      </c>
      <c r="D302" s="182"/>
      <c r="E302" s="183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512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184" t="s">
        <v>938</v>
      </c>
      <c r="D303" s="182"/>
      <c r="E303" s="183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512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84" t="s">
        <v>939</v>
      </c>
      <c r="D304" s="182"/>
      <c r="E304" s="183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512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84" t="s">
        <v>940</v>
      </c>
      <c r="D305" s="182"/>
      <c r="E305" s="183">
        <v>190.922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512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40"/>
      <c r="D306" s="241"/>
      <c r="E306" s="241"/>
      <c r="F306" s="241"/>
      <c r="G306" s="241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172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68">
        <v>50</v>
      </c>
      <c r="B307" s="169" t="s">
        <v>941</v>
      </c>
      <c r="C307" s="178" t="s">
        <v>942</v>
      </c>
      <c r="D307" s="170" t="s">
        <v>206</v>
      </c>
      <c r="E307" s="171">
        <v>16.239999999999998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3">
        <v>1.48E-3</v>
      </c>
      <c r="O307" s="173">
        <f>ROUND(E307*N307,2)</f>
        <v>0.02</v>
      </c>
      <c r="P307" s="173">
        <v>0</v>
      </c>
      <c r="Q307" s="173">
        <f>ROUND(E307*P307,2)</f>
        <v>0</v>
      </c>
      <c r="R307" s="173"/>
      <c r="S307" s="173" t="s">
        <v>244</v>
      </c>
      <c r="T307" s="174" t="s">
        <v>167</v>
      </c>
      <c r="U307" s="160">
        <v>0</v>
      </c>
      <c r="V307" s="160">
        <f>ROUND(E307*U307,2)</f>
        <v>0</v>
      </c>
      <c r="W307" s="160"/>
      <c r="X307" s="160" t="s">
        <v>277</v>
      </c>
      <c r="Y307" s="151"/>
      <c r="Z307" s="151"/>
      <c r="AA307" s="151"/>
      <c r="AB307" s="151"/>
      <c r="AC307" s="151"/>
      <c r="AD307" s="151"/>
      <c r="AE307" s="151"/>
      <c r="AF307" s="151"/>
      <c r="AG307" s="151" t="s">
        <v>278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49" t="s">
        <v>942</v>
      </c>
      <c r="D308" s="250"/>
      <c r="E308" s="250"/>
      <c r="F308" s="250"/>
      <c r="G308" s="25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171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84" t="s">
        <v>943</v>
      </c>
      <c r="D309" s="182"/>
      <c r="E309" s="183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512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84" t="s">
        <v>944</v>
      </c>
      <c r="D310" s="182"/>
      <c r="E310" s="183">
        <v>16.239999999999998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512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40"/>
      <c r="D311" s="241"/>
      <c r="E311" s="241"/>
      <c r="F311" s="241"/>
      <c r="G311" s="241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172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68">
        <v>51</v>
      </c>
      <c r="B312" s="169" t="s">
        <v>945</v>
      </c>
      <c r="C312" s="178" t="s">
        <v>946</v>
      </c>
      <c r="D312" s="170" t="s">
        <v>206</v>
      </c>
      <c r="E312" s="171">
        <v>16.239999999999998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3">
        <v>9.1E-4</v>
      </c>
      <c r="O312" s="173">
        <f>ROUND(E312*N312,2)</f>
        <v>0.01</v>
      </c>
      <c r="P312" s="173">
        <v>0</v>
      </c>
      <c r="Q312" s="173">
        <f>ROUND(E312*P312,2)</f>
        <v>0</v>
      </c>
      <c r="R312" s="173" t="s">
        <v>276</v>
      </c>
      <c r="S312" s="173" t="s">
        <v>166</v>
      </c>
      <c r="T312" s="174" t="s">
        <v>706</v>
      </c>
      <c r="U312" s="160">
        <v>0</v>
      </c>
      <c r="V312" s="160">
        <f>ROUND(E312*U312,2)</f>
        <v>0</v>
      </c>
      <c r="W312" s="160"/>
      <c r="X312" s="160" t="s">
        <v>277</v>
      </c>
      <c r="Y312" s="151"/>
      <c r="Z312" s="151"/>
      <c r="AA312" s="151"/>
      <c r="AB312" s="151"/>
      <c r="AC312" s="151"/>
      <c r="AD312" s="151"/>
      <c r="AE312" s="151"/>
      <c r="AF312" s="151"/>
      <c r="AG312" s="151" t="s">
        <v>278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49" t="s">
        <v>947</v>
      </c>
      <c r="D313" s="250"/>
      <c r="E313" s="250"/>
      <c r="F313" s="250"/>
      <c r="G313" s="25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51"/>
      <c r="Z313" s="151"/>
      <c r="AA313" s="151"/>
      <c r="AB313" s="151"/>
      <c r="AC313" s="151"/>
      <c r="AD313" s="151"/>
      <c r="AE313" s="151"/>
      <c r="AF313" s="151"/>
      <c r="AG313" s="151" t="s">
        <v>171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84" t="s">
        <v>948</v>
      </c>
      <c r="D314" s="182"/>
      <c r="E314" s="183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512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4" t="s">
        <v>877</v>
      </c>
      <c r="D315" s="182"/>
      <c r="E315" s="183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512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84" t="s">
        <v>943</v>
      </c>
      <c r="D316" s="182"/>
      <c r="E316" s="183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512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84" t="s">
        <v>944</v>
      </c>
      <c r="D317" s="182"/>
      <c r="E317" s="183">
        <v>16.239999999999998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1"/>
      <c r="Z317" s="151"/>
      <c r="AA317" s="151"/>
      <c r="AB317" s="151"/>
      <c r="AC317" s="151"/>
      <c r="AD317" s="151"/>
      <c r="AE317" s="151"/>
      <c r="AF317" s="151"/>
      <c r="AG317" s="151" t="s">
        <v>512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40"/>
      <c r="D318" s="241"/>
      <c r="E318" s="241"/>
      <c r="F318" s="241"/>
      <c r="G318" s="241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172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68">
        <v>52</v>
      </c>
      <c r="B319" s="169" t="s">
        <v>949</v>
      </c>
      <c r="C319" s="178" t="s">
        <v>950</v>
      </c>
      <c r="D319" s="170" t="s">
        <v>188</v>
      </c>
      <c r="E319" s="171">
        <v>32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3">
        <v>5.0000000000000002E-5</v>
      </c>
      <c r="O319" s="173">
        <f>ROUND(E319*N319,2)</f>
        <v>0</v>
      </c>
      <c r="P319" s="173">
        <v>0</v>
      </c>
      <c r="Q319" s="173">
        <f>ROUND(E319*P319,2)</f>
        <v>0</v>
      </c>
      <c r="R319" s="173"/>
      <c r="S319" s="173" t="s">
        <v>244</v>
      </c>
      <c r="T319" s="174" t="s">
        <v>167</v>
      </c>
      <c r="U319" s="160">
        <v>0</v>
      </c>
      <c r="V319" s="160">
        <f>ROUND(E319*U319,2)</f>
        <v>0</v>
      </c>
      <c r="W319" s="160"/>
      <c r="X319" s="160" t="s">
        <v>277</v>
      </c>
      <c r="Y319" s="151"/>
      <c r="Z319" s="151"/>
      <c r="AA319" s="151"/>
      <c r="AB319" s="151"/>
      <c r="AC319" s="151"/>
      <c r="AD319" s="151"/>
      <c r="AE319" s="151"/>
      <c r="AF319" s="151"/>
      <c r="AG319" s="151" t="s">
        <v>278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49" t="s">
        <v>950</v>
      </c>
      <c r="D320" s="250"/>
      <c r="E320" s="250"/>
      <c r="F320" s="250"/>
      <c r="G320" s="25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171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40"/>
      <c r="D321" s="241"/>
      <c r="E321" s="241"/>
      <c r="F321" s="241"/>
      <c r="G321" s="241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172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68">
        <v>53</v>
      </c>
      <c r="B322" s="169" t="s">
        <v>951</v>
      </c>
      <c r="C322" s="178" t="s">
        <v>952</v>
      </c>
      <c r="D322" s="170" t="s">
        <v>206</v>
      </c>
      <c r="E322" s="171">
        <v>6</v>
      </c>
      <c r="F322" s="172"/>
      <c r="G322" s="173">
        <f>ROUND(E322*F322,2)</f>
        <v>0</v>
      </c>
      <c r="H322" s="172"/>
      <c r="I322" s="173">
        <f>ROUND(E322*H322,2)</f>
        <v>0</v>
      </c>
      <c r="J322" s="172"/>
      <c r="K322" s="173">
        <f>ROUND(E322*J322,2)</f>
        <v>0</v>
      </c>
      <c r="L322" s="173">
        <v>21</v>
      </c>
      <c r="M322" s="173">
        <f>G322*(1+L322/100)</f>
        <v>0</v>
      </c>
      <c r="N322" s="173">
        <v>1.142E-2</v>
      </c>
      <c r="O322" s="173">
        <f>ROUND(E322*N322,2)</f>
        <v>7.0000000000000007E-2</v>
      </c>
      <c r="P322" s="173">
        <v>0</v>
      </c>
      <c r="Q322" s="173">
        <f>ROUND(E322*P322,2)</f>
        <v>0</v>
      </c>
      <c r="R322" s="173"/>
      <c r="S322" s="173" t="s">
        <v>244</v>
      </c>
      <c r="T322" s="174" t="s">
        <v>167</v>
      </c>
      <c r="U322" s="160">
        <v>0</v>
      </c>
      <c r="V322" s="160">
        <f>ROUND(E322*U322,2)</f>
        <v>0</v>
      </c>
      <c r="W322" s="160"/>
      <c r="X322" s="160" t="s">
        <v>277</v>
      </c>
      <c r="Y322" s="151"/>
      <c r="Z322" s="151"/>
      <c r="AA322" s="151"/>
      <c r="AB322" s="151"/>
      <c r="AC322" s="151"/>
      <c r="AD322" s="151"/>
      <c r="AE322" s="151"/>
      <c r="AF322" s="151"/>
      <c r="AG322" s="151" t="s">
        <v>278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49" t="s">
        <v>952</v>
      </c>
      <c r="D323" s="250"/>
      <c r="E323" s="250"/>
      <c r="F323" s="250"/>
      <c r="G323" s="25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171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84" t="s">
        <v>953</v>
      </c>
      <c r="D324" s="182"/>
      <c r="E324" s="183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1"/>
      <c r="Z324" s="151"/>
      <c r="AA324" s="151"/>
      <c r="AB324" s="151"/>
      <c r="AC324" s="151"/>
      <c r="AD324" s="151"/>
      <c r="AE324" s="151"/>
      <c r="AF324" s="151"/>
      <c r="AG324" s="151" t="s">
        <v>512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4" t="s">
        <v>954</v>
      </c>
      <c r="D325" s="182"/>
      <c r="E325" s="183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512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84" t="s">
        <v>955</v>
      </c>
      <c r="D326" s="182"/>
      <c r="E326" s="183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512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84" t="s">
        <v>956</v>
      </c>
      <c r="D327" s="182"/>
      <c r="E327" s="183">
        <v>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512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40"/>
      <c r="D328" s="241"/>
      <c r="E328" s="241"/>
      <c r="F328" s="241"/>
      <c r="G328" s="241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172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68">
        <v>54</v>
      </c>
      <c r="B329" s="169" t="s">
        <v>957</v>
      </c>
      <c r="C329" s="178" t="s">
        <v>958</v>
      </c>
      <c r="D329" s="170" t="s">
        <v>188</v>
      </c>
      <c r="E329" s="171">
        <v>4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21</v>
      </c>
      <c r="M329" s="173">
        <f>G329*(1+L329/100)</f>
        <v>0</v>
      </c>
      <c r="N329" s="173">
        <v>1.4999999999999999E-4</v>
      </c>
      <c r="O329" s="173">
        <f>ROUND(E329*N329,2)</f>
        <v>0</v>
      </c>
      <c r="P329" s="173">
        <v>0</v>
      </c>
      <c r="Q329" s="173">
        <f>ROUND(E329*P329,2)</f>
        <v>0</v>
      </c>
      <c r="R329" s="173" t="s">
        <v>276</v>
      </c>
      <c r="S329" s="173" t="s">
        <v>166</v>
      </c>
      <c r="T329" s="174" t="s">
        <v>706</v>
      </c>
      <c r="U329" s="160">
        <v>0</v>
      </c>
      <c r="V329" s="160">
        <f>ROUND(E329*U329,2)</f>
        <v>0</v>
      </c>
      <c r="W329" s="160"/>
      <c r="X329" s="160" t="s">
        <v>277</v>
      </c>
      <c r="Y329" s="151"/>
      <c r="Z329" s="151"/>
      <c r="AA329" s="151"/>
      <c r="AB329" s="151"/>
      <c r="AC329" s="151"/>
      <c r="AD329" s="151"/>
      <c r="AE329" s="151"/>
      <c r="AF329" s="151"/>
      <c r="AG329" s="151" t="s">
        <v>278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49" t="s">
        <v>959</v>
      </c>
      <c r="D330" s="250"/>
      <c r="E330" s="250"/>
      <c r="F330" s="250"/>
      <c r="G330" s="25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1"/>
      <c r="Z330" s="151"/>
      <c r="AA330" s="151"/>
      <c r="AB330" s="151"/>
      <c r="AC330" s="151"/>
      <c r="AD330" s="151"/>
      <c r="AE330" s="151"/>
      <c r="AF330" s="151"/>
      <c r="AG330" s="151" t="s">
        <v>171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40"/>
      <c r="D331" s="241"/>
      <c r="E331" s="241"/>
      <c r="F331" s="241"/>
      <c r="G331" s="241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172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 x14ac:dyDescent="0.2">
      <c r="A332" s="168">
        <v>55</v>
      </c>
      <c r="B332" s="169" t="s">
        <v>960</v>
      </c>
      <c r="C332" s="178" t="s">
        <v>961</v>
      </c>
      <c r="D332" s="170" t="s">
        <v>188</v>
      </c>
      <c r="E332" s="171">
        <v>2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21</v>
      </c>
      <c r="M332" s="173">
        <f>G332*(1+L332/100)</f>
        <v>0</v>
      </c>
      <c r="N332" s="173">
        <v>1.1999999999999999E-3</v>
      </c>
      <c r="O332" s="173">
        <f>ROUND(E332*N332,2)</f>
        <v>0</v>
      </c>
      <c r="P332" s="173">
        <v>0</v>
      </c>
      <c r="Q332" s="173">
        <f>ROUND(E332*P332,2)</f>
        <v>0</v>
      </c>
      <c r="R332" s="173" t="s">
        <v>276</v>
      </c>
      <c r="S332" s="173" t="s">
        <v>166</v>
      </c>
      <c r="T332" s="174" t="s">
        <v>706</v>
      </c>
      <c r="U332" s="160">
        <v>0</v>
      </c>
      <c r="V332" s="160">
        <f>ROUND(E332*U332,2)</f>
        <v>0</v>
      </c>
      <c r="W332" s="160"/>
      <c r="X332" s="160" t="s">
        <v>277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278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49" t="s">
        <v>962</v>
      </c>
      <c r="D333" s="250"/>
      <c r="E333" s="250"/>
      <c r="F333" s="250"/>
      <c r="G333" s="25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171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40"/>
      <c r="D334" s="241"/>
      <c r="E334" s="241"/>
      <c r="F334" s="241"/>
      <c r="G334" s="241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172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68">
        <v>56</v>
      </c>
      <c r="B335" s="169" t="s">
        <v>963</v>
      </c>
      <c r="C335" s="178" t="s">
        <v>964</v>
      </c>
      <c r="D335" s="170" t="s">
        <v>188</v>
      </c>
      <c r="E335" s="171">
        <v>3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3">
        <v>8.5000000000000006E-2</v>
      </c>
      <c r="O335" s="173">
        <f>ROUND(E335*N335,2)</f>
        <v>0.26</v>
      </c>
      <c r="P335" s="173">
        <v>0</v>
      </c>
      <c r="Q335" s="173">
        <f>ROUND(E335*P335,2)</f>
        <v>0</v>
      </c>
      <c r="R335" s="173"/>
      <c r="S335" s="173" t="s">
        <v>244</v>
      </c>
      <c r="T335" s="174" t="s">
        <v>167</v>
      </c>
      <c r="U335" s="160">
        <v>0</v>
      </c>
      <c r="V335" s="160">
        <f>ROUND(E335*U335,2)</f>
        <v>0</v>
      </c>
      <c r="W335" s="160"/>
      <c r="X335" s="160" t="s">
        <v>277</v>
      </c>
      <c r="Y335" s="151"/>
      <c r="Z335" s="151"/>
      <c r="AA335" s="151"/>
      <c r="AB335" s="151"/>
      <c r="AC335" s="151"/>
      <c r="AD335" s="151"/>
      <c r="AE335" s="151"/>
      <c r="AF335" s="151"/>
      <c r="AG335" s="151" t="s">
        <v>278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49" t="s">
        <v>964</v>
      </c>
      <c r="D336" s="250"/>
      <c r="E336" s="250"/>
      <c r="F336" s="250"/>
      <c r="G336" s="25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171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40"/>
      <c r="D337" s="241"/>
      <c r="E337" s="241"/>
      <c r="F337" s="241"/>
      <c r="G337" s="241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172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68">
        <v>57</v>
      </c>
      <c r="B338" s="169" t="s">
        <v>965</v>
      </c>
      <c r="C338" s="178" t="s">
        <v>966</v>
      </c>
      <c r="D338" s="170" t="s">
        <v>188</v>
      </c>
      <c r="E338" s="171">
        <v>20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21</v>
      </c>
      <c r="M338" s="173">
        <f>G338*(1+L338/100)</f>
        <v>0</v>
      </c>
      <c r="N338" s="173">
        <v>0.74</v>
      </c>
      <c r="O338" s="173">
        <f>ROUND(E338*N338,2)</f>
        <v>14.8</v>
      </c>
      <c r="P338" s="173">
        <v>0</v>
      </c>
      <c r="Q338" s="173">
        <f>ROUND(E338*P338,2)</f>
        <v>0</v>
      </c>
      <c r="R338" s="173" t="s">
        <v>276</v>
      </c>
      <c r="S338" s="173" t="s">
        <v>166</v>
      </c>
      <c r="T338" s="174" t="s">
        <v>706</v>
      </c>
      <c r="U338" s="160">
        <v>0</v>
      </c>
      <c r="V338" s="160">
        <f>ROUND(E338*U338,2)</f>
        <v>0</v>
      </c>
      <c r="W338" s="160"/>
      <c r="X338" s="160" t="s">
        <v>277</v>
      </c>
      <c r="Y338" s="151"/>
      <c r="Z338" s="151"/>
      <c r="AA338" s="151"/>
      <c r="AB338" s="151"/>
      <c r="AC338" s="151"/>
      <c r="AD338" s="151"/>
      <c r="AE338" s="151"/>
      <c r="AF338" s="151"/>
      <c r="AG338" s="151" t="s">
        <v>278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249" t="s">
        <v>967</v>
      </c>
      <c r="D339" s="250"/>
      <c r="E339" s="250"/>
      <c r="F339" s="250"/>
      <c r="G339" s="25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171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84" t="s">
        <v>968</v>
      </c>
      <c r="D340" s="182"/>
      <c r="E340" s="183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512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84" t="s">
        <v>969</v>
      </c>
      <c r="D341" s="182"/>
      <c r="E341" s="183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51"/>
      <c r="Z341" s="151"/>
      <c r="AA341" s="151"/>
      <c r="AB341" s="151"/>
      <c r="AC341" s="151"/>
      <c r="AD341" s="151"/>
      <c r="AE341" s="151"/>
      <c r="AF341" s="151"/>
      <c r="AG341" s="151" t="s">
        <v>512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84" t="s">
        <v>805</v>
      </c>
      <c r="D342" s="182"/>
      <c r="E342" s="183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1"/>
      <c r="Z342" s="151"/>
      <c r="AA342" s="151"/>
      <c r="AB342" s="151"/>
      <c r="AC342" s="151"/>
      <c r="AD342" s="151"/>
      <c r="AE342" s="151"/>
      <c r="AF342" s="151"/>
      <c r="AG342" s="151" t="s">
        <v>512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84" t="s">
        <v>806</v>
      </c>
      <c r="D343" s="182"/>
      <c r="E343" s="183">
        <v>20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512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40"/>
      <c r="D344" s="241"/>
      <c r="E344" s="241"/>
      <c r="F344" s="241"/>
      <c r="G344" s="241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172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68">
        <v>58</v>
      </c>
      <c r="B345" s="169" t="s">
        <v>970</v>
      </c>
      <c r="C345" s="178" t="s">
        <v>971</v>
      </c>
      <c r="D345" s="170" t="s">
        <v>206</v>
      </c>
      <c r="E345" s="171">
        <v>134.31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21</v>
      </c>
      <c r="M345" s="173">
        <f>G345*(1+L345/100)</f>
        <v>0</v>
      </c>
      <c r="N345" s="173">
        <v>2.4E-2</v>
      </c>
      <c r="O345" s="173">
        <f>ROUND(E345*N345,2)</f>
        <v>3.22</v>
      </c>
      <c r="P345" s="173">
        <v>0</v>
      </c>
      <c r="Q345" s="173">
        <f>ROUND(E345*P345,2)</f>
        <v>0</v>
      </c>
      <c r="R345" s="173" t="s">
        <v>276</v>
      </c>
      <c r="S345" s="173" t="s">
        <v>166</v>
      </c>
      <c r="T345" s="174" t="s">
        <v>167</v>
      </c>
      <c r="U345" s="160">
        <v>0</v>
      </c>
      <c r="V345" s="160">
        <f>ROUND(E345*U345,2)</f>
        <v>0</v>
      </c>
      <c r="W345" s="160"/>
      <c r="X345" s="160" t="s">
        <v>277</v>
      </c>
      <c r="Y345" s="151"/>
      <c r="Z345" s="151"/>
      <c r="AA345" s="151"/>
      <c r="AB345" s="151"/>
      <c r="AC345" s="151"/>
      <c r="AD345" s="151"/>
      <c r="AE345" s="151"/>
      <c r="AF345" s="151"/>
      <c r="AG345" s="151" t="s">
        <v>278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49" t="s">
        <v>972</v>
      </c>
      <c r="D346" s="250"/>
      <c r="E346" s="250"/>
      <c r="F346" s="250"/>
      <c r="G346" s="25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51"/>
      <c r="Z346" s="151"/>
      <c r="AA346" s="151"/>
      <c r="AB346" s="151"/>
      <c r="AC346" s="151"/>
      <c r="AD346" s="151"/>
      <c r="AE346" s="151"/>
      <c r="AF346" s="151"/>
      <c r="AG346" s="151" t="s">
        <v>171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84" t="s">
        <v>973</v>
      </c>
      <c r="D347" s="182"/>
      <c r="E347" s="183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51"/>
      <c r="Z347" s="151"/>
      <c r="AA347" s="151"/>
      <c r="AB347" s="151"/>
      <c r="AC347" s="151"/>
      <c r="AD347" s="151"/>
      <c r="AE347" s="151"/>
      <c r="AF347" s="151"/>
      <c r="AG347" s="151" t="s">
        <v>512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84" t="s">
        <v>974</v>
      </c>
      <c r="D348" s="182"/>
      <c r="E348" s="183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512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4" t="s">
        <v>975</v>
      </c>
      <c r="D349" s="182"/>
      <c r="E349" s="183">
        <v>134.31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512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240"/>
      <c r="D350" s="241"/>
      <c r="E350" s="241"/>
      <c r="F350" s="241"/>
      <c r="G350" s="241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172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68">
        <v>59</v>
      </c>
      <c r="B351" s="169" t="s">
        <v>976</v>
      </c>
      <c r="C351" s="178" t="s">
        <v>977</v>
      </c>
      <c r="D351" s="170" t="s">
        <v>188</v>
      </c>
      <c r="E351" s="171">
        <v>15.225</v>
      </c>
      <c r="F351" s="172"/>
      <c r="G351" s="173">
        <f>ROUND(E351*F351,2)</f>
        <v>0</v>
      </c>
      <c r="H351" s="172"/>
      <c r="I351" s="173">
        <f>ROUND(E351*H351,2)</f>
        <v>0</v>
      </c>
      <c r="J351" s="172"/>
      <c r="K351" s="173">
        <f>ROUND(E351*J351,2)</f>
        <v>0</v>
      </c>
      <c r="L351" s="173">
        <v>21</v>
      </c>
      <c r="M351" s="173">
        <f>G351*(1+L351/100)</f>
        <v>0</v>
      </c>
      <c r="N351" s="173">
        <v>0.01</v>
      </c>
      <c r="O351" s="173">
        <f>ROUND(E351*N351,2)</f>
        <v>0.15</v>
      </c>
      <c r="P351" s="173">
        <v>0</v>
      </c>
      <c r="Q351" s="173">
        <f>ROUND(E351*P351,2)</f>
        <v>0</v>
      </c>
      <c r="R351" s="173"/>
      <c r="S351" s="173" t="s">
        <v>244</v>
      </c>
      <c r="T351" s="174" t="s">
        <v>167</v>
      </c>
      <c r="U351" s="160">
        <v>0</v>
      </c>
      <c r="V351" s="160">
        <f>ROUND(E351*U351,2)</f>
        <v>0</v>
      </c>
      <c r="W351" s="160"/>
      <c r="X351" s="160" t="s">
        <v>277</v>
      </c>
      <c r="Y351" s="151"/>
      <c r="Z351" s="151"/>
      <c r="AA351" s="151"/>
      <c r="AB351" s="151"/>
      <c r="AC351" s="151"/>
      <c r="AD351" s="151"/>
      <c r="AE351" s="151"/>
      <c r="AF351" s="151"/>
      <c r="AG351" s="151" t="s">
        <v>278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49" t="s">
        <v>977</v>
      </c>
      <c r="D352" s="250"/>
      <c r="E352" s="250"/>
      <c r="F352" s="250"/>
      <c r="G352" s="25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171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84" t="s">
        <v>978</v>
      </c>
      <c r="D353" s="182"/>
      <c r="E353" s="183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51"/>
      <c r="Z353" s="151"/>
      <c r="AA353" s="151"/>
      <c r="AB353" s="151"/>
      <c r="AC353" s="151"/>
      <c r="AD353" s="151"/>
      <c r="AE353" s="151"/>
      <c r="AF353" s="151"/>
      <c r="AG353" s="151" t="s">
        <v>512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84" t="s">
        <v>979</v>
      </c>
      <c r="D354" s="182"/>
      <c r="E354" s="183">
        <v>15.225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512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40"/>
      <c r="D355" s="241"/>
      <c r="E355" s="241"/>
      <c r="F355" s="241"/>
      <c r="G355" s="241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172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x14ac:dyDescent="0.2">
      <c r="A356" s="162" t="s">
        <v>161</v>
      </c>
      <c r="B356" s="163" t="s">
        <v>117</v>
      </c>
      <c r="C356" s="177" t="s">
        <v>118</v>
      </c>
      <c r="D356" s="164"/>
      <c r="E356" s="165"/>
      <c r="F356" s="166"/>
      <c r="G356" s="166">
        <f>SUMIF(AG357:AG370,"&lt;&gt;NOR",G357:G370)</f>
        <v>0</v>
      </c>
      <c r="H356" s="166"/>
      <c r="I356" s="166">
        <f>SUM(I357:I370)</f>
        <v>0</v>
      </c>
      <c r="J356" s="166"/>
      <c r="K356" s="166">
        <f>SUM(K357:K370)</f>
        <v>0</v>
      </c>
      <c r="L356" s="166"/>
      <c r="M356" s="166">
        <f>SUM(M357:M370)</f>
        <v>0</v>
      </c>
      <c r="N356" s="166"/>
      <c r="O356" s="166">
        <f>SUM(O357:O370)</f>
        <v>0</v>
      </c>
      <c r="P356" s="166"/>
      <c r="Q356" s="166">
        <f>SUM(Q357:Q370)</f>
        <v>0</v>
      </c>
      <c r="R356" s="166"/>
      <c r="S356" s="166"/>
      <c r="T356" s="167"/>
      <c r="U356" s="161"/>
      <c r="V356" s="161">
        <f>SUM(V357:V370)</f>
        <v>4.5</v>
      </c>
      <c r="W356" s="161"/>
      <c r="X356" s="161"/>
      <c r="AG356" t="s">
        <v>162</v>
      </c>
    </row>
    <row r="357" spans="1:60" outlineLevel="1" x14ac:dyDescent="0.2">
      <c r="A357" s="168">
        <v>60</v>
      </c>
      <c r="B357" s="169" t="s">
        <v>980</v>
      </c>
      <c r="C357" s="178" t="s">
        <v>981</v>
      </c>
      <c r="D357" s="170" t="s">
        <v>206</v>
      </c>
      <c r="E357" s="171">
        <v>30</v>
      </c>
      <c r="F357" s="172"/>
      <c r="G357" s="173">
        <f>ROUND(E357*F357,2)</f>
        <v>0</v>
      </c>
      <c r="H357" s="172"/>
      <c r="I357" s="173">
        <f>ROUND(E357*H357,2)</f>
        <v>0</v>
      </c>
      <c r="J357" s="172"/>
      <c r="K357" s="173">
        <f>ROUND(E357*J357,2)</f>
        <v>0</v>
      </c>
      <c r="L357" s="173">
        <v>21</v>
      </c>
      <c r="M357" s="173">
        <f>G357*(1+L357/100)</f>
        <v>0</v>
      </c>
      <c r="N357" s="173">
        <v>0</v>
      </c>
      <c r="O357" s="173">
        <f>ROUND(E357*N357,2)</f>
        <v>0</v>
      </c>
      <c r="P357" s="173">
        <v>0</v>
      </c>
      <c r="Q357" s="173">
        <f>ROUND(E357*P357,2)</f>
        <v>0</v>
      </c>
      <c r="R357" s="173" t="s">
        <v>207</v>
      </c>
      <c r="S357" s="173" t="s">
        <v>166</v>
      </c>
      <c r="T357" s="174" t="s">
        <v>706</v>
      </c>
      <c r="U357" s="160">
        <v>0.09</v>
      </c>
      <c r="V357" s="160">
        <f>ROUND(E357*U357,2)</f>
        <v>2.7</v>
      </c>
      <c r="W357" s="160"/>
      <c r="X357" s="160" t="s">
        <v>190</v>
      </c>
      <c r="Y357" s="151"/>
      <c r="Z357" s="151"/>
      <c r="AA357" s="151"/>
      <c r="AB357" s="151"/>
      <c r="AC357" s="151"/>
      <c r="AD357" s="151"/>
      <c r="AE357" s="151"/>
      <c r="AF357" s="151"/>
      <c r="AG357" s="151" t="s">
        <v>191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53" t="s">
        <v>982</v>
      </c>
      <c r="D358" s="254"/>
      <c r="E358" s="254"/>
      <c r="F358" s="254"/>
      <c r="G358" s="254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193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57" t="s">
        <v>983</v>
      </c>
      <c r="D359" s="258"/>
      <c r="E359" s="258"/>
      <c r="F359" s="258"/>
      <c r="G359" s="258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171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75" t="str">
        <f>C359</f>
        <v>Zarovnání styčné plochy podkladu nebo krytu podél vybourané části komunikace nebo zpevněné plochy  živičné tl. přes 50 do 100 mm</v>
      </c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4" t="s">
        <v>671</v>
      </c>
      <c r="D360" s="182"/>
      <c r="E360" s="183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512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84" t="s">
        <v>984</v>
      </c>
      <c r="D361" s="182"/>
      <c r="E361" s="183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1"/>
      <c r="Z361" s="151"/>
      <c r="AA361" s="151"/>
      <c r="AB361" s="151"/>
      <c r="AC361" s="151"/>
      <c r="AD361" s="151"/>
      <c r="AE361" s="151"/>
      <c r="AF361" s="151"/>
      <c r="AG361" s="151" t="s">
        <v>512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84" t="s">
        <v>727</v>
      </c>
      <c r="D362" s="182"/>
      <c r="E362" s="183">
        <v>30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512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40"/>
      <c r="D363" s="241"/>
      <c r="E363" s="241"/>
      <c r="F363" s="241"/>
      <c r="G363" s="241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172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68">
        <v>61</v>
      </c>
      <c r="B364" s="169" t="s">
        <v>985</v>
      </c>
      <c r="C364" s="178" t="s">
        <v>986</v>
      </c>
      <c r="D364" s="170" t="s">
        <v>206</v>
      </c>
      <c r="E364" s="171">
        <v>30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0</v>
      </c>
      <c r="Q364" s="173">
        <f>ROUND(E364*P364,2)</f>
        <v>0</v>
      </c>
      <c r="R364" s="173" t="s">
        <v>207</v>
      </c>
      <c r="S364" s="173" t="s">
        <v>166</v>
      </c>
      <c r="T364" s="174" t="s">
        <v>706</v>
      </c>
      <c r="U364" s="160">
        <v>0.06</v>
      </c>
      <c r="V364" s="160">
        <f>ROUND(E364*U364,2)</f>
        <v>1.8</v>
      </c>
      <c r="W364" s="160"/>
      <c r="X364" s="160" t="s">
        <v>190</v>
      </c>
      <c r="Y364" s="151"/>
      <c r="Z364" s="151"/>
      <c r="AA364" s="151"/>
      <c r="AB364" s="151"/>
      <c r="AC364" s="151"/>
      <c r="AD364" s="151"/>
      <c r="AE364" s="151"/>
      <c r="AF364" s="151"/>
      <c r="AG364" s="151" t="s">
        <v>191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53" t="s">
        <v>335</v>
      </c>
      <c r="D365" s="254"/>
      <c r="E365" s="254"/>
      <c r="F365" s="254"/>
      <c r="G365" s="254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193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57" t="s">
        <v>987</v>
      </c>
      <c r="D366" s="258"/>
      <c r="E366" s="258"/>
      <c r="F366" s="258"/>
      <c r="G366" s="258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51"/>
      <c r="Z366" s="151"/>
      <c r="AA366" s="151"/>
      <c r="AB366" s="151"/>
      <c r="AC366" s="151"/>
      <c r="AD366" s="151"/>
      <c r="AE366" s="151"/>
      <c r="AF366" s="151"/>
      <c r="AG366" s="151" t="s">
        <v>171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84" t="s">
        <v>671</v>
      </c>
      <c r="D367" s="182"/>
      <c r="E367" s="183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512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4" t="s">
        <v>984</v>
      </c>
      <c r="D368" s="182"/>
      <c r="E368" s="183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1"/>
      <c r="Z368" s="151"/>
      <c r="AA368" s="151"/>
      <c r="AB368" s="151"/>
      <c r="AC368" s="151"/>
      <c r="AD368" s="151"/>
      <c r="AE368" s="151"/>
      <c r="AF368" s="151"/>
      <c r="AG368" s="151" t="s">
        <v>512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84" t="s">
        <v>727</v>
      </c>
      <c r="D369" s="182"/>
      <c r="E369" s="183">
        <v>30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512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40"/>
      <c r="D370" s="241"/>
      <c r="E370" s="241"/>
      <c r="F370" s="241"/>
      <c r="G370" s="241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172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x14ac:dyDescent="0.2">
      <c r="A371" s="162" t="s">
        <v>161</v>
      </c>
      <c r="B371" s="163" t="s">
        <v>122</v>
      </c>
      <c r="C371" s="177" t="s">
        <v>123</v>
      </c>
      <c r="D371" s="164"/>
      <c r="E371" s="165"/>
      <c r="F371" s="166"/>
      <c r="G371" s="166">
        <f>SUMIF(AG372:AG385,"&lt;&gt;NOR",G372:G385)</f>
        <v>0</v>
      </c>
      <c r="H371" s="166"/>
      <c r="I371" s="166">
        <f>SUM(I372:I385)</f>
        <v>0</v>
      </c>
      <c r="J371" s="166"/>
      <c r="K371" s="166">
        <f>SUM(K372:K385)</f>
        <v>0</v>
      </c>
      <c r="L371" s="166"/>
      <c r="M371" s="166">
        <f>SUM(M372:M385)</f>
        <v>0</v>
      </c>
      <c r="N371" s="166"/>
      <c r="O371" s="166">
        <f>SUM(O372:O385)</f>
        <v>0</v>
      </c>
      <c r="P371" s="166"/>
      <c r="Q371" s="166">
        <f>SUM(Q372:Q385)</f>
        <v>0</v>
      </c>
      <c r="R371" s="166"/>
      <c r="S371" s="166"/>
      <c r="T371" s="167"/>
      <c r="U371" s="161"/>
      <c r="V371" s="161">
        <f>SUM(V372:V385)</f>
        <v>0</v>
      </c>
      <c r="W371" s="161"/>
      <c r="X371" s="161"/>
      <c r="AG371" t="s">
        <v>162</v>
      </c>
    </row>
    <row r="372" spans="1:60" ht="22.5" outlineLevel="1" x14ac:dyDescent="0.2">
      <c r="A372" s="168">
        <v>62</v>
      </c>
      <c r="B372" s="169" t="s">
        <v>386</v>
      </c>
      <c r="C372" s="178" t="s">
        <v>387</v>
      </c>
      <c r="D372" s="170" t="s">
        <v>286</v>
      </c>
      <c r="E372" s="171">
        <v>19.584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0</v>
      </c>
      <c r="O372" s="173">
        <f>ROUND(E372*N372,2)</f>
        <v>0</v>
      </c>
      <c r="P372" s="173">
        <v>0</v>
      </c>
      <c r="Q372" s="173">
        <f>ROUND(E372*P372,2)</f>
        <v>0</v>
      </c>
      <c r="R372" s="173"/>
      <c r="S372" s="173" t="s">
        <v>244</v>
      </c>
      <c r="T372" s="174" t="s">
        <v>167</v>
      </c>
      <c r="U372" s="160">
        <v>0</v>
      </c>
      <c r="V372" s="160">
        <f>ROUND(E372*U372,2)</f>
        <v>0</v>
      </c>
      <c r="W372" s="160"/>
      <c r="X372" s="160" t="s">
        <v>190</v>
      </c>
      <c r="Y372" s="151"/>
      <c r="Z372" s="151"/>
      <c r="AA372" s="151"/>
      <c r="AB372" s="151"/>
      <c r="AC372" s="151"/>
      <c r="AD372" s="151"/>
      <c r="AE372" s="151"/>
      <c r="AF372" s="151"/>
      <c r="AG372" s="151" t="s">
        <v>191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49" t="s">
        <v>988</v>
      </c>
      <c r="D373" s="250"/>
      <c r="E373" s="250"/>
      <c r="F373" s="250"/>
      <c r="G373" s="25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171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75" t="str">
        <f>C373</f>
        <v>Vodorovné přemístění suti a vybouraných hmot  bez naložení, se složením a hrubým urovnáním na vzdálenost do 1 km</v>
      </c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40"/>
      <c r="D374" s="241"/>
      <c r="E374" s="241"/>
      <c r="F374" s="241"/>
      <c r="G374" s="241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172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68">
        <v>63</v>
      </c>
      <c r="B375" s="169" t="s">
        <v>388</v>
      </c>
      <c r="C375" s="178" t="s">
        <v>989</v>
      </c>
      <c r="D375" s="170" t="s">
        <v>286</v>
      </c>
      <c r="E375" s="171">
        <v>411.26400000000001</v>
      </c>
      <c r="F375" s="172"/>
      <c r="G375" s="173">
        <f>ROUND(E375*F375,2)</f>
        <v>0</v>
      </c>
      <c r="H375" s="172"/>
      <c r="I375" s="173">
        <f>ROUND(E375*H375,2)</f>
        <v>0</v>
      </c>
      <c r="J375" s="172"/>
      <c r="K375" s="173">
        <f>ROUND(E375*J375,2)</f>
        <v>0</v>
      </c>
      <c r="L375" s="173">
        <v>21</v>
      </c>
      <c r="M375" s="173">
        <f>G375*(1+L375/100)</f>
        <v>0</v>
      </c>
      <c r="N375" s="173">
        <v>0</v>
      </c>
      <c r="O375" s="173">
        <f>ROUND(E375*N375,2)</f>
        <v>0</v>
      </c>
      <c r="P375" s="173">
        <v>0</v>
      </c>
      <c r="Q375" s="173">
        <f>ROUND(E375*P375,2)</f>
        <v>0</v>
      </c>
      <c r="R375" s="173"/>
      <c r="S375" s="173" t="s">
        <v>244</v>
      </c>
      <c r="T375" s="174" t="s">
        <v>167</v>
      </c>
      <c r="U375" s="160">
        <v>0</v>
      </c>
      <c r="V375" s="160">
        <f>ROUND(E375*U375,2)</f>
        <v>0</v>
      </c>
      <c r="W375" s="160"/>
      <c r="X375" s="160" t="s">
        <v>190</v>
      </c>
      <c r="Y375" s="151"/>
      <c r="Z375" s="151"/>
      <c r="AA375" s="151"/>
      <c r="AB375" s="151"/>
      <c r="AC375" s="151"/>
      <c r="AD375" s="151"/>
      <c r="AE375" s="151"/>
      <c r="AF375" s="151"/>
      <c r="AG375" s="151" t="s">
        <v>191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58"/>
      <c r="B376" s="159"/>
      <c r="C376" s="249" t="s">
        <v>990</v>
      </c>
      <c r="D376" s="250"/>
      <c r="E376" s="250"/>
      <c r="F376" s="250"/>
      <c r="G376" s="25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171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75" t="str">
        <f>C376</f>
        <v>Vodorovné přemístění suti a vybouraných hmot  bez naložení, se složením a hrubým urovnáním Příplatek kceně za každý další i započatý 1 km přes 1 km</v>
      </c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84" t="s">
        <v>991</v>
      </c>
      <c r="D377" s="182"/>
      <c r="E377" s="183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512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84" t="s">
        <v>992</v>
      </c>
      <c r="D378" s="182"/>
      <c r="E378" s="183">
        <v>411.26400000000001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1"/>
      <c r="Z378" s="151"/>
      <c r="AA378" s="151"/>
      <c r="AB378" s="151"/>
      <c r="AC378" s="151"/>
      <c r="AD378" s="151"/>
      <c r="AE378" s="151"/>
      <c r="AF378" s="151"/>
      <c r="AG378" s="151" t="s">
        <v>512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40"/>
      <c r="D379" s="241"/>
      <c r="E379" s="241"/>
      <c r="F379" s="241"/>
      <c r="G379" s="241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172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22.5" outlineLevel="1" x14ac:dyDescent="0.2">
      <c r="A380" s="168">
        <v>64</v>
      </c>
      <c r="B380" s="169" t="s">
        <v>993</v>
      </c>
      <c r="C380" s="178" t="s">
        <v>994</v>
      </c>
      <c r="D380" s="170" t="s">
        <v>286</v>
      </c>
      <c r="E380" s="171">
        <v>1.95</v>
      </c>
      <c r="F380" s="172"/>
      <c r="G380" s="173">
        <f>ROUND(E380*F380,2)</f>
        <v>0</v>
      </c>
      <c r="H380" s="172"/>
      <c r="I380" s="173">
        <f>ROUND(E380*H380,2)</f>
        <v>0</v>
      </c>
      <c r="J380" s="172"/>
      <c r="K380" s="173">
        <f>ROUND(E380*J380,2)</f>
        <v>0</v>
      </c>
      <c r="L380" s="173">
        <v>21</v>
      </c>
      <c r="M380" s="173">
        <f>G380*(1+L380/100)</f>
        <v>0</v>
      </c>
      <c r="N380" s="173">
        <v>0</v>
      </c>
      <c r="O380" s="173">
        <f>ROUND(E380*N380,2)</f>
        <v>0</v>
      </c>
      <c r="P380" s="173">
        <v>0</v>
      </c>
      <c r="Q380" s="173">
        <f>ROUND(E380*P380,2)</f>
        <v>0</v>
      </c>
      <c r="R380" s="173"/>
      <c r="S380" s="173" t="s">
        <v>244</v>
      </c>
      <c r="T380" s="174" t="s">
        <v>167</v>
      </c>
      <c r="U380" s="160">
        <v>0</v>
      </c>
      <c r="V380" s="160">
        <f>ROUND(E380*U380,2)</f>
        <v>0</v>
      </c>
      <c r="W380" s="160"/>
      <c r="X380" s="160" t="s">
        <v>190</v>
      </c>
      <c r="Y380" s="151"/>
      <c r="Z380" s="151"/>
      <c r="AA380" s="151"/>
      <c r="AB380" s="151"/>
      <c r="AC380" s="151"/>
      <c r="AD380" s="151"/>
      <c r="AE380" s="151"/>
      <c r="AF380" s="151"/>
      <c r="AG380" s="151" t="s">
        <v>191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ht="22.5" outlineLevel="1" x14ac:dyDescent="0.2">
      <c r="A381" s="158"/>
      <c r="B381" s="159"/>
      <c r="C381" s="249" t="s">
        <v>995</v>
      </c>
      <c r="D381" s="250"/>
      <c r="E381" s="250"/>
      <c r="F381" s="250"/>
      <c r="G381" s="25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171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75" t="str">
        <f>C381</f>
        <v>Poplatek za uložení stavebního odpadu na skládce (skládkovné) asfaltového bez obsahu dehtu zatříděného do Katalogu odpadů pod kódem 17 03 02</v>
      </c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240"/>
      <c r="D382" s="241"/>
      <c r="E382" s="241"/>
      <c r="F382" s="241"/>
      <c r="G382" s="241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172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68">
        <v>65</v>
      </c>
      <c r="B383" s="169" t="s">
        <v>392</v>
      </c>
      <c r="C383" s="178" t="s">
        <v>751</v>
      </c>
      <c r="D383" s="170" t="s">
        <v>286</v>
      </c>
      <c r="E383" s="171">
        <v>19.584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0</v>
      </c>
      <c r="O383" s="173">
        <f>ROUND(E383*N383,2)</f>
        <v>0</v>
      </c>
      <c r="P383" s="173">
        <v>0</v>
      </c>
      <c r="Q383" s="173">
        <f>ROUND(E383*P383,2)</f>
        <v>0</v>
      </c>
      <c r="R383" s="173"/>
      <c r="S383" s="173" t="s">
        <v>244</v>
      </c>
      <c r="T383" s="174" t="s">
        <v>167</v>
      </c>
      <c r="U383" s="160">
        <v>0</v>
      </c>
      <c r="V383" s="160">
        <f>ROUND(E383*U383,2)</f>
        <v>0</v>
      </c>
      <c r="W383" s="160"/>
      <c r="X383" s="160" t="s">
        <v>190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191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49" t="s">
        <v>752</v>
      </c>
      <c r="D384" s="250"/>
      <c r="E384" s="250"/>
      <c r="F384" s="250"/>
      <c r="G384" s="25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171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75" t="str">
        <f>C384</f>
        <v>Poplatek za uložení stavebního odpadu na skládce (skládkovné) zeminy a kamení zatříděného do Katalogu odpadů pod kódem 17 05 04</v>
      </c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240"/>
      <c r="D385" s="241"/>
      <c r="E385" s="241"/>
      <c r="F385" s="241"/>
      <c r="G385" s="241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172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x14ac:dyDescent="0.2">
      <c r="A386" s="162" t="s">
        <v>161</v>
      </c>
      <c r="B386" s="163" t="s">
        <v>124</v>
      </c>
      <c r="C386" s="177" t="s">
        <v>125</v>
      </c>
      <c r="D386" s="164"/>
      <c r="E386" s="165"/>
      <c r="F386" s="166"/>
      <c r="G386" s="166">
        <f>SUMIF(AG387:AG394,"&lt;&gt;NOR",G387:G394)</f>
        <v>0</v>
      </c>
      <c r="H386" s="166"/>
      <c r="I386" s="166">
        <f>SUM(I387:I394)</f>
        <v>0</v>
      </c>
      <c r="J386" s="166"/>
      <c r="K386" s="166">
        <f>SUM(K387:K394)</f>
        <v>0</v>
      </c>
      <c r="L386" s="166"/>
      <c r="M386" s="166">
        <f>SUM(M387:M394)</f>
        <v>0</v>
      </c>
      <c r="N386" s="166"/>
      <c r="O386" s="166">
        <f>SUM(O387:O394)</f>
        <v>0</v>
      </c>
      <c r="P386" s="166"/>
      <c r="Q386" s="166">
        <f>SUM(Q387:Q394)</f>
        <v>0</v>
      </c>
      <c r="R386" s="166"/>
      <c r="S386" s="166"/>
      <c r="T386" s="167"/>
      <c r="U386" s="161"/>
      <c r="V386" s="161">
        <f>SUM(V387:V394)</f>
        <v>1.71</v>
      </c>
      <c r="W386" s="161"/>
      <c r="X386" s="161"/>
      <c r="AG386" t="s">
        <v>162</v>
      </c>
    </row>
    <row r="387" spans="1:60" ht="22.5" outlineLevel="1" x14ac:dyDescent="0.2">
      <c r="A387" s="168">
        <v>66</v>
      </c>
      <c r="B387" s="169" t="s">
        <v>996</v>
      </c>
      <c r="C387" s="178" t="s">
        <v>997</v>
      </c>
      <c r="D387" s="170" t="s">
        <v>286</v>
      </c>
      <c r="E387" s="171">
        <v>14.5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21</v>
      </c>
      <c r="M387" s="173">
        <f>G387*(1+L387/100)</f>
        <v>0</v>
      </c>
      <c r="N387" s="173">
        <v>0</v>
      </c>
      <c r="O387" s="173">
        <f>ROUND(E387*N387,2)</f>
        <v>0</v>
      </c>
      <c r="P387" s="173">
        <v>0</v>
      </c>
      <c r="Q387" s="173">
        <f>ROUND(E387*P387,2)</f>
        <v>0</v>
      </c>
      <c r="R387" s="173" t="s">
        <v>456</v>
      </c>
      <c r="S387" s="173" t="s">
        <v>166</v>
      </c>
      <c r="T387" s="174" t="s">
        <v>706</v>
      </c>
      <c r="U387" s="160">
        <v>0.1</v>
      </c>
      <c r="V387" s="160">
        <f>ROUND(E387*U387,2)</f>
        <v>1.45</v>
      </c>
      <c r="W387" s="160"/>
      <c r="X387" s="160" t="s">
        <v>190</v>
      </c>
      <c r="Y387" s="151"/>
      <c r="Z387" s="151"/>
      <c r="AA387" s="151"/>
      <c r="AB387" s="151"/>
      <c r="AC387" s="151"/>
      <c r="AD387" s="151"/>
      <c r="AE387" s="151"/>
      <c r="AF387" s="151"/>
      <c r="AG387" s="151" t="s">
        <v>998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53" t="s">
        <v>999</v>
      </c>
      <c r="D388" s="254"/>
      <c r="E388" s="254"/>
      <c r="F388" s="254"/>
      <c r="G388" s="254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193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57" t="s">
        <v>1000</v>
      </c>
      <c r="D389" s="258"/>
      <c r="E389" s="258"/>
      <c r="F389" s="258"/>
      <c r="G389" s="258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171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75" t="str">
        <f>C389</f>
        <v>Přesun hmot pro trubní vedení hloubené ztrub kameninových pro kanalizace v otevřeném výkopu dopravní vzdálenost do 15 m</v>
      </c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40"/>
      <c r="D390" s="241"/>
      <c r="E390" s="241"/>
      <c r="F390" s="241"/>
      <c r="G390" s="241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172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ht="22.5" outlineLevel="1" x14ac:dyDescent="0.2">
      <c r="A391" s="168">
        <v>67</v>
      </c>
      <c r="B391" s="169" t="s">
        <v>454</v>
      </c>
      <c r="C391" s="178" t="s">
        <v>1001</v>
      </c>
      <c r="D391" s="170" t="s">
        <v>286</v>
      </c>
      <c r="E391" s="171">
        <v>1.23</v>
      </c>
      <c r="F391" s="172"/>
      <c r="G391" s="173">
        <f>ROUND(E391*F391,2)</f>
        <v>0</v>
      </c>
      <c r="H391" s="172"/>
      <c r="I391" s="173">
        <f>ROUND(E391*H391,2)</f>
        <v>0</v>
      </c>
      <c r="J391" s="172"/>
      <c r="K391" s="173">
        <f>ROUND(E391*J391,2)</f>
        <v>0</v>
      </c>
      <c r="L391" s="173">
        <v>21</v>
      </c>
      <c r="M391" s="173">
        <f>G391*(1+L391/100)</f>
        <v>0</v>
      </c>
      <c r="N391" s="173">
        <v>0</v>
      </c>
      <c r="O391" s="173">
        <f>ROUND(E391*N391,2)</f>
        <v>0</v>
      </c>
      <c r="P391" s="173">
        <v>0</v>
      </c>
      <c r="Q391" s="173">
        <f>ROUND(E391*P391,2)</f>
        <v>0</v>
      </c>
      <c r="R391" s="173" t="s">
        <v>456</v>
      </c>
      <c r="S391" s="173" t="s">
        <v>166</v>
      </c>
      <c r="T391" s="174" t="s">
        <v>706</v>
      </c>
      <c r="U391" s="160">
        <v>0.21</v>
      </c>
      <c r="V391" s="160">
        <f>ROUND(E391*U391,2)</f>
        <v>0.26</v>
      </c>
      <c r="W391" s="160"/>
      <c r="X391" s="160" t="s">
        <v>190</v>
      </c>
      <c r="Y391" s="151"/>
      <c r="Z391" s="151"/>
      <c r="AA391" s="151"/>
      <c r="AB391" s="151"/>
      <c r="AC391" s="151"/>
      <c r="AD391" s="151"/>
      <c r="AE391" s="151"/>
      <c r="AF391" s="151"/>
      <c r="AG391" s="151" t="s">
        <v>998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53" t="s">
        <v>457</v>
      </c>
      <c r="D392" s="254"/>
      <c r="E392" s="254"/>
      <c r="F392" s="254"/>
      <c r="G392" s="25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193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ht="22.5" outlineLevel="1" x14ac:dyDescent="0.2">
      <c r="A393" s="158"/>
      <c r="B393" s="159"/>
      <c r="C393" s="257" t="s">
        <v>1002</v>
      </c>
      <c r="D393" s="258"/>
      <c r="E393" s="258"/>
      <c r="F393" s="258"/>
      <c r="G393" s="258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51"/>
      <c r="Z393" s="151"/>
      <c r="AA393" s="151"/>
      <c r="AB393" s="151"/>
      <c r="AC393" s="151"/>
      <c r="AD393" s="151"/>
      <c r="AE393" s="151"/>
      <c r="AF393" s="151"/>
      <c r="AG393" s="151" t="s">
        <v>171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75" t="str">
        <f>C393</f>
        <v>Přesun hmot pro trubní vedení hloubené ztrub z plastických hmot nebo sklolaminátových pro vodovody nebo kanalizace v otevřeném výkopu dopravní vzdálenost do 15 m</v>
      </c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240"/>
      <c r="D394" s="241"/>
      <c r="E394" s="241"/>
      <c r="F394" s="241"/>
      <c r="G394" s="241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172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x14ac:dyDescent="0.2">
      <c r="A395" s="162" t="s">
        <v>161</v>
      </c>
      <c r="B395" s="163" t="s">
        <v>126</v>
      </c>
      <c r="C395" s="177" t="s">
        <v>28</v>
      </c>
      <c r="D395" s="164"/>
      <c r="E395" s="165"/>
      <c r="F395" s="166"/>
      <c r="G395" s="166">
        <f>SUMIF(AG396:AG411,"&lt;&gt;NOR",G396:G411)</f>
        <v>0</v>
      </c>
      <c r="H395" s="166"/>
      <c r="I395" s="166">
        <f>SUM(I396:I411)</f>
        <v>0</v>
      </c>
      <c r="J395" s="166"/>
      <c r="K395" s="166">
        <f>SUM(K396:K411)</f>
        <v>0</v>
      </c>
      <c r="L395" s="166"/>
      <c r="M395" s="166">
        <f>SUM(M396:M411)</f>
        <v>0</v>
      </c>
      <c r="N395" s="166"/>
      <c r="O395" s="166">
        <f>SUM(O396:O411)</f>
        <v>0</v>
      </c>
      <c r="P395" s="166"/>
      <c r="Q395" s="166">
        <f>SUM(Q396:Q411)</f>
        <v>0</v>
      </c>
      <c r="R395" s="166"/>
      <c r="S395" s="166"/>
      <c r="T395" s="167"/>
      <c r="U395" s="161"/>
      <c r="V395" s="161">
        <f>SUM(V396:V411)</f>
        <v>0</v>
      </c>
      <c r="W395" s="161"/>
      <c r="X395" s="161"/>
      <c r="AG395" t="s">
        <v>162</v>
      </c>
    </row>
    <row r="396" spans="1:60" outlineLevel="1" x14ac:dyDescent="0.2">
      <c r="A396" s="168">
        <v>68</v>
      </c>
      <c r="B396" s="169" t="s">
        <v>1003</v>
      </c>
      <c r="C396" s="178" t="s">
        <v>1004</v>
      </c>
      <c r="D396" s="170" t="s">
        <v>1005</v>
      </c>
      <c r="E396" s="171">
        <v>1</v>
      </c>
      <c r="F396" s="172"/>
      <c r="G396" s="173">
        <f>ROUND(E396*F396,2)</f>
        <v>0</v>
      </c>
      <c r="H396" s="172"/>
      <c r="I396" s="173">
        <f>ROUND(E396*H396,2)</f>
        <v>0</v>
      </c>
      <c r="J396" s="172"/>
      <c r="K396" s="173">
        <f>ROUND(E396*J396,2)</f>
        <v>0</v>
      </c>
      <c r="L396" s="173">
        <v>21</v>
      </c>
      <c r="M396" s="173">
        <f>G396*(1+L396/100)</f>
        <v>0</v>
      </c>
      <c r="N396" s="173">
        <v>0</v>
      </c>
      <c r="O396" s="173">
        <f>ROUND(E396*N396,2)</f>
        <v>0</v>
      </c>
      <c r="P396" s="173">
        <v>0</v>
      </c>
      <c r="Q396" s="173">
        <f>ROUND(E396*P396,2)</f>
        <v>0</v>
      </c>
      <c r="R396" s="173"/>
      <c r="S396" s="173" t="s">
        <v>244</v>
      </c>
      <c r="T396" s="174" t="s">
        <v>167</v>
      </c>
      <c r="U396" s="160">
        <v>0</v>
      </c>
      <c r="V396" s="160">
        <f>ROUND(E396*U396,2)</f>
        <v>0</v>
      </c>
      <c r="W396" s="160"/>
      <c r="X396" s="160" t="s">
        <v>190</v>
      </c>
      <c r="Y396" s="151"/>
      <c r="Z396" s="151"/>
      <c r="AA396" s="151"/>
      <c r="AB396" s="151"/>
      <c r="AC396" s="151"/>
      <c r="AD396" s="151"/>
      <c r="AE396" s="151"/>
      <c r="AF396" s="151"/>
      <c r="AG396" s="151" t="s">
        <v>191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49" t="s">
        <v>1004</v>
      </c>
      <c r="D397" s="250"/>
      <c r="E397" s="250"/>
      <c r="F397" s="250"/>
      <c r="G397" s="25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171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84" t="s">
        <v>1006</v>
      </c>
      <c r="D398" s="182"/>
      <c r="E398" s="183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512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4" t="s">
        <v>1007</v>
      </c>
      <c r="D399" s="182"/>
      <c r="E399" s="183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512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84" t="s">
        <v>1008</v>
      </c>
      <c r="D400" s="182"/>
      <c r="E400" s="183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512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84" t="s">
        <v>1009</v>
      </c>
      <c r="D401" s="182"/>
      <c r="E401" s="183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512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84" t="s">
        <v>103</v>
      </c>
      <c r="D402" s="182"/>
      <c r="E402" s="183">
        <v>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1"/>
      <c r="Z402" s="151"/>
      <c r="AA402" s="151"/>
      <c r="AB402" s="151"/>
      <c r="AC402" s="151"/>
      <c r="AD402" s="151"/>
      <c r="AE402" s="151"/>
      <c r="AF402" s="151"/>
      <c r="AG402" s="151" t="s">
        <v>512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240"/>
      <c r="D403" s="241"/>
      <c r="E403" s="241"/>
      <c r="F403" s="241"/>
      <c r="G403" s="241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172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68">
        <v>69</v>
      </c>
      <c r="B404" s="169" t="s">
        <v>1010</v>
      </c>
      <c r="C404" s="178" t="s">
        <v>28</v>
      </c>
      <c r="D404" s="170" t="s">
        <v>1005</v>
      </c>
      <c r="E404" s="171">
        <v>1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3">
        <v>0</v>
      </c>
      <c r="O404" s="173">
        <f>ROUND(E404*N404,2)</f>
        <v>0</v>
      </c>
      <c r="P404" s="173">
        <v>0</v>
      </c>
      <c r="Q404" s="173">
        <f>ROUND(E404*P404,2)</f>
        <v>0</v>
      </c>
      <c r="R404" s="173"/>
      <c r="S404" s="173" t="s">
        <v>244</v>
      </c>
      <c r="T404" s="174" t="s">
        <v>167</v>
      </c>
      <c r="U404" s="160">
        <v>0</v>
      </c>
      <c r="V404" s="160">
        <f>ROUND(E404*U404,2)</f>
        <v>0</v>
      </c>
      <c r="W404" s="160"/>
      <c r="X404" s="160" t="s">
        <v>190</v>
      </c>
      <c r="Y404" s="151"/>
      <c r="Z404" s="151"/>
      <c r="AA404" s="151"/>
      <c r="AB404" s="151"/>
      <c r="AC404" s="151"/>
      <c r="AD404" s="151"/>
      <c r="AE404" s="151"/>
      <c r="AF404" s="151"/>
      <c r="AG404" s="151" t="s">
        <v>191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249" t="s">
        <v>28</v>
      </c>
      <c r="D405" s="250"/>
      <c r="E405" s="250"/>
      <c r="F405" s="250"/>
      <c r="G405" s="25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171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84" t="s">
        <v>1011</v>
      </c>
      <c r="D406" s="182"/>
      <c r="E406" s="183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1"/>
      <c r="Z406" s="151"/>
      <c r="AA406" s="151"/>
      <c r="AB406" s="151"/>
      <c r="AC406" s="151"/>
      <c r="AD406" s="151"/>
      <c r="AE406" s="151"/>
      <c r="AF406" s="151"/>
      <c r="AG406" s="151" t="s">
        <v>512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84" t="s">
        <v>1012</v>
      </c>
      <c r="D407" s="182"/>
      <c r="E407" s="183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51"/>
      <c r="Z407" s="151"/>
      <c r="AA407" s="151"/>
      <c r="AB407" s="151"/>
      <c r="AC407" s="151"/>
      <c r="AD407" s="151"/>
      <c r="AE407" s="151"/>
      <c r="AF407" s="151"/>
      <c r="AG407" s="151" t="s">
        <v>512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ht="22.5" outlineLevel="1" x14ac:dyDescent="0.2">
      <c r="A408" s="158"/>
      <c r="B408" s="159"/>
      <c r="C408" s="184" t="s">
        <v>1013</v>
      </c>
      <c r="D408" s="182"/>
      <c r="E408" s="183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512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4" t="s">
        <v>1009</v>
      </c>
      <c r="D409" s="182"/>
      <c r="E409" s="183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512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84" t="s">
        <v>103</v>
      </c>
      <c r="D410" s="182"/>
      <c r="E410" s="183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512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240"/>
      <c r="D411" s="241"/>
      <c r="E411" s="241"/>
      <c r="F411" s="241"/>
      <c r="G411" s="241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172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x14ac:dyDescent="0.2">
      <c r="A412" s="3"/>
      <c r="B412" s="4"/>
      <c r="C412" s="179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v>15</v>
      </c>
      <c r="AF412">
        <v>21</v>
      </c>
      <c r="AG412" t="s">
        <v>148</v>
      </c>
    </row>
    <row r="413" spans="1:60" x14ac:dyDescent="0.2">
      <c r="A413" s="154"/>
      <c r="B413" s="155" t="s">
        <v>29</v>
      </c>
      <c r="C413" s="180"/>
      <c r="D413" s="156"/>
      <c r="E413" s="157"/>
      <c r="F413" s="157"/>
      <c r="G413" s="176">
        <f>G8+G139+G156+G165+G195+G356+G371+G386+G395</f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AE413">
        <f>SUMIF(L7:L411,AE412,G7:G411)</f>
        <v>0</v>
      </c>
      <c r="AF413">
        <f>SUMIF(L7:L411,AF412,G7:G411)</f>
        <v>0</v>
      </c>
      <c r="AG413" t="s">
        <v>181</v>
      </c>
    </row>
    <row r="414" spans="1:60" x14ac:dyDescent="0.2">
      <c r="C414" s="181"/>
      <c r="D414" s="10"/>
      <c r="AG414" t="s">
        <v>182</v>
      </c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tNMVK8AA3IREcWBZWGwE6p9FhgFW6Y132lzCMDllUDhNy6X5lSPe9+1TT6zgY3jLVMsg7v1pXCaCkzX4DhipA==" saltValue="+/O1qgZK09c0iVBVi/TTHw==" spinCount="100000" sheet="1"/>
  <mergeCells count="157">
    <mergeCell ref="C411:G411"/>
    <mergeCell ref="C392:G392"/>
    <mergeCell ref="C393:G393"/>
    <mergeCell ref="C394:G394"/>
    <mergeCell ref="C397:G397"/>
    <mergeCell ref="C403:G403"/>
    <mergeCell ref="C405:G405"/>
    <mergeCell ref="C382:G382"/>
    <mergeCell ref="C384:G384"/>
    <mergeCell ref="C385:G385"/>
    <mergeCell ref="C388:G388"/>
    <mergeCell ref="C389:G389"/>
    <mergeCell ref="C390:G390"/>
    <mergeCell ref="C370:G370"/>
    <mergeCell ref="C373:G373"/>
    <mergeCell ref="C374:G374"/>
    <mergeCell ref="C376:G376"/>
    <mergeCell ref="C379:G379"/>
    <mergeCell ref="C381:G381"/>
    <mergeCell ref="C355:G355"/>
    <mergeCell ref="C358:G358"/>
    <mergeCell ref="C359:G359"/>
    <mergeCell ref="C363:G363"/>
    <mergeCell ref="C365:G365"/>
    <mergeCell ref="C366:G366"/>
    <mergeCell ref="C337:G337"/>
    <mergeCell ref="C339:G339"/>
    <mergeCell ref="C344:G344"/>
    <mergeCell ref="C346:G346"/>
    <mergeCell ref="C350:G350"/>
    <mergeCell ref="C352:G352"/>
    <mergeCell ref="C328:G328"/>
    <mergeCell ref="C330:G330"/>
    <mergeCell ref="C331:G331"/>
    <mergeCell ref="C333:G333"/>
    <mergeCell ref="C334:G334"/>
    <mergeCell ref="C336:G336"/>
    <mergeCell ref="C311:G311"/>
    <mergeCell ref="C313:G313"/>
    <mergeCell ref="C318:G318"/>
    <mergeCell ref="C320:G320"/>
    <mergeCell ref="C321:G321"/>
    <mergeCell ref="C323:G323"/>
    <mergeCell ref="C296:G296"/>
    <mergeCell ref="C298:G298"/>
    <mergeCell ref="C299:G299"/>
    <mergeCell ref="C301:G301"/>
    <mergeCell ref="C306:G306"/>
    <mergeCell ref="C308:G308"/>
    <mergeCell ref="C284:G284"/>
    <mergeCell ref="C286:G286"/>
    <mergeCell ref="C287:G287"/>
    <mergeCell ref="C289:G289"/>
    <mergeCell ref="C290:G290"/>
    <mergeCell ref="C292:G292"/>
    <mergeCell ref="C275:G275"/>
    <mergeCell ref="C277:G277"/>
    <mergeCell ref="C278:G278"/>
    <mergeCell ref="C280:G280"/>
    <mergeCell ref="C281:G281"/>
    <mergeCell ref="C283:G283"/>
    <mergeCell ref="C266:G266"/>
    <mergeCell ref="C268:G268"/>
    <mergeCell ref="C269:G269"/>
    <mergeCell ref="C271:G271"/>
    <mergeCell ref="C272:G272"/>
    <mergeCell ref="C274:G274"/>
    <mergeCell ref="C246:G246"/>
    <mergeCell ref="C248:G248"/>
    <mergeCell ref="C252:G252"/>
    <mergeCell ref="C254:G254"/>
    <mergeCell ref="C258:G258"/>
    <mergeCell ref="C260:G260"/>
    <mergeCell ref="C226:G226"/>
    <mergeCell ref="C228:G228"/>
    <mergeCell ref="C234:G234"/>
    <mergeCell ref="C236:G236"/>
    <mergeCell ref="C240:G240"/>
    <mergeCell ref="C242:G242"/>
    <mergeCell ref="C208:G208"/>
    <mergeCell ref="C209:G209"/>
    <mergeCell ref="C213:G213"/>
    <mergeCell ref="C215:G215"/>
    <mergeCell ref="C218:G218"/>
    <mergeCell ref="C220:G220"/>
    <mergeCell ref="C197:G197"/>
    <mergeCell ref="C198:G198"/>
    <mergeCell ref="C202:G202"/>
    <mergeCell ref="C204:G204"/>
    <mergeCell ref="C205:G205"/>
    <mergeCell ref="C206:G206"/>
    <mergeCell ref="C181:G181"/>
    <mergeCell ref="C183:G183"/>
    <mergeCell ref="C184:G184"/>
    <mergeCell ref="C188:G188"/>
    <mergeCell ref="C190:G190"/>
    <mergeCell ref="C194:G194"/>
    <mergeCell ref="C164:G164"/>
    <mergeCell ref="C167:G167"/>
    <mergeCell ref="C168:G168"/>
    <mergeCell ref="C174:G174"/>
    <mergeCell ref="C176:G176"/>
    <mergeCell ref="C177:G177"/>
    <mergeCell ref="C143:G143"/>
    <mergeCell ref="C145:G145"/>
    <mergeCell ref="C149:G149"/>
    <mergeCell ref="C151:G151"/>
    <mergeCell ref="C155:G155"/>
    <mergeCell ref="C158:G158"/>
    <mergeCell ref="C129:G129"/>
    <mergeCell ref="C133:G133"/>
    <mergeCell ref="C135:G135"/>
    <mergeCell ref="C138:G138"/>
    <mergeCell ref="C141:G141"/>
    <mergeCell ref="C142:G142"/>
    <mergeCell ref="C103:G103"/>
    <mergeCell ref="C105:G105"/>
    <mergeCell ref="C111:G111"/>
    <mergeCell ref="C113:G113"/>
    <mergeCell ref="C122:G122"/>
    <mergeCell ref="C124:G124"/>
    <mergeCell ref="C89:G89"/>
    <mergeCell ref="C91:G91"/>
    <mergeCell ref="C95:G95"/>
    <mergeCell ref="C97:G97"/>
    <mergeCell ref="C100:G100"/>
    <mergeCell ref="C102:G102"/>
    <mergeCell ref="C64:G64"/>
    <mergeCell ref="C66:G66"/>
    <mergeCell ref="C70:G70"/>
    <mergeCell ref="C72:G72"/>
    <mergeCell ref="C77:G77"/>
    <mergeCell ref="C79:G79"/>
    <mergeCell ref="C49:G49"/>
    <mergeCell ref="C50:G50"/>
    <mergeCell ref="C51:G51"/>
    <mergeCell ref="C53:G53"/>
    <mergeCell ref="C58:G58"/>
    <mergeCell ref="C60:G60"/>
    <mergeCell ref="C32:G32"/>
    <mergeCell ref="C33:G33"/>
    <mergeCell ref="C38:G38"/>
    <mergeCell ref="C40:G40"/>
    <mergeCell ref="C41:G41"/>
    <mergeCell ref="C47:G47"/>
    <mergeCell ref="C17:G17"/>
    <mergeCell ref="C18:G18"/>
    <mergeCell ref="C23:G23"/>
    <mergeCell ref="C25:G25"/>
    <mergeCell ref="C26:G26"/>
    <mergeCell ref="C30:G30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67</v>
      </c>
      <c r="C3" s="243" t="s">
        <v>68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67</v>
      </c>
      <c r="C4" s="246" t="s">
        <v>69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81</v>
      </c>
      <c r="C8" s="177" t="s">
        <v>82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470</v>
      </c>
      <c r="C9" s="178" t="s">
        <v>1014</v>
      </c>
      <c r="D9" s="170" t="s">
        <v>232</v>
      </c>
      <c r="E9" s="171">
        <v>30.577999999999999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9" t="s">
        <v>1015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0"/>
      <c r="D11" s="241"/>
      <c r="E11" s="241"/>
      <c r="F11" s="241"/>
      <c r="G11" s="24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1016</v>
      </c>
      <c r="C12" s="178" t="s">
        <v>1017</v>
      </c>
      <c r="D12" s="170" t="s">
        <v>232</v>
      </c>
      <c r="E12" s="171">
        <v>30.577999999999999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244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9" t="s">
        <v>1015</v>
      </c>
      <c r="D13" s="250"/>
      <c r="E13" s="250"/>
      <c r="F13" s="250"/>
      <c r="G13" s="25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0"/>
      <c r="D14" s="241"/>
      <c r="E14" s="241"/>
      <c r="F14" s="241"/>
      <c r="G14" s="24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68">
        <v>3</v>
      </c>
      <c r="B15" s="169" t="s">
        <v>472</v>
      </c>
      <c r="C15" s="178" t="s">
        <v>473</v>
      </c>
      <c r="D15" s="170" t="s">
        <v>232</v>
      </c>
      <c r="E15" s="171">
        <v>30.577999999999999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244</v>
      </c>
      <c r="T15" s="174" t="s">
        <v>167</v>
      </c>
      <c r="U15" s="160">
        <v>0</v>
      </c>
      <c r="V15" s="160">
        <f>ROUND(E15*U15,2)</f>
        <v>0</v>
      </c>
      <c r="W15" s="160"/>
      <c r="X15" s="160" t="s">
        <v>190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49" t="s">
        <v>1015</v>
      </c>
      <c r="D16" s="250"/>
      <c r="E16" s="250"/>
      <c r="F16" s="250"/>
      <c r="G16" s="25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0"/>
      <c r="D17" s="241"/>
      <c r="E17" s="241"/>
      <c r="F17" s="241"/>
      <c r="G17" s="241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474</v>
      </c>
      <c r="C18" s="178" t="s">
        <v>475</v>
      </c>
      <c r="D18" s="170" t="s">
        <v>286</v>
      </c>
      <c r="E18" s="171">
        <v>51.982599999999998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244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49" t="s">
        <v>1018</v>
      </c>
      <c r="D19" s="250"/>
      <c r="E19" s="250"/>
      <c r="F19" s="250"/>
      <c r="G19" s="25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0"/>
      <c r="D20" s="241"/>
      <c r="E20" s="241"/>
      <c r="F20" s="241"/>
      <c r="G20" s="24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2" t="s">
        <v>161</v>
      </c>
      <c r="B21" s="163" t="s">
        <v>84</v>
      </c>
      <c r="C21" s="177" t="s">
        <v>85</v>
      </c>
      <c r="D21" s="164"/>
      <c r="E21" s="165"/>
      <c r="F21" s="166"/>
      <c r="G21" s="166">
        <f>SUMIF(AG22:AG60,"&lt;&gt;NOR",G22:G60)</f>
        <v>0</v>
      </c>
      <c r="H21" s="166"/>
      <c r="I21" s="166">
        <f>SUM(I22:I60)</f>
        <v>0</v>
      </c>
      <c r="J21" s="166"/>
      <c r="K21" s="166">
        <f>SUM(K22:K60)</f>
        <v>0</v>
      </c>
      <c r="L21" s="166"/>
      <c r="M21" s="166">
        <f>SUM(M22:M60)</f>
        <v>0</v>
      </c>
      <c r="N21" s="166"/>
      <c r="O21" s="166">
        <f>SUM(O22:O60)</f>
        <v>55.81</v>
      </c>
      <c r="P21" s="166"/>
      <c r="Q21" s="166">
        <f>SUM(Q22:Q60)</f>
        <v>0</v>
      </c>
      <c r="R21" s="166"/>
      <c r="S21" s="166"/>
      <c r="T21" s="167"/>
      <c r="U21" s="161"/>
      <c r="V21" s="161">
        <f>SUM(V22:V60)</f>
        <v>0</v>
      </c>
      <c r="W21" s="161"/>
      <c r="X21" s="161"/>
      <c r="AG21" t="s">
        <v>162</v>
      </c>
    </row>
    <row r="22" spans="1:60" outlineLevel="1" x14ac:dyDescent="0.2">
      <c r="A22" s="168">
        <v>5</v>
      </c>
      <c r="B22" s="169" t="s">
        <v>1019</v>
      </c>
      <c r="C22" s="178" t="s">
        <v>1020</v>
      </c>
      <c r="D22" s="170" t="s">
        <v>1021</v>
      </c>
      <c r="E22" s="171">
        <v>0.2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8.8000000000000005E-3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244</v>
      </c>
      <c r="T22" s="174" t="s">
        <v>167</v>
      </c>
      <c r="U22" s="160">
        <v>0</v>
      </c>
      <c r="V22" s="160">
        <f>ROUND(E22*U22,2)</f>
        <v>0</v>
      </c>
      <c r="W22" s="160"/>
      <c r="X22" s="160" t="s">
        <v>190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1"/>
      <c r="D23" s="252"/>
      <c r="E23" s="252"/>
      <c r="F23" s="252"/>
      <c r="G23" s="252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68">
        <v>6</v>
      </c>
      <c r="B24" s="169" t="s">
        <v>1022</v>
      </c>
      <c r="C24" s="178" t="s">
        <v>1023</v>
      </c>
      <c r="D24" s="170" t="s">
        <v>188</v>
      </c>
      <c r="E24" s="171">
        <v>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244</v>
      </c>
      <c r="T24" s="174" t="s">
        <v>167</v>
      </c>
      <c r="U24" s="160">
        <v>0</v>
      </c>
      <c r="V24" s="160">
        <f>ROUND(E24*U24,2)</f>
        <v>0</v>
      </c>
      <c r="W24" s="160"/>
      <c r="X24" s="160" t="s">
        <v>190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1"/>
      <c r="D25" s="252"/>
      <c r="E25" s="252"/>
      <c r="F25" s="252"/>
      <c r="G25" s="252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68">
        <v>7</v>
      </c>
      <c r="B26" s="169" t="s">
        <v>1024</v>
      </c>
      <c r="C26" s="178" t="s">
        <v>1025</v>
      </c>
      <c r="D26" s="170" t="s">
        <v>232</v>
      </c>
      <c r="E26" s="171">
        <v>6.5279999999999996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244</v>
      </c>
      <c r="T26" s="174" t="s">
        <v>167</v>
      </c>
      <c r="U26" s="160">
        <v>0</v>
      </c>
      <c r="V26" s="160">
        <f>ROUND(E26*U26,2)</f>
        <v>0</v>
      </c>
      <c r="W26" s="160"/>
      <c r="X26" s="160" t="s">
        <v>190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49" t="s">
        <v>1026</v>
      </c>
      <c r="D27" s="250"/>
      <c r="E27" s="250"/>
      <c r="F27" s="250"/>
      <c r="G27" s="25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0"/>
      <c r="D28" s="241"/>
      <c r="E28" s="241"/>
      <c r="F28" s="241"/>
      <c r="G28" s="24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8</v>
      </c>
      <c r="B29" s="169" t="s">
        <v>1027</v>
      </c>
      <c r="C29" s="178" t="s">
        <v>1028</v>
      </c>
      <c r="D29" s="170" t="s">
        <v>206</v>
      </c>
      <c r="E29" s="171">
        <v>20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1"/>
      <c r="D30" s="252"/>
      <c r="E30" s="252"/>
      <c r="F30" s="252"/>
      <c r="G30" s="25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68">
        <v>9</v>
      </c>
      <c r="B31" s="169" t="s">
        <v>1029</v>
      </c>
      <c r="C31" s="178" t="s">
        <v>1030</v>
      </c>
      <c r="D31" s="170" t="s">
        <v>206</v>
      </c>
      <c r="E31" s="171">
        <v>165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1"/>
      <c r="D32" s="252"/>
      <c r="E32" s="252"/>
      <c r="F32" s="252"/>
      <c r="G32" s="252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68">
        <v>10</v>
      </c>
      <c r="B33" s="169" t="s">
        <v>1031</v>
      </c>
      <c r="C33" s="178" t="s">
        <v>1032</v>
      </c>
      <c r="D33" s="170" t="s">
        <v>206</v>
      </c>
      <c r="E33" s="171">
        <v>15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244</v>
      </c>
      <c r="T33" s="174" t="s">
        <v>167</v>
      </c>
      <c r="U33" s="160">
        <v>0</v>
      </c>
      <c r="V33" s="160">
        <f>ROUND(E33*U33,2)</f>
        <v>0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1"/>
      <c r="D34" s="252"/>
      <c r="E34" s="252"/>
      <c r="F34" s="252"/>
      <c r="G34" s="25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68">
        <v>11</v>
      </c>
      <c r="B35" s="169" t="s">
        <v>1033</v>
      </c>
      <c r="C35" s="178" t="s">
        <v>1034</v>
      </c>
      <c r="D35" s="170" t="s">
        <v>206</v>
      </c>
      <c r="E35" s="171">
        <v>200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0.1</v>
      </c>
      <c r="O35" s="173">
        <f>ROUND(E35*N35,2)</f>
        <v>20</v>
      </c>
      <c r="P35" s="173">
        <v>0</v>
      </c>
      <c r="Q35" s="173">
        <f>ROUND(E35*P35,2)</f>
        <v>0</v>
      </c>
      <c r="R35" s="173"/>
      <c r="S35" s="173" t="s">
        <v>244</v>
      </c>
      <c r="T35" s="174" t="s">
        <v>167</v>
      </c>
      <c r="U35" s="160">
        <v>0</v>
      </c>
      <c r="V35" s="160">
        <f>ROUND(E35*U35,2)</f>
        <v>0</v>
      </c>
      <c r="W35" s="160"/>
      <c r="X35" s="160" t="s">
        <v>190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1"/>
      <c r="D36" s="252"/>
      <c r="E36" s="252"/>
      <c r="F36" s="252"/>
      <c r="G36" s="252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12</v>
      </c>
      <c r="B37" s="169" t="s">
        <v>1035</v>
      </c>
      <c r="C37" s="178" t="s">
        <v>1036</v>
      </c>
      <c r="D37" s="170" t="s">
        <v>206</v>
      </c>
      <c r="E37" s="171">
        <v>200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9.0000000000000006E-5</v>
      </c>
      <c r="O37" s="173">
        <f>ROUND(E37*N37,2)</f>
        <v>0.02</v>
      </c>
      <c r="P37" s="173">
        <v>0</v>
      </c>
      <c r="Q37" s="173">
        <f>ROUND(E37*P37,2)</f>
        <v>0</v>
      </c>
      <c r="R37" s="173"/>
      <c r="S37" s="173" t="s">
        <v>244</v>
      </c>
      <c r="T37" s="174" t="s">
        <v>167</v>
      </c>
      <c r="U37" s="160">
        <v>0</v>
      </c>
      <c r="V37" s="160">
        <f>ROUND(E37*U37,2)</f>
        <v>0</v>
      </c>
      <c r="W37" s="160"/>
      <c r="X37" s="160" t="s">
        <v>190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1"/>
      <c r="D38" s="252"/>
      <c r="E38" s="252"/>
      <c r="F38" s="252"/>
      <c r="G38" s="252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68">
        <v>13</v>
      </c>
      <c r="B39" s="169" t="s">
        <v>1037</v>
      </c>
      <c r="C39" s="178" t="s">
        <v>1038</v>
      </c>
      <c r="D39" s="170" t="s">
        <v>206</v>
      </c>
      <c r="E39" s="171">
        <v>20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244</v>
      </c>
      <c r="T39" s="174" t="s">
        <v>167</v>
      </c>
      <c r="U39" s="160">
        <v>0</v>
      </c>
      <c r="V39" s="160">
        <f>ROUND(E39*U39,2)</f>
        <v>0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1"/>
      <c r="D40" s="252"/>
      <c r="E40" s="252"/>
      <c r="F40" s="252"/>
      <c r="G40" s="252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68">
        <v>14</v>
      </c>
      <c r="B41" s="169" t="s">
        <v>1039</v>
      </c>
      <c r="C41" s="178" t="s">
        <v>1040</v>
      </c>
      <c r="D41" s="170" t="s">
        <v>206</v>
      </c>
      <c r="E41" s="171">
        <v>165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244</v>
      </c>
      <c r="T41" s="174" t="s">
        <v>167</v>
      </c>
      <c r="U41" s="160">
        <v>0</v>
      </c>
      <c r="V41" s="160">
        <f>ROUND(E41*U41,2)</f>
        <v>0</v>
      </c>
      <c r="W41" s="160"/>
      <c r="X41" s="160" t="s">
        <v>190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1"/>
      <c r="D42" s="252"/>
      <c r="E42" s="252"/>
      <c r="F42" s="252"/>
      <c r="G42" s="252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68">
        <v>15</v>
      </c>
      <c r="B43" s="169" t="s">
        <v>1041</v>
      </c>
      <c r="C43" s="178" t="s">
        <v>1042</v>
      </c>
      <c r="D43" s="170" t="s">
        <v>206</v>
      </c>
      <c r="E43" s="171">
        <v>15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244</v>
      </c>
      <c r="T43" s="174" t="s">
        <v>167</v>
      </c>
      <c r="U43" s="160">
        <v>0</v>
      </c>
      <c r="V43" s="160">
        <f>ROUND(E43*U43,2)</f>
        <v>0</v>
      </c>
      <c r="W43" s="160"/>
      <c r="X43" s="160" t="s">
        <v>190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191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1"/>
      <c r="D44" s="252"/>
      <c r="E44" s="252"/>
      <c r="F44" s="252"/>
      <c r="G44" s="252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68">
        <v>16</v>
      </c>
      <c r="B45" s="169" t="s">
        <v>1043</v>
      </c>
      <c r="C45" s="178" t="s">
        <v>1044</v>
      </c>
      <c r="D45" s="170" t="s">
        <v>228</v>
      </c>
      <c r="E45" s="171">
        <v>100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 t="s">
        <v>244</v>
      </c>
      <c r="T45" s="174" t="s">
        <v>167</v>
      </c>
      <c r="U45" s="160">
        <v>0</v>
      </c>
      <c r="V45" s="160">
        <f>ROUND(E45*U45,2)</f>
        <v>0</v>
      </c>
      <c r="W45" s="160"/>
      <c r="X45" s="160" t="s">
        <v>190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1"/>
      <c r="D46" s="252"/>
      <c r="E46" s="252"/>
      <c r="F46" s="252"/>
      <c r="G46" s="252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17</v>
      </c>
      <c r="B47" s="169" t="s">
        <v>1045</v>
      </c>
      <c r="C47" s="178" t="s">
        <v>1046</v>
      </c>
      <c r="D47" s="170" t="s">
        <v>232</v>
      </c>
      <c r="E47" s="171">
        <v>6.5279999999999996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244</v>
      </c>
      <c r="T47" s="174" t="s">
        <v>167</v>
      </c>
      <c r="U47" s="160">
        <v>0</v>
      </c>
      <c r="V47" s="160">
        <f>ROUND(E47*U47,2)</f>
        <v>0</v>
      </c>
      <c r="W47" s="160"/>
      <c r="X47" s="160" t="s">
        <v>190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9" t="s">
        <v>1026</v>
      </c>
      <c r="D48" s="250"/>
      <c r="E48" s="250"/>
      <c r="F48" s="250"/>
      <c r="G48" s="25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0"/>
      <c r="D49" s="241"/>
      <c r="E49" s="241"/>
      <c r="F49" s="241"/>
      <c r="G49" s="241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68">
        <v>18</v>
      </c>
      <c r="B50" s="169" t="s">
        <v>1047</v>
      </c>
      <c r="C50" s="178" t="s">
        <v>1048</v>
      </c>
      <c r="D50" s="170" t="s">
        <v>1049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/>
      <c r="S50" s="173" t="s">
        <v>244</v>
      </c>
      <c r="T50" s="174" t="s">
        <v>167</v>
      </c>
      <c r="U50" s="160">
        <v>0</v>
      </c>
      <c r="V50" s="160">
        <f>ROUND(E50*U50,2)</f>
        <v>0</v>
      </c>
      <c r="W50" s="160"/>
      <c r="X50" s="160" t="s">
        <v>190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1"/>
      <c r="D51" s="252"/>
      <c r="E51" s="252"/>
      <c r="F51" s="252"/>
      <c r="G51" s="25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68">
        <v>19</v>
      </c>
      <c r="B52" s="169" t="s">
        <v>1050</v>
      </c>
      <c r="C52" s="178" t="s">
        <v>1051</v>
      </c>
      <c r="D52" s="170" t="s">
        <v>286</v>
      </c>
      <c r="E52" s="171">
        <v>24.565000000000001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</v>
      </c>
      <c r="O52" s="173">
        <f>ROUND(E52*N52,2)</f>
        <v>24.57</v>
      </c>
      <c r="P52" s="173">
        <v>0</v>
      </c>
      <c r="Q52" s="173">
        <f>ROUND(E52*P52,2)</f>
        <v>0</v>
      </c>
      <c r="R52" s="173"/>
      <c r="S52" s="173" t="s">
        <v>244</v>
      </c>
      <c r="T52" s="174" t="s">
        <v>167</v>
      </c>
      <c r="U52" s="160">
        <v>0</v>
      </c>
      <c r="V52" s="160">
        <f>ROUND(E52*U52,2)</f>
        <v>0</v>
      </c>
      <c r="W52" s="160"/>
      <c r="X52" s="160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9" t="s">
        <v>1052</v>
      </c>
      <c r="D53" s="250"/>
      <c r="E53" s="250"/>
      <c r="F53" s="250"/>
      <c r="G53" s="25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40"/>
      <c r="D54" s="241"/>
      <c r="E54" s="241"/>
      <c r="F54" s="241"/>
      <c r="G54" s="241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20</v>
      </c>
      <c r="B55" s="169" t="s">
        <v>1053</v>
      </c>
      <c r="C55" s="178" t="s">
        <v>1054</v>
      </c>
      <c r="D55" s="170" t="s">
        <v>286</v>
      </c>
      <c r="E55" s="171">
        <v>11.22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1</v>
      </c>
      <c r="O55" s="173">
        <f>ROUND(E55*N55,2)</f>
        <v>11.22</v>
      </c>
      <c r="P55" s="173">
        <v>0</v>
      </c>
      <c r="Q55" s="173">
        <f>ROUND(E55*P55,2)</f>
        <v>0</v>
      </c>
      <c r="R55" s="173"/>
      <c r="S55" s="173" t="s">
        <v>244</v>
      </c>
      <c r="T55" s="174" t="s">
        <v>167</v>
      </c>
      <c r="U55" s="160">
        <v>0</v>
      </c>
      <c r="V55" s="160">
        <f>ROUND(E55*U55,2)</f>
        <v>0</v>
      </c>
      <c r="W55" s="160"/>
      <c r="X55" s="160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9" t="s">
        <v>1055</v>
      </c>
      <c r="D56" s="250"/>
      <c r="E56" s="250"/>
      <c r="F56" s="250"/>
      <c r="G56" s="25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0"/>
      <c r="D57" s="241"/>
      <c r="E57" s="241"/>
      <c r="F57" s="241"/>
      <c r="G57" s="241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21</v>
      </c>
      <c r="B58" s="169" t="s">
        <v>1056</v>
      </c>
      <c r="C58" s="178" t="s">
        <v>1057</v>
      </c>
      <c r="D58" s="170" t="s">
        <v>232</v>
      </c>
      <c r="E58" s="171">
        <v>0.75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244</v>
      </c>
      <c r="T58" s="174" t="s">
        <v>167</v>
      </c>
      <c r="U58" s="160">
        <v>0</v>
      </c>
      <c r="V58" s="160">
        <f>ROUND(E58*U58,2)</f>
        <v>0</v>
      </c>
      <c r="W58" s="160"/>
      <c r="X58" s="160" t="s">
        <v>277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9" t="s">
        <v>1058</v>
      </c>
      <c r="D59" s="250"/>
      <c r="E59" s="250"/>
      <c r="F59" s="250"/>
      <c r="G59" s="25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40"/>
      <c r="D60" s="241"/>
      <c r="E60" s="241"/>
      <c r="F60" s="241"/>
      <c r="G60" s="241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2" t="s">
        <v>161</v>
      </c>
      <c r="B61" s="163" t="s">
        <v>87</v>
      </c>
      <c r="C61" s="177" t="s">
        <v>88</v>
      </c>
      <c r="D61" s="164"/>
      <c r="E61" s="165"/>
      <c r="F61" s="166"/>
      <c r="G61" s="166">
        <f>SUMIF(AG62:AG125,"&lt;&gt;NOR",G62:G125)</f>
        <v>0</v>
      </c>
      <c r="H61" s="166"/>
      <c r="I61" s="166">
        <f>SUM(I62:I125)</f>
        <v>0</v>
      </c>
      <c r="J61" s="166"/>
      <c r="K61" s="166">
        <f>SUM(K62:K125)</f>
        <v>0</v>
      </c>
      <c r="L61" s="166"/>
      <c r="M61" s="166">
        <f>SUM(M62:M125)</f>
        <v>0</v>
      </c>
      <c r="N61" s="166"/>
      <c r="O61" s="166">
        <f>SUM(O62:O125)</f>
        <v>0.41000000000000003</v>
      </c>
      <c r="P61" s="166"/>
      <c r="Q61" s="166">
        <f>SUM(Q62:Q125)</f>
        <v>0</v>
      </c>
      <c r="R61" s="166"/>
      <c r="S61" s="166"/>
      <c r="T61" s="167"/>
      <c r="U61" s="161"/>
      <c r="V61" s="161">
        <f>SUM(V62:V125)</f>
        <v>0</v>
      </c>
      <c r="W61" s="161"/>
      <c r="X61" s="161"/>
      <c r="AG61" t="s">
        <v>162</v>
      </c>
    </row>
    <row r="62" spans="1:60" outlineLevel="1" x14ac:dyDescent="0.2">
      <c r="A62" s="168">
        <v>22</v>
      </c>
      <c r="B62" s="169" t="s">
        <v>1059</v>
      </c>
      <c r="C62" s="178" t="s">
        <v>1060</v>
      </c>
      <c r="D62" s="170" t="s">
        <v>206</v>
      </c>
      <c r="E62" s="171">
        <v>30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3"/>
      <c r="S62" s="173" t="s">
        <v>244</v>
      </c>
      <c r="T62" s="174" t="s">
        <v>167</v>
      </c>
      <c r="U62" s="160">
        <v>0</v>
      </c>
      <c r="V62" s="160">
        <f>ROUND(E62*U62,2)</f>
        <v>0</v>
      </c>
      <c r="W62" s="160"/>
      <c r="X62" s="160" t="s">
        <v>190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1"/>
      <c r="D63" s="252"/>
      <c r="E63" s="252"/>
      <c r="F63" s="252"/>
      <c r="G63" s="252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68">
        <v>23</v>
      </c>
      <c r="B64" s="169" t="s">
        <v>1061</v>
      </c>
      <c r="C64" s="178" t="s">
        <v>1062</v>
      </c>
      <c r="D64" s="170" t="s">
        <v>206</v>
      </c>
      <c r="E64" s="171">
        <v>210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/>
      <c r="S64" s="173" t="s">
        <v>244</v>
      </c>
      <c r="T64" s="174" t="s">
        <v>167</v>
      </c>
      <c r="U64" s="160">
        <v>0</v>
      </c>
      <c r="V64" s="160">
        <f>ROUND(E64*U64,2)</f>
        <v>0</v>
      </c>
      <c r="W64" s="160"/>
      <c r="X64" s="160" t="s">
        <v>190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191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1"/>
      <c r="D65" s="252"/>
      <c r="E65" s="252"/>
      <c r="F65" s="252"/>
      <c r="G65" s="252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68">
        <v>24</v>
      </c>
      <c r="B66" s="169" t="s">
        <v>1063</v>
      </c>
      <c r="C66" s="178" t="s">
        <v>1064</v>
      </c>
      <c r="D66" s="170" t="s">
        <v>206</v>
      </c>
      <c r="E66" s="171">
        <v>60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244</v>
      </c>
      <c r="T66" s="174" t="s">
        <v>167</v>
      </c>
      <c r="U66" s="160">
        <v>0</v>
      </c>
      <c r="V66" s="160">
        <f>ROUND(E66*U66,2)</f>
        <v>0</v>
      </c>
      <c r="W66" s="160"/>
      <c r="X66" s="160" t="s">
        <v>190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191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1"/>
      <c r="D67" s="252"/>
      <c r="E67" s="252"/>
      <c r="F67" s="252"/>
      <c r="G67" s="252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25</v>
      </c>
      <c r="B68" s="169" t="s">
        <v>1065</v>
      </c>
      <c r="C68" s="178" t="s">
        <v>1066</v>
      </c>
      <c r="D68" s="170" t="s">
        <v>206</v>
      </c>
      <c r="E68" s="171">
        <v>250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244</v>
      </c>
      <c r="T68" s="174" t="s">
        <v>167</v>
      </c>
      <c r="U68" s="160">
        <v>0</v>
      </c>
      <c r="V68" s="160">
        <f>ROUND(E68*U68,2)</f>
        <v>0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1"/>
      <c r="D69" s="252"/>
      <c r="E69" s="252"/>
      <c r="F69" s="252"/>
      <c r="G69" s="252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26</v>
      </c>
      <c r="B70" s="169" t="s">
        <v>1067</v>
      </c>
      <c r="C70" s="178" t="s">
        <v>1068</v>
      </c>
      <c r="D70" s="170" t="s">
        <v>188</v>
      </c>
      <c r="E70" s="171">
        <v>36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1"/>
      <c r="D71" s="252"/>
      <c r="E71" s="252"/>
      <c r="F71" s="252"/>
      <c r="G71" s="252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27</v>
      </c>
      <c r="B72" s="169" t="s">
        <v>1069</v>
      </c>
      <c r="C72" s="178" t="s">
        <v>1070</v>
      </c>
      <c r="D72" s="170" t="s">
        <v>188</v>
      </c>
      <c r="E72" s="171">
        <v>60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244</v>
      </c>
      <c r="T72" s="174" t="s">
        <v>167</v>
      </c>
      <c r="U72" s="160">
        <v>0</v>
      </c>
      <c r="V72" s="160">
        <f>ROUND(E72*U72,2)</f>
        <v>0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1"/>
      <c r="D73" s="252"/>
      <c r="E73" s="252"/>
      <c r="F73" s="252"/>
      <c r="G73" s="252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28</v>
      </c>
      <c r="B74" s="169" t="s">
        <v>1071</v>
      </c>
      <c r="C74" s="178" t="s">
        <v>1072</v>
      </c>
      <c r="D74" s="170" t="s">
        <v>188</v>
      </c>
      <c r="E74" s="171">
        <v>6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244</v>
      </c>
      <c r="T74" s="174" t="s">
        <v>167</v>
      </c>
      <c r="U74" s="160">
        <v>0</v>
      </c>
      <c r="V74" s="160">
        <f>ROUND(E74*U74,2)</f>
        <v>0</v>
      </c>
      <c r="W74" s="160"/>
      <c r="X74" s="160" t="s">
        <v>190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1"/>
      <c r="D75" s="252"/>
      <c r="E75" s="252"/>
      <c r="F75" s="252"/>
      <c r="G75" s="252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29</v>
      </c>
      <c r="B76" s="169" t="s">
        <v>1073</v>
      </c>
      <c r="C76" s="178" t="s">
        <v>1074</v>
      </c>
      <c r="D76" s="170" t="s">
        <v>206</v>
      </c>
      <c r="E76" s="171">
        <v>230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244</v>
      </c>
      <c r="T76" s="174" t="s">
        <v>167</v>
      </c>
      <c r="U76" s="160">
        <v>0</v>
      </c>
      <c r="V76" s="160">
        <f>ROUND(E76*U76,2)</f>
        <v>0</v>
      </c>
      <c r="W76" s="160"/>
      <c r="X76" s="160" t="s">
        <v>190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191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51"/>
      <c r="D77" s="252"/>
      <c r="E77" s="252"/>
      <c r="F77" s="252"/>
      <c r="G77" s="252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68">
        <v>30</v>
      </c>
      <c r="B78" s="169" t="s">
        <v>1075</v>
      </c>
      <c r="C78" s="178" t="s">
        <v>1076</v>
      </c>
      <c r="D78" s="170" t="s">
        <v>188</v>
      </c>
      <c r="E78" s="171">
        <v>12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244</v>
      </c>
      <c r="T78" s="174" t="s">
        <v>167</v>
      </c>
      <c r="U78" s="160">
        <v>0</v>
      </c>
      <c r="V78" s="160">
        <f>ROUND(E78*U78,2)</f>
        <v>0</v>
      </c>
      <c r="W78" s="160"/>
      <c r="X78" s="160" t="s">
        <v>190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191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1"/>
      <c r="D79" s="252"/>
      <c r="E79" s="252"/>
      <c r="F79" s="252"/>
      <c r="G79" s="252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31</v>
      </c>
      <c r="B80" s="169" t="s">
        <v>1077</v>
      </c>
      <c r="C80" s="178" t="s">
        <v>1078</v>
      </c>
      <c r="D80" s="170" t="s">
        <v>188</v>
      </c>
      <c r="E80" s="171">
        <v>6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244</v>
      </c>
      <c r="T80" s="174" t="s">
        <v>167</v>
      </c>
      <c r="U80" s="160">
        <v>0</v>
      </c>
      <c r="V80" s="160">
        <f>ROUND(E80*U80,2)</f>
        <v>0</v>
      </c>
      <c r="W80" s="160"/>
      <c r="X80" s="160" t="s">
        <v>190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191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1"/>
      <c r="D81" s="252"/>
      <c r="E81" s="252"/>
      <c r="F81" s="252"/>
      <c r="G81" s="252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32</v>
      </c>
      <c r="B82" s="169" t="s">
        <v>1079</v>
      </c>
      <c r="C82" s="178" t="s">
        <v>1080</v>
      </c>
      <c r="D82" s="170" t="s">
        <v>1081</v>
      </c>
      <c r="E82" s="171">
        <v>16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244</v>
      </c>
      <c r="T82" s="174" t="s">
        <v>167</v>
      </c>
      <c r="U82" s="160">
        <v>0</v>
      </c>
      <c r="V82" s="160">
        <f>ROUND(E82*U82,2)</f>
        <v>0</v>
      </c>
      <c r="W82" s="160"/>
      <c r="X82" s="160" t="s">
        <v>190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191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1"/>
      <c r="D83" s="252"/>
      <c r="E83" s="252"/>
      <c r="F83" s="252"/>
      <c r="G83" s="252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33</v>
      </c>
      <c r="B84" s="169" t="s">
        <v>1082</v>
      </c>
      <c r="C84" s="178" t="s">
        <v>1083</v>
      </c>
      <c r="D84" s="170" t="s">
        <v>1081</v>
      </c>
      <c r="E84" s="171">
        <v>16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244</v>
      </c>
      <c r="T84" s="174" t="s">
        <v>167</v>
      </c>
      <c r="U84" s="160">
        <v>0</v>
      </c>
      <c r="V84" s="160">
        <f>ROUND(E84*U84,2)</f>
        <v>0</v>
      </c>
      <c r="W84" s="160"/>
      <c r="X84" s="160" t="s">
        <v>190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191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51"/>
      <c r="D85" s="252"/>
      <c r="E85" s="252"/>
      <c r="F85" s="252"/>
      <c r="G85" s="252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68">
        <v>34</v>
      </c>
      <c r="B86" s="169" t="s">
        <v>1084</v>
      </c>
      <c r="C86" s="178" t="s">
        <v>1085</v>
      </c>
      <c r="D86" s="170" t="s">
        <v>1081</v>
      </c>
      <c r="E86" s="171">
        <v>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244</v>
      </c>
      <c r="T86" s="174" t="s">
        <v>167</v>
      </c>
      <c r="U86" s="160">
        <v>0</v>
      </c>
      <c r="V86" s="160">
        <f>ROUND(E86*U86,2)</f>
        <v>0</v>
      </c>
      <c r="W86" s="160"/>
      <c r="X86" s="160" t="s">
        <v>190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1"/>
      <c r="D87" s="252"/>
      <c r="E87" s="252"/>
      <c r="F87" s="252"/>
      <c r="G87" s="252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68">
        <v>35</v>
      </c>
      <c r="B88" s="169" t="s">
        <v>1086</v>
      </c>
      <c r="C88" s="178" t="s">
        <v>1087</v>
      </c>
      <c r="D88" s="170" t="s">
        <v>1081</v>
      </c>
      <c r="E88" s="171">
        <v>16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244</v>
      </c>
      <c r="T88" s="174" t="s">
        <v>167</v>
      </c>
      <c r="U88" s="160">
        <v>0</v>
      </c>
      <c r="V88" s="160">
        <f>ROUND(E88*U88,2)</f>
        <v>0</v>
      </c>
      <c r="W88" s="160"/>
      <c r="X88" s="160" t="s">
        <v>190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191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1"/>
      <c r="D89" s="252"/>
      <c r="E89" s="252"/>
      <c r="F89" s="252"/>
      <c r="G89" s="252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68">
        <v>36</v>
      </c>
      <c r="B90" s="169" t="s">
        <v>1088</v>
      </c>
      <c r="C90" s="178" t="s">
        <v>1089</v>
      </c>
      <c r="D90" s="170" t="s">
        <v>1081</v>
      </c>
      <c r="E90" s="171">
        <v>16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244</v>
      </c>
      <c r="T90" s="174" t="s">
        <v>167</v>
      </c>
      <c r="U90" s="160">
        <v>0</v>
      </c>
      <c r="V90" s="160">
        <f>ROUND(E90*U90,2)</f>
        <v>0</v>
      </c>
      <c r="W90" s="160"/>
      <c r="X90" s="160" t="s">
        <v>190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191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1"/>
      <c r="D91" s="252"/>
      <c r="E91" s="252"/>
      <c r="F91" s="252"/>
      <c r="G91" s="252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68">
        <v>37</v>
      </c>
      <c r="B92" s="169" t="s">
        <v>1090</v>
      </c>
      <c r="C92" s="178" t="s">
        <v>1091</v>
      </c>
      <c r="D92" s="170" t="s">
        <v>1081</v>
      </c>
      <c r="E92" s="171">
        <v>5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/>
      <c r="S92" s="173" t="s">
        <v>244</v>
      </c>
      <c r="T92" s="174" t="s">
        <v>167</v>
      </c>
      <c r="U92" s="160">
        <v>0</v>
      </c>
      <c r="V92" s="160">
        <f>ROUND(E92*U92,2)</f>
        <v>0</v>
      </c>
      <c r="W92" s="160"/>
      <c r="X92" s="160" t="s">
        <v>190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191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1"/>
      <c r="D93" s="252"/>
      <c r="E93" s="252"/>
      <c r="F93" s="252"/>
      <c r="G93" s="252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68">
        <v>38</v>
      </c>
      <c r="B94" s="169" t="s">
        <v>1092</v>
      </c>
      <c r="C94" s="178" t="s">
        <v>1093</v>
      </c>
      <c r="D94" s="170" t="s">
        <v>1081</v>
      </c>
      <c r="E94" s="171">
        <v>4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3"/>
      <c r="S94" s="173" t="s">
        <v>244</v>
      </c>
      <c r="T94" s="174" t="s">
        <v>167</v>
      </c>
      <c r="U94" s="160">
        <v>0</v>
      </c>
      <c r="V94" s="160">
        <f>ROUND(E94*U94,2)</f>
        <v>0</v>
      </c>
      <c r="W94" s="160"/>
      <c r="X94" s="160" t="s">
        <v>190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191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1"/>
      <c r="D95" s="252"/>
      <c r="E95" s="252"/>
      <c r="F95" s="252"/>
      <c r="G95" s="252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68">
        <v>39</v>
      </c>
      <c r="B96" s="169" t="s">
        <v>1094</v>
      </c>
      <c r="C96" s="178" t="s">
        <v>1095</v>
      </c>
      <c r="D96" s="170" t="s">
        <v>206</v>
      </c>
      <c r="E96" s="171">
        <v>60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1.2E-4</v>
      </c>
      <c r="O96" s="173">
        <f>ROUND(E96*N96,2)</f>
        <v>0.01</v>
      </c>
      <c r="P96" s="173">
        <v>0</v>
      </c>
      <c r="Q96" s="173">
        <f>ROUND(E96*P96,2)</f>
        <v>0</v>
      </c>
      <c r="R96" s="173"/>
      <c r="S96" s="173" t="s">
        <v>244</v>
      </c>
      <c r="T96" s="174" t="s">
        <v>167</v>
      </c>
      <c r="U96" s="160">
        <v>0</v>
      </c>
      <c r="V96" s="160">
        <f>ROUND(E96*U96,2)</f>
        <v>0</v>
      </c>
      <c r="W96" s="160"/>
      <c r="X96" s="160" t="s">
        <v>277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51"/>
      <c r="D97" s="252"/>
      <c r="E97" s="252"/>
      <c r="F97" s="252"/>
      <c r="G97" s="252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68">
        <v>40</v>
      </c>
      <c r="B98" s="169" t="s">
        <v>1096</v>
      </c>
      <c r="C98" s="178" t="s">
        <v>1097</v>
      </c>
      <c r="D98" s="170" t="s">
        <v>206</v>
      </c>
      <c r="E98" s="171">
        <v>250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5.2999999999999998E-4</v>
      </c>
      <c r="O98" s="173">
        <f>ROUND(E98*N98,2)</f>
        <v>0.13</v>
      </c>
      <c r="P98" s="173">
        <v>0</v>
      </c>
      <c r="Q98" s="173">
        <f>ROUND(E98*P98,2)</f>
        <v>0</v>
      </c>
      <c r="R98" s="173"/>
      <c r="S98" s="173" t="s">
        <v>244</v>
      </c>
      <c r="T98" s="174" t="s">
        <v>167</v>
      </c>
      <c r="U98" s="160">
        <v>0</v>
      </c>
      <c r="V98" s="160">
        <f>ROUND(E98*U98,2)</f>
        <v>0</v>
      </c>
      <c r="W98" s="160"/>
      <c r="X98" s="160" t="s">
        <v>277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1"/>
      <c r="D99" s="252"/>
      <c r="E99" s="252"/>
      <c r="F99" s="252"/>
      <c r="G99" s="252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68">
        <v>41</v>
      </c>
      <c r="B100" s="169" t="s">
        <v>1098</v>
      </c>
      <c r="C100" s="178" t="s">
        <v>1099</v>
      </c>
      <c r="D100" s="170" t="s">
        <v>188</v>
      </c>
      <c r="E100" s="171">
        <v>6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3.0000000000000001E-5</v>
      </c>
      <c r="O100" s="173">
        <f>ROUND(E100*N100,2)</f>
        <v>0</v>
      </c>
      <c r="P100" s="173">
        <v>0</v>
      </c>
      <c r="Q100" s="173">
        <f>ROUND(E100*P100,2)</f>
        <v>0</v>
      </c>
      <c r="R100" s="173"/>
      <c r="S100" s="173" t="s">
        <v>244</v>
      </c>
      <c r="T100" s="174" t="s">
        <v>167</v>
      </c>
      <c r="U100" s="160">
        <v>0</v>
      </c>
      <c r="V100" s="160">
        <f>ROUND(E100*U100,2)</f>
        <v>0</v>
      </c>
      <c r="W100" s="160"/>
      <c r="X100" s="160" t="s">
        <v>277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51"/>
      <c r="D101" s="252"/>
      <c r="E101" s="252"/>
      <c r="F101" s="252"/>
      <c r="G101" s="252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68">
        <v>42</v>
      </c>
      <c r="B102" s="169" t="s">
        <v>1100</v>
      </c>
      <c r="C102" s="178" t="s">
        <v>1101</v>
      </c>
      <c r="D102" s="170" t="s">
        <v>206</v>
      </c>
      <c r="E102" s="171">
        <v>30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3">
        <v>1.2E-4</v>
      </c>
      <c r="O102" s="173">
        <f>ROUND(E102*N102,2)</f>
        <v>0</v>
      </c>
      <c r="P102" s="173">
        <v>0</v>
      </c>
      <c r="Q102" s="173">
        <f>ROUND(E102*P102,2)</f>
        <v>0</v>
      </c>
      <c r="R102" s="173"/>
      <c r="S102" s="173" t="s">
        <v>244</v>
      </c>
      <c r="T102" s="174" t="s">
        <v>167</v>
      </c>
      <c r="U102" s="160">
        <v>0</v>
      </c>
      <c r="V102" s="160">
        <f>ROUND(E102*U102,2)</f>
        <v>0</v>
      </c>
      <c r="W102" s="160"/>
      <c r="X102" s="160" t="s">
        <v>277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51"/>
      <c r="D103" s="252"/>
      <c r="E103" s="252"/>
      <c r="F103" s="252"/>
      <c r="G103" s="252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68">
        <v>43</v>
      </c>
      <c r="B104" s="169" t="s">
        <v>1102</v>
      </c>
      <c r="C104" s="178" t="s">
        <v>1103</v>
      </c>
      <c r="D104" s="170" t="s">
        <v>206</v>
      </c>
      <c r="E104" s="171">
        <v>210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2.5999999999999998E-4</v>
      </c>
      <c r="O104" s="173">
        <f>ROUND(E104*N104,2)</f>
        <v>0.05</v>
      </c>
      <c r="P104" s="173">
        <v>0</v>
      </c>
      <c r="Q104" s="173">
        <f>ROUND(E104*P104,2)</f>
        <v>0</v>
      </c>
      <c r="R104" s="173"/>
      <c r="S104" s="173" t="s">
        <v>244</v>
      </c>
      <c r="T104" s="174" t="s">
        <v>167</v>
      </c>
      <c r="U104" s="160">
        <v>0</v>
      </c>
      <c r="V104" s="160">
        <f>ROUND(E104*U104,2)</f>
        <v>0</v>
      </c>
      <c r="W104" s="160"/>
      <c r="X104" s="160" t="s">
        <v>277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278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51"/>
      <c r="D105" s="252"/>
      <c r="E105" s="252"/>
      <c r="F105" s="252"/>
      <c r="G105" s="252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68">
        <v>44</v>
      </c>
      <c r="B106" s="169" t="s">
        <v>1104</v>
      </c>
      <c r="C106" s="178" t="s">
        <v>1105</v>
      </c>
      <c r="D106" s="170" t="s">
        <v>188</v>
      </c>
      <c r="E106" s="171">
        <v>6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8.0000000000000007E-5</v>
      </c>
      <c r="O106" s="173">
        <f>ROUND(E106*N106,2)</f>
        <v>0</v>
      </c>
      <c r="P106" s="173">
        <v>0</v>
      </c>
      <c r="Q106" s="173">
        <f>ROUND(E106*P106,2)</f>
        <v>0</v>
      </c>
      <c r="R106" s="173"/>
      <c r="S106" s="173" t="s">
        <v>244</v>
      </c>
      <c r="T106" s="174" t="s">
        <v>167</v>
      </c>
      <c r="U106" s="160">
        <v>0</v>
      </c>
      <c r="V106" s="160">
        <f>ROUND(E106*U106,2)</f>
        <v>0</v>
      </c>
      <c r="W106" s="160"/>
      <c r="X106" s="160" t="s">
        <v>277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278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51"/>
      <c r="D107" s="252"/>
      <c r="E107" s="252"/>
      <c r="F107" s="252"/>
      <c r="G107" s="252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68">
        <v>45</v>
      </c>
      <c r="B108" s="169" t="s">
        <v>1106</v>
      </c>
      <c r="C108" s="178" t="s">
        <v>1107</v>
      </c>
      <c r="D108" s="170" t="s">
        <v>188</v>
      </c>
      <c r="E108" s="171">
        <v>6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1.6000000000000001E-4</v>
      </c>
      <c r="O108" s="173">
        <f>ROUND(E108*N108,2)</f>
        <v>0</v>
      </c>
      <c r="P108" s="173">
        <v>0</v>
      </c>
      <c r="Q108" s="173">
        <f>ROUND(E108*P108,2)</f>
        <v>0</v>
      </c>
      <c r="R108" s="173"/>
      <c r="S108" s="173" t="s">
        <v>244</v>
      </c>
      <c r="T108" s="174" t="s">
        <v>167</v>
      </c>
      <c r="U108" s="160">
        <v>0</v>
      </c>
      <c r="V108" s="160">
        <f>ROUND(E108*U108,2)</f>
        <v>0</v>
      </c>
      <c r="W108" s="160"/>
      <c r="X108" s="160" t="s">
        <v>277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51"/>
      <c r="D109" s="252"/>
      <c r="E109" s="252"/>
      <c r="F109" s="252"/>
      <c r="G109" s="252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46</v>
      </c>
      <c r="B110" s="169" t="s">
        <v>1108</v>
      </c>
      <c r="C110" s="178" t="s">
        <v>1109</v>
      </c>
      <c r="D110" s="170" t="s">
        <v>188</v>
      </c>
      <c r="E110" s="171">
        <v>6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2.0000000000000001E-4</v>
      </c>
      <c r="O110" s="173">
        <f>ROUND(E110*N110,2)</f>
        <v>0</v>
      </c>
      <c r="P110" s="173">
        <v>0</v>
      </c>
      <c r="Q110" s="173">
        <f>ROUND(E110*P110,2)</f>
        <v>0</v>
      </c>
      <c r="R110" s="173"/>
      <c r="S110" s="173" t="s">
        <v>244</v>
      </c>
      <c r="T110" s="174" t="s">
        <v>167</v>
      </c>
      <c r="U110" s="160">
        <v>0</v>
      </c>
      <c r="V110" s="160">
        <f>ROUND(E110*U110,2)</f>
        <v>0</v>
      </c>
      <c r="W110" s="160"/>
      <c r="X110" s="160" t="s">
        <v>277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1"/>
      <c r="D111" s="252"/>
      <c r="E111" s="252"/>
      <c r="F111" s="252"/>
      <c r="G111" s="252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68">
        <v>47</v>
      </c>
      <c r="B112" s="169" t="s">
        <v>1110</v>
      </c>
      <c r="C112" s="178" t="s">
        <v>1111</v>
      </c>
      <c r="D112" s="170" t="s">
        <v>275</v>
      </c>
      <c r="E112" s="171">
        <v>219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1E-3</v>
      </c>
      <c r="O112" s="173">
        <f>ROUND(E112*N112,2)</f>
        <v>0.22</v>
      </c>
      <c r="P112" s="173">
        <v>0</v>
      </c>
      <c r="Q112" s="173">
        <f>ROUND(E112*P112,2)</f>
        <v>0</v>
      </c>
      <c r="R112" s="173"/>
      <c r="S112" s="173" t="s">
        <v>244</v>
      </c>
      <c r="T112" s="174" t="s">
        <v>167</v>
      </c>
      <c r="U112" s="160">
        <v>0</v>
      </c>
      <c r="V112" s="160">
        <f>ROUND(E112*U112,2)</f>
        <v>0</v>
      </c>
      <c r="W112" s="160"/>
      <c r="X112" s="160" t="s">
        <v>277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278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1"/>
      <c r="D113" s="252"/>
      <c r="E113" s="252"/>
      <c r="F113" s="252"/>
      <c r="G113" s="252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68">
        <v>48</v>
      </c>
      <c r="B114" s="169" t="s">
        <v>1112</v>
      </c>
      <c r="C114" s="178" t="s">
        <v>1113</v>
      </c>
      <c r="D114" s="170" t="s">
        <v>188</v>
      </c>
      <c r="E114" s="171">
        <v>6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3"/>
      <c r="S114" s="173" t="s">
        <v>244</v>
      </c>
      <c r="T114" s="174" t="s">
        <v>167</v>
      </c>
      <c r="U114" s="160">
        <v>0</v>
      </c>
      <c r="V114" s="160">
        <f>ROUND(E114*U114,2)</f>
        <v>0</v>
      </c>
      <c r="W114" s="160"/>
      <c r="X114" s="160" t="s">
        <v>277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278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1"/>
      <c r="D115" s="252"/>
      <c r="E115" s="252"/>
      <c r="F115" s="252"/>
      <c r="G115" s="252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68">
        <v>49</v>
      </c>
      <c r="B116" s="169" t="s">
        <v>1114</v>
      </c>
      <c r="C116" s="178" t="s">
        <v>1115</v>
      </c>
      <c r="D116" s="170" t="s">
        <v>188</v>
      </c>
      <c r="E116" s="171">
        <v>6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3"/>
      <c r="S116" s="173" t="s">
        <v>244</v>
      </c>
      <c r="T116" s="174" t="s">
        <v>167</v>
      </c>
      <c r="U116" s="160">
        <v>0</v>
      </c>
      <c r="V116" s="160">
        <f>ROUND(E116*U116,2)</f>
        <v>0</v>
      </c>
      <c r="W116" s="160"/>
      <c r="X116" s="160" t="s">
        <v>277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51"/>
      <c r="D117" s="252"/>
      <c r="E117" s="252"/>
      <c r="F117" s="252"/>
      <c r="G117" s="252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50</v>
      </c>
      <c r="B118" s="169" t="s">
        <v>1116</v>
      </c>
      <c r="C118" s="178" t="s">
        <v>1117</v>
      </c>
      <c r="D118" s="170" t="s">
        <v>188</v>
      </c>
      <c r="E118" s="171">
        <v>6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3"/>
      <c r="S118" s="173" t="s">
        <v>244</v>
      </c>
      <c r="T118" s="174" t="s">
        <v>167</v>
      </c>
      <c r="U118" s="160">
        <v>0</v>
      </c>
      <c r="V118" s="160">
        <f>ROUND(E118*U118,2)</f>
        <v>0</v>
      </c>
      <c r="W118" s="160"/>
      <c r="X118" s="160" t="s">
        <v>277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278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1"/>
      <c r="D119" s="252"/>
      <c r="E119" s="252"/>
      <c r="F119" s="252"/>
      <c r="G119" s="252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68">
        <v>51</v>
      </c>
      <c r="B120" s="169" t="s">
        <v>1118</v>
      </c>
      <c r="C120" s="178" t="s">
        <v>1119</v>
      </c>
      <c r="D120" s="170" t="s">
        <v>188</v>
      </c>
      <c r="E120" s="171">
        <v>6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3"/>
      <c r="S120" s="173" t="s">
        <v>244</v>
      </c>
      <c r="T120" s="174" t="s">
        <v>167</v>
      </c>
      <c r="U120" s="160">
        <v>0</v>
      </c>
      <c r="V120" s="160">
        <f>ROUND(E120*U120,2)</f>
        <v>0</v>
      </c>
      <c r="W120" s="160"/>
      <c r="X120" s="160" t="s">
        <v>277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278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1"/>
      <c r="D121" s="252"/>
      <c r="E121" s="252"/>
      <c r="F121" s="252"/>
      <c r="G121" s="252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52</v>
      </c>
      <c r="B122" s="169" t="s">
        <v>1120</v>
      </c>
      <c r="C122" s="178" t="s">
        <v>1121</v>
      </c>
      <c r="D122" s="170" t="s">
        <v>188</v>
      </c>
      <c r="E122" s="171">
        <v>6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3"/>
      <c r="S122" s="173" t="s">
        <v>244</v>
      </c>
      <c r="T122" s="174" t="s">
        <v>167</v>
      </c>
      <c r="U122" s="160">
        <v>0</v>
      </c>
      <c r="V122" s="160">
        <f>ROUND(E122*U122,2)</f>
        <v>0</v>
      </c>
      <c r="W122" s="160"/>
      <c r="X122" s="160" t="s">
        <v>277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278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1"/>
      <c r="D123" s="252"/>
      <c r="E123" s="252"/>
      <c r="F123" s="252"/>
      <c r="G123" s="252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68">
        <v>53</v>
      </c>
      <c r="B124" s="169" t="s">
        <v>1122</v>
      </c>
      <c r="C124" s="178" t="s">
        <v>1123</v>
      </c>
      <c r="D124" s="170" t="s">
        <v>188</v>
      </c>
      <c r="E124" s="171">
        <v>6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3"/>
      <c r="S124" s="173" t="s">
        <v>244</v>
      </c>
      <c r="T124" s="174" t="s">
        <v>167</v>
      </c>
      <c r="U124" s="160">
        <v>0</v>
      </c>
      <c r="V124" s="160">
        <f>ROUND(E124*U124,2)</f>
        <v>0</v>
      </c>
      <c r="W124" s="160"/>
      <c r="X124" s="160" t="s">
        <v>277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278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51"/>
      <c r="D125" s="252"/>
      <c r="E125" s="252"/>
      <c r="F125" s="252"/>
      <c r="G125" s="252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3"/>
      <c r="B126" s="4"/>
      <c r="C126" s="17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148</v>
      </c>
    </row>
    <row r="127" spans="1:60" x14ac:dyDescent="0.2">
      <c r="A127" s="154"/>
      <c r="B127" s="155" t="s">
        <v>29</v>
      </c>
      <c r="C127" s="180"/>
      <c r="D127" s="156"/>
      <c r="E127" s="157"/>
      <c r="F127" s="157"/>
      <c r="G127" s="176">
        <f>G8+G21+G61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181</v>
      </c>
    </row>
    <row r="128" spans="1:60" x14ac:dyDescent="0.2">
      <c r="C128" s="181"/>
      <c r="D128" s="10"/>
      <c r="AG128" t="s">
        <v>182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QPZmW4Y2plq9BQgoCLVgm+58ZhgH08eq1WYGjzI57hzuiIpikkKTA1gXpQQktwmwq1Qok6sOm7h3sgwY/8ZYw==" saltValue="siIVekNDPjlOcOJp/4Yd+Q==" spinCount="100000" sheet="1"/>
  <mergeCells count="66">
    <mergeCell ref="C125:G125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01:G101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99:G99"/>
    <mergeCell ref="C77:G77"/>
    <mergeCell ref="C56:G56"/>
    <mergeCell ref="C57:G57"/>
    <mergeCell ref="C59:G59"/>
    <mergeCell ref="C60:G60"/>
    <mergeCell ref="C63:G63"/>
    <mergeCell ref="C65:G65"/>
    <mergeCell ref="C67:G67"/>
    <mergeCell ref="C69:G69"/>
    <mergeCell ref="C71:G71"/>
    <mergeCell ref="C73:G73"/>
    <mergeCell ref="C75:G75"/>
    <mergeCell ref="C54:G54"/>
    <mergeCell ref="C34:G34"/>
    <mergeCell ref="C36:G36"/>
    <mergeCell ref="C38:G38"/>
    <mergeCell ref="C40:G40"/>
    <mergeCell ref="C42:G42"/>
    <mergeCell ref="C44:G44"/>
    <mergeCell ref="C46:G46"/>
    <mergeCell ref="C48:G48"/>
    <mergeCell ref="C49:G49"/>
    <mergeCell ref="C51:G51"/>
    <mergeCell ref="C53:G53"/>
    <mergeCell ref="C32:G32"/>
    <mergeCell ref="C13:G13"/>
    <mergeCell ref="C14:G14"/>
    <mergeCell ref="C16:G16"/>
    <mergeCell ref="C17:G17"/>
    <mergeCell ref="C19:G19"/>
    <mergeCell ref="C20:G20"/>
    <mergeCell ref="C23:G23"/>
    <mergeCell ref="C25:G25"/>
    <mergeCell ref="C27:G27"/>
    <mergeCell ref="C28:G28"/>
    <mergeCell ref="C30:G30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70</v>
      </c>
      <c r="C3" s="243" t="s">
        <v>71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72</v>
      </c>
      <c r="C4" s="246" t="s">
        <v>73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87</v>
      </c>
      <c r="C8" s="177" t="s">
        <v>82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1124</v>
      </c>
      <c r="C9" s="178" t="s">
        <v>1125</v>
      </c>
      <c r="D9" s="170" t="s">
        <v>232</v>
      </c>
      <c r="E9" s="171">
        <v>111.92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244</v>
      </c>
      <c r="T9" s="174" t="s">
        <v>167</v>
      </c>
      <c r="U9" s="160">
        <v>0</v>
      </c>
      <c r="V9" s="160">
        <f>ROUND(E9*U9,2)</f>
        <v>0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191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9" t="s">
        <v>1126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0"/>
      <c r="D11" s="241"/>
      <c r="E11" s="241"/>
      <c r="F11" s="241"/>
      <c r="G11" s="24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472</v>
      </c>
      <c r="C12" s="178" t="s">
        <v>473</v>
      </c>
      <c r="D12" s="170" t="s">
        <v>232</v>
      </c>
      <c r="E12" s="171">
        <v>111.92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244</v>
      </c>
      <c r="T12" s="174" t="s">
        <v>167</v>
      </c>
      <c r="U12" s="160">
        <v>0</v>
      </c>
      <c r="V12" s="160">
        <f>ROUND(E12*U12,2)</f>
        <v>0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49" t="s">
        <v>1126</v>
      </c>
      <c r="D13" s="250"/>
      <c r="E13" s="250"/>
      <c r="F13" s="250"/>
      <c r="G13" s="25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0"/>
      <c r="D14" s="241"/>
      <c r="E14" s="241"/>
      <c r="F14" s="241"/>
      <c r="G14" s="24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2" t="s">
        <v>161</v>
      </c>
      <c r="B15" s="163" t="s">
        <v>89</v>
      </c>
      <c r="C15" s="177" t="s">
        <v>85</v>
      </c>
      <c r="D15" s="164"/>
      <c r="E15" s="165"/>
      <c r="F15" s="166"/>
      <c r="G15" s="166">
        <f>SUMIF(AG16:AG57,"&lt;&gt;NOR",G16:G57)</f>
        <v>0</v>
      </c>
      <c r="H15" s="166"/>
      <c r="I15" s="166">
        <f>SUM(I16:I57)</f>
        <v>0</v>
      </c>
      <c r="J15" s="166"/>
      <c r="K15" s="166">
        <f>SUM(K16:K57)</f>
        <v>0</v>
      </c>
      <c r="L15" s="166"/>
      <c r="M15" s="166">
        <f>SUM(M16:M57)</f>
        <v>0</v>
      </c>
      <c r="N15" s="166"/>
      <c r="O15" s="166">
        <f>SUM(O16:O57)</f>
        <v>196.20999999999998</v>
      </c>
      <c r="P15" s="166"/>
      <c r="Q15" s="166">
        <f>SUM(Q16:Q57)</f>
        <v>0</v>
      </c>
      <c r="R15" s="166"/>
      <c r="S15" s="166"/>
      <c r="T15" s="167"/>
      <c r="U15" s="161"/>
      <c r="V15" s="161">
        <f>SUM(V16:V57)</f>
        <v>0</v>
      </c>
      <c r="W15" s="161"/>
      <c r="X15" s="161"/>
      <c r="AG15" t="s">
        <v>162</v>
      </c>
    </row>
    <row r="16" spans="1:60" outlineLevel="1" x14ac:dyDescent="0.2">
      <c r="A16" s="168">
        <v>3</v>
      </c>
      <c r="B16" s="169" t="s">
        <v>1019</v>
      </c>
      <c r="C16" s="178" t="s">
        <v>1020</v>
      </c>
      <c r="D16" s="170" t="s">
        <v>1021</v>
      </c>
      <c r="E16" s="171">
        <v>0.5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8.8000000000000005E-3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244</v>
      </c>
      <c r="T16" s="174" t="s">
        <v>167</v>
      </c>
      <c r="U16" s="160">
        <v>0</v>
      </c>
      <c r="V16" s="160">
        <f>ROUND(E16*U16,2)</f>
        <v>0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1"/>
      <c r="D17" s="252"/>
      <c r="E17" s="252"/>
      <c r="F17" s="252"/>
      <c r="G17" s="252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8">
        <v>4</v>
      </c>
      <c r="B18" s="169" t="s">
        <v>1022</v>
      </c>
      <c r="C18" s="178" t="s">
        <v>1023</v>
      </c>
      <c r="D18" s="170" t="s">
        <v>188</v>
      </c>
      <c r="E18" s="171">
        <v>15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244</v>
      </c>
      <c r="T18" s="174" t="s">
        <v>167</v>
      </c>
      <c r="U18" s="160">
        <v>0</v>
      </c>
      <c r="V18" s="160">
        <f>ROUND(E18*U18,2)</f>
        <v>0</v>
      </c>
      <c r="W18" s="160"/>
      <c r="X18" s="160" t="s">
        <v>190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1"/>
      <c r="D19" s="252"/>
      <c r="E19" s="252"/>
      <c r="F19" s="252"/>
      <c r="G19" s="252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1024</v>
      </c>
      <c r="C20" s="178" t="s">
        <v>1025</v>
      </c>
      <c r="D20" s="170" t="s">
        <v>232</v>
      </c>
      <c r="E20" s="171">
        <v>18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244</v>
      </c>
      <c r="T20" s="174" t="s">
        <v>167</v>
      </c>
      <c r="U20" s="160">
        <v>0</v>
      </c>
      <c r="V20" s="160">
        <f>ROUND(E20*U20,2)</f>
        <v>0</v>
      </c>
      <c r="W20" s="160"/>
      <c r="X20" s="160" t="s">
        <v>190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49" t="s">
        <v>1127</v>
      </c>
      <c r="D21" s="250"/>
      <c r="E21" s="250"/>
      <c r="F21" s="250"/>
      <c r="G21" s="25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0"/>
      <c r="D22" s="241"/>
      <c r="E22" s="241"/>
      <c r="F22" s="241"/>
      <c r="G22" s="24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68">
        <v>6</v>
      </c>
      <c r="B23" s="169" t="s">
        <v>1027</v>
      </c>
      <c r="C23" s="178" t="s">
        <v>1028</v>
      </c>
      <c r="D23" s="170" t="s">
        <v>206</v>
      </c>
      <c r="E23" s="171">
        <v>220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/>
      <c r="S23" s="173" t="s">
        <v>244</v>
      </c>
      <c r="T23" s="174" t="s">
        <v>167</v>
      </c>
      <c r="U23" s="160">
        <v>0</v>
      </c>
      <c r="V23" s="160">
        <f>ROUND(E23*U23,2)</f>
        <v>0</v>
      </c>
      <c r="W23" s="160"/>
      <c r="X23" s="160" t="s">
        <v>190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1"/>
      <c r="D24" s="252"/>
      <c r="E24" s="252"/>
      <c r="F24" s="252"/>
      <c r="G24" s="252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68">
        <v>7</v>
      </c>
      <c r="B25" s="169" t="s">
        <v>1029</v>
      </c>
      <c r="C25" s="178" t="s">
        <v>1030</v>
      </c>
      <c r="D25" s="170" t="s">
        <v>206</v>
      </c>
      <c r="E25" s="171">
        <v>130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244</v>
      </c>
      <c r="T25" s="174" t="s">
        <v>167</v>
      </c>
      <c r="U25" s="160">
        <v>0</v>
      </c>
      <c r="V25" s="160">
        <f>ROUND(E25*U25,2)</f>
        <v>0</v>
      </c>
      <c r="W25" s="160"/>
      <c r="X25" s="160" t="s">
        <v>190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1"/>
      <c r="D26" s="252"/>
      <c r="E26" s="252"/>
      <c r="F26" s="252"/>
      <c r="G26" s="252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68">
        <v>8</v>
      </c>
      <c r="B27" s="169" t="s">
        <v>1031</v>
      </c>
      <c r="C27" s="178" t="s">
        <v>1032</v>
      </c>
      <c r="D27" s="170" t="s">
        <v>206</v>
      </c>
      <c r="E27" s="171">
        <v>80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244</v>
      </c>
      <c r="T27" s="174" t="s">
        <v>167</v>
      </c>
      <c r="U27" s="160">
        <v>0</v>
      </c>
      <c r="V27" s="160">
        <f>ROUND(E27*U27,2)</f>
        <v>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1"/>
      <c r="D28" s="252"/>
      <c r="E28" s="252"/>
      <c r="F28" s="252"/>
      <c r="G28" s="252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1033</v>
      </c>
      <c r="C29" s="178" t="s">
        <v>1034</v>
      </c>
      <c r="D29" s="170" t="s">
        <v>206</v>
      </c>
      <c r="E29" s="171">
        <v>430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0.1</v>
      </c>
      <c r="O29" s="173">
        <f>ROUND(E29*N29,2)</f>
        <v>43</v>
      </c>
      <c r="P29" s="173">
        <v>0</v>
      </c>
      <c r="Q29" s="173">
        <f>ROUND(E29*P29,2)</f>
        <v>0</v>
      </c>
      <c r="R29" s="173"/>
      <c r="S29" s="173" t="s">
        <v>244</v>
      </c>
      <c r="T29" s="174" t="s">
        <v>167</v>
      </c>
      <c r="U29" s="160">
        <v>0</v>
      </c>
      <c r="V29" s="160">
        <f>ROUND(E29*U29,2)</f>
        <v>0</v>
      </c>
      <c r="W29" s="160"/>
      <c r="X29" s="160" t="s">
        <v>190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1"/>
      <c r="D30" s="252"/>
      <c r="E30" s="252"/>
      <c r="F30" s="252"/>
      <c r="G30" s="25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68">
        <v>10</v>
      </c>
      <c r="B31" s="169" t="s">
        <v>1035</v>
      </c>
      <c r="C31" s="178" t="s">
        <v>1036</v>
      </c>
      <c r="D31" s="170" t="s">
        <v>206</v>
      </c>
      <c r="E31" s="171">
        <v>430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9.0000000000000006E-5</v>
      </c>
      <c r="O31" s="173">
        <f>ROUND(E31*N31,2)</f>
        <v>0.04</v>
      </c>
      <c r="P31" s="173">
        <v>0</v>
      </c>
      <c r="Q31" s="173">
        <f>ROUND(E31*P31,2)</f>
        <v>0</v>
      </c>
      <c r="R31" s="173"/>
      <c r="S31" s="173" t="s">
        <v>244</v>
      </c>
      <c r="T31" s="174" t="s">
        <v>167</v>
      </c>
      <c r="U31" s="160">
        <v>0</v>
      </c>
      <c r="V31" s="160">
        <f>ROUND(E31*U31,2)</f>
        <v>0</v>
      </c>
      <c r="W31" s="160"/>
      <c r="X31" s="160" t="s">
        <v>190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191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1"/>
      <c r="D32" s="252"/>
      <c r="E32" s="252"/>
      <c r="F32" s="252"/>
      <c r="G32" s="252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11</v>
      </c>
      <c r="B33" s="169" t="s">
        <v>1037</v>
      </c>
      <c r="C33" s="178" t="s">
        <v>1038</v>
      </c>
      <c r="D33" s="170" t="s">
        <v>206</v>
      </c>
      <c r="E33" s="171">
        <v>220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244</v>
      </c>
      <c r="T33" s="174" t="s">
        <v>167</v>
      </c>
      <c r="U33" s="160">
        <v>0</v>
      </c>
      <c r="V33" s="160">
        <f>ROUND(E33*U33,2)</f>
        <v>0</v>
      </c>
      <c r="W33" s="160"/>
      <c r="X33" s="160" t="s">
        <v>190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1"/>
      <c r="D34" s="252"/>
      <c r="E34" s="252"/>
      <c r="F34" s="252"/>
      <c r="G34" s="25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12</v>
      </c>
      <c r="B35" s="169" t="s">
        <v>1039</v>
      </c>
      <c r="C35" s="178" t="s">
        <v>1040</v>
      </c>
      <c r="D35" s="170" t="s">
        <v>206</v>
      </c>
      <c r="E35" s="171">
        <v>130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 t="s">
        <v>244</v>
      </c>
      <c r="T35" s="174" t="s">
        <v>167</v>
      </c>
      <c r="U35" s="160">
        <v>0</v>
      </c>
      <c r="V35" s="160">
        <f>ROUND(E35*U35,2)</f>
        <v>0</v>
      </c>
      <c r="W35" s="160"/>
      <c r="X35" s="160" t="s">
        <v>190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191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1"/>
      <c r="D36" s="252"/>
      <c r="E36" s="252"/>
      <c r="F36" s="252"/>
      <c r="G36" s="252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13</v>
      </c>
      <c r="B37" s="169" t="s">
        <v>1041</v>
      </c>
      <c r="C37" s="178" t="s">
        <v>1042</v>
      </c>
      <c r="D37" s="170" t="s">
        <v>206</v>
      </c>
      <c r="E37" s="171">
        <v>80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244</v>
      </c>
      <c r="T37" s="174" t="s">
        <v>167</v>
      </c>
      <c r="U37" s="160">
        <v>0</v>
      </c>
      <c r="V37" s="160">
        <f>ROUND(E37*U37,2)</f>
        <v>0</v>
      </c>
      <c r="W37" s="160"/>
      <c r="X37" s="160" t="s">
        <v>190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1"/>
      <c r="D38" s="252"/>
      <c r="E38" s="252"/>
      <c r="F38" s="252"/>
      <c r="G38" s="252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68">
        <v>14</v>
      </c>
      <c r="B39" s="169" t="s">
        <v>1043</v>
      </c>
      <c r="C39" s="178" t="s">
        <v>1044</v>
      </c>
      <c r="D39" s="170" t="s">
        <v>228</v>
      </c>
      <c r="E39" s="171">
        <v>215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244</v>
      </c>
      <c r="T39" s="174" t="s">
        <v>167</v>
      </c>
      <c r="U39" s="160">
        <v>0</v>
      </c>
      <c r="V39" s="160">
        <f>ROUND(E39*U39,2)</f>
        <v>0</v>
      </c>
      <c r="W39" s="160"/>
      <c r="X39" s="160" t="s">
        <v>190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1"/>
      <c r="D40" s="252"/>
      <c r="E40" s="252"/>
      <c r="F40" s="252"/>
      <c r="G40" s="252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68">
        <v>15</v>
      </c>
      <c r="B41" s="169" t="s">
        <v>1045</v>
      </c>
      <c r="C41" s="178" t="s">
        <v>1046</v>
      </c>
      <c r="D41" s="170" t="s">
        <v>232</v>
      </c>
      <c r="E41" s="171">
        <v>18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244</v>
      </c>
      <c r="T41" s="174" t="s">
        <v>167</v>
      </c>
      <c r="U41" s="160">
        <v>0</v>
      </c>
      <c r="V41" s="160">
        <f>ROUND(E41*U41,2)</f>
        <v>0</v>
      </c>
      <c r="W41" s="160"/>
      <c r="X41" s="160" t="s">
        <v>190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9" t="s">
        <v>1127</v>
      </c>
      <c r="D42" s="250"/>
      <c r="E42" s="250"/>
      <c r="F42" s="250"/>
      <c r="G42" s="25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40"/>
      <c r="D43" s="241"/>
      <c r="E43" s="241"/>
      <c r="F43" s="241"/>
      <c r="G43" s="241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68">
        <v>16</v>
      </c>
      <c r="B44" s="169" t="s">
        <v>1128</v>
      </c>
      <c r="C44" s="178" t="s">
        <v>1129</v>
      </c>
      <c r="D44" s="170" t="s">
        <v>232</v>
      </c>
      <c r="E44" s="171">
        <v>4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244</v>
      </c>
      <c r="T44" s="174" t="s">
        <v>167</v>
      </c>
      <c r="U44" s="160">
        <v>0</v>
      </c>
      <c r="V44" s="160">
        <f>ROUND(E44*U44,2)</f>
        <v>0</v>
      </c>
      <c r="W44" s="160"/>
      <c r="X44" s="160" t="s">
        <v>190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9" t="s">
        <v>1130</v>
      </c>
      <c r="D45" s="250"/>
      <c r="E45" s="250"/>
      <c r="F45" s="250"/>
      <c r="G45" s="25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0"/>
      <c r="D46" s="241"/>
      <c r="E46" s="241"/>
      <c r="F46" s="241"/>
      <c r="G46" s="241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17</v>
      </c>
      <c r="B47" s="169" t="s">
        <v>1047</v>
      </c>
      <c r="C47" s="178" t="s">
        <v>1048</v>
      </c>
      <c r="D47" s="170" t="s">
        <v>1049</v>
      </c>
      <c r="E47" s="171">
        <v>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/>
      <c r="S47" s="173" t="s">
        <v>244</v>
      </c>
      <c r="T47" s="174" t="s">
        <v>167</v>
      </c>
      <c r="U47" s="160">
        <v>0</v>
      </c>
      <c r="V47" s="160">
        <f>ROUND(E47*U47,2)</f>
        <v>0</v>
      </c>
      <c r="W47" s="160"/>
      <c r="X47" s="160" t="s">
        <v>190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1"/>
      <c r="D48" s="252"/>
      <c r="E48" s="252"/>
      <c r="F48" s="252"/>
      <c r="G48" s="252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68">
        <v>18</v>
      </c>
      <c r="B49" s="169" t="s">
        <v>1131</v>
      </c>
      <c r="C49" s="178" t="s">
        <v>1132</v>
      </c>
      <c r="D49" s="170" t="s">
        <v>206</v>
      </c>
      <c r="E49" s="171">
        <v>15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244</v>
      </c>
      <c r="T49" s="174" t="s">
        <v>167</v>
      </c>
      <c r="U49" s="160">
        <v>0</v>
      </c>
      <c r="V49" s="160">
        <f>ROUND(E49*U49,2)</f>
        <v>0</v>
      </c>
      <c r="W49" s="160"/>
      <c r="X49" s="160" t="s">
        <v>190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191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1"/>
      <c r="D50" s="252"/>
      <c r="E50" s="252"/>
      <c r="F50" s="252"/>
      <c r="G50" s="252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68">
        <v>19</v>
      </c>
      <c r="B51" s="169" t="s">
        <v>1050</v>
      </c>
      <c r="C51" s="178" t="s">
        <v>1051</v>
      </c>
      <c r="D51" s="170" t="s">
        <v>286</v>
      </c>
      <c r="E51" s="171">
        <v>73.099999999999994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1</v>
      </c>
      <c r="O51" s="173">
        <f>ROUND(E51*N51,2)</f>
        <v>73.099999999999994</v>
      </c>
      <c r="P51" s="173">
        <v>0</v>
      </c>
      <c r="Q51" s="173">
        <f>ROUND(E51*P51,2)</f>
        <v>0</v>
      </c>
      <c r="R51" s="173"/>
      <c r="S51" s="173" t="s">
        <v>244</v>
      </c>
      <c r="T51" s="174" t="s">
        <v>167</v>
      </c>
      <c r="U51" s="160">
        <v>0</v>
      </c>
      <c r="V51" s="160">
        <f>ROUND(E51*U51,2)</f>
        <v>0</v>
      </c>
      <c r="W51" s="160"/>
      <c r="X51" s="160" t="s">
        <v>277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278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49" t="s">
        <v>1133</v>
      </c>
      <c r="D52" s="250"/>
      <c r="E52" s="250"/>
      <c r="F52" s="250"/>
      <c r="G52" s="25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4" t="s">
        <v>1133</v>
      </c>
      <c r="D53" s="182"/>
      <c r="E53" s="183">
        <v>73.099999999999994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512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40"/>
      <c r="D54" s="241"/>
      <c r="E54" s="241"/>
      <c r="F54" s="241"/>
      <c r="G54" s="241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20</v>
      </c>
      <c r="B55" s="169" t="s">
        <v>1053</v>
      </c>
      <c r="C55" s="178" t="s">
        <v>1054</v>
      </c>
      <c r="D55" s="170" t="s">
        <v>286</v>
      </c>
      <c r="E55" s="171">
        <v>80.069999999999993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1</v>
      </c>
      <c r="O55" s="173">
        <f>ROUND(E55*N55,2)</f>
        <v>80.069999999999993</v>
      </c>
      <c r="P55" s="173">
        <v>0</v>
      </c>
      <c r="Q55" s="173">
        <f>ROUND(E55*P55,2)</f>
        <v>0</v>
      </c>
      <c r="R55" s="173"/>
      <c r="S55" s="173" t="s">
        <v>244</v>
      </c>
      <c r="T55" s="174" t="s">
        <v>167</v>
      </c>
      <c r="U55" s="160">
        <v>0</v>
      </c>
      <c r="V55" s="160">
        <f>ROUND(E55*U55,2)</f>
        <v>0</v>
      </c>
      <c r="W55" s="160"/>
      <c r="X55" s="160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278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9" t="s">
        <v>1134</v>
      </c>
      <c r="D56" s="250"/>
      <c r="E56" s="250"/>
      <c r="F56" s="250"/>
      <c r="G56" s="25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0"/>
      <c r="D57" s="241"/>
      <c r="E57" s="241"/>
      <c r="F57" s="241"/>
      <c r="G57" s="241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2" t="s">
        <v>161</v>
      </c>
      <c r="B58" s="163" t="s">
        <v>90</v>
      </c>
      <c r="C58" s="177" t="s">
        <v>88</v>
      </c>
      <c r="D58" s="164"/>
      <c r="E58" s="165"/>
      <c r="F58" s="166"/>
      <c r="G58" s="166">
        <f>SUMIF(AG59:AG136,"&lt;&gt;NOR",G59:G136)</f>
        <v>0</v>
      </c>
      <c r="H58" s="166"/>
      <c r="I58" s="166">
        <f>SUM(I59:I136)</f>
        <v>0</v>
      </c>
      <c r="J58" s="166"/>
      <c r="K58" s="166">
        <f>SUM(K59:K136)</f>
        <v>0</v>
      </c>
      <c r="L58" s="166"/>
      <c r="M58" s="166">
        <f>SUM(M59:M136)</f>
        <v>0</v>
      </c>
      <c r="N58" s="166"/>
      <c r="O58" s="166">
        <f>SUM(O59:O136)</f>
        <v>4.0199999999999996</v>
      </c>
      <c r="P58" s="166"/>
      <c r="Q58" s="166">
        <f>SUM(Q59:Q136)</f>
        <v>0</v>
      </c>
      <c r="R58" s="166"/>
      <c r="S58" s="166"/>
      <c r="T58" s="167"/>
      <c r="U58" s="161"/>
      <c r="V58" s="161">
        <f>SUM(V59:V136)</f>
        <v>0</v>
      </c>
      <c r="W58" s="161"/>
      <c r="X58" s="161"/>
      <c r="AG58" t="s">
        <v>162</v>
      </c>
    </row>
    <row r="59" spans="1:60" outlineLevel="1" x14ac:dyDescent="0.2">
      <c r="A59" s="168">
        <v>21</v>
      </c>
      <c r="B59" s="169" t="s">
        <v>1059</v>
      </c>
      <c r="C59" s="178" t="s">
        <v>1060</v>
      </c>
      <c r="D59" s="170" t="s">
        <v>206</v>
      </c>
      <c r="E59" s="171">
        <v>40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3"/>
      <c r="S59" s="173" t="s">
        <v>244</v>
      </c>
      <c r="T59" s="174" t="s">
        <v>167</v>
      </c>
      <c r="U59" s="160">
        <v>0</v>
      </c>
      <c r="V59" s="160">
        <f>ROUND(E59*U59,2)</f>
        <v>0</v>
      </c>
      <c r="W59" s="160"/>
      <c r="X59" s="160" t="s">
        <v>190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191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1"/>
      <c r="D60" s="252"/>
      <c r="E60" s="252"/>
      <c r="F60" s="252"/>
      <c r="G60" s="252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68">
        <v>22</v>
      </c>
      <c r="B61" s="169" t="s">
        <v>1135</v>
      </c>
      <c r="C61" s="178" t="s">
        <v>1136</v>
      </c>
      <c r="D61" s="170" t="s">
        <v>206</v>
      </c>
      <c r="E61" s="171">
        <v>460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244</v>
      </c>
      <c r="T61" s="174" t="s">
        <v>167</v>
      </c>
      <c r="U61" s="160">
        <v>0</v>
      </c>
      <c r="V61" s="160">
        <f>ROUND(E61*U61,2)</f>
        <v>0</v>
      </c>
      <c r="W61" s="160"/>
      <c r="X61" s="160" t="s">
        <v>190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1"/>
      <c r="D62" s="252"/>
      <c r="E62" s="252"/>
      <c r="F62" s="252"/>
      <c r="G62" s="252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68">
        <v>23</v>
      </c>
      <c r="B63" s="169" t="s">
        <v>1063</v>
      </c>
      <c r="C63" s="178" t="s">
        <v>1064</v>
      </c>
      <c r="D63" s="170" t="s">
        <v>206</v>
      </c>
      <c r="E63" s="171">
        <v>135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 t="s">
        <v>244</v>
      </c>
      <c r="T63" s="174" t="s">
        <v>167</v>
      </c>
      <c r="U63" s="160">
        <v>0</v>
      </c>
      <c r="V63" s="160">
        <f>ROUND(E63*U63,2)</f>
        <v>0</v>
      </c>
      <c r="W63" s="160"/>
      <c r="X63" s="160" t="s">
        <v>190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51"/>
      <c r="D64" s="252"/>
      <c r="E64" s="252"/>
      <c r="F64" s="252"/>
      <c r="G64" s="252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24</v>
      </c>
      <c r="B65" s="169" t="s">
        <v>1065</v>
      </c>
      <c r="C65" s="178" t="s">
        <v>1066</v>
      </c>
      <c r="D65" s="170" t="s">
        <v>206</v>
      </c>
      <c r="E65" s="171">
        <v>545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/>
      <c r="S65" s="173" t="s">
        <v>244</v>
      </c>
      <c r="T65" s="174" t="s">
        <v>167</v>
      </c>
      <c r="U65" s="160">
        <v>0</v>
      </c>
      <c r="V65" s="160">
        <f>ROUND(E65*U65,2)</f>
        <v>0</v>
      </c>
      <c r="W65" s="160"/>
      <c r="X65" s="160" t="s">
        <v>190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191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4" t="s">
        <v>1137</v>
      </c>
      <c r="D66" s="182"/>
      <c r="E66" s="183">
        <v>545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512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0"/>
      <c r="D67" s="241"/>
      <c r="E67" s="241"/>
      <c r="F67" s="241"/>
      <c r="G67" s="241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68">
        <v>25</v>
      </c>
      <c r="B68" s="169" t="s">
        <v>1138</v>
      </c>
      <c r="C68" s="178" t="s">
        <v>1139</v>
      </c>
      <c r="D68" s="170" t="s">
        <v>206</v>
      </c>
      <c r="E68" s="171">
        <v>5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244</v>
      </c>
      <c r="T68" s="174" t="s">
        <v>167</v>
      </c>
      <c r="U68" s="160">
        <v>0</v>
      </c>
      <c r="V68" s="160">
        <f>ROUND(E68*U68,2)</f>
        <v>0</v>
      </c>
      <c r="W68" s="160"/>
      <c r="X68" s="160" t="s">
        <v>190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1"/>
      <c r="D69" s="252"/>
      <c r="E69" s="252"/>
      <c r="F69" s="252"/>
      <c r="G69" s="252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26</v>
      </c>
      <c r="B70" s="169" t="s">
        <v>1067</v>
      </c>
      <c r="C70" s="178" t="s">
        <v>1068</v>
      </c>
      <c r="D70" s="170" t="s">
        <v>188</v>
      </c>
      <c r="E70" s="171">
        <v>90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244</v>
      </c>
      <c r="T70" s="174" t="s">
        <v>167</v>
      </c>
      <c r="U70" s="160">
        <v>0</v>
      </c>
      <c r="V70" s="160">
        <f>ROUND(E70*U70,2)</f>
        <v>0</v>
      </c>
      <c r="W70" s="160"/>
      <c r="X70" s="160" t="s">
        <v>190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191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1"/>
      <c r="D71" s="252"/>
      <c r="E71" s="252"/>
      <c r="F71" s="252"/>
      <c r="G71" s="252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27</v>
      </c>
      <c r="B72" s="169" t="s">
        <v>1069</v>
      </c>
      <c r="C72" s="178" t="s">
        <v>1070</v>
      </c>
      <c r="D72" s="170" t="s">
        <v>188</v>
      </c>
      <c r="E72" s="171">
        <v>150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244</v>
      </c>
      <c r="T72" s="174" t="s">
        <v>167</v>
      </c>
      <c r="U72" s="160">
        <v>0</v>
      </c>
      <c r="V72" s="160">
        <f>ROUND(E72*U72,2)</f>
        <v>0</v>
      </c>
      <c r="W72" s="160"/>
      <c r="X72" s="160" t="s">
        <v>190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1"/>
      <c r="D73" s="252"/>
      <c r="E73" s="252"/>
      <c r="F73" s="252"/>
      <c r="G73" s="252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28</v>
      </c>
      <c r="B74" s="169" t="s">
        <v>1071</v>
      </c>
      <c r="C74" s="178" t="s">
        <v>1072</v>
      </c>
      <c r="D74" s="170" t="s">
        <v>188</v>
      </c>
      <c r="E74" s="171">
        <v>16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244</v>
      </c>
      <c r="T74" s="174" t="s">
        <v>167</v>
      </c>
      <c r="U74" s="160">
        <v>0</v>
      </c>
      <c r="V74" s="160">
        <f>ROUND(E74*U74,2)</f>
        <v>0</v>
      </c>
      <c r="W74" s="160"/>
      <c r="X74" s="160" t="s">
        <v>190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4" t="s">
        <v>878</v>
      </c>
      <c r="D75" s="182"/>
      <c r="E75" s="183">
        <v>16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512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0"/>
      <c r="D76" s="241"/>
      <c r="E76" s="241"/>
      <c r="F76" s="241"/>
      <c r="G76" s="241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29</v>
      </c>
      <c r="B77" s="169" t="s">
        <v>1073</v>
      </c>
      <c r="C77" s="178" t="s">
        <v>1074</v>
      </c>
      <c r="D77" s="170" t="s">
        <v>206</v>
      </c>
      <c r="E77" s="171">
        <v>500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/>
      <c r="S77" s="173" t="s">
        <v>244</v>
      </c>
      <c r="T77" s="174" t="s">
        <v>167</v>
      </c>
      <c r="U77" s="160">
        <v>0</v>
      </c>
      <c r="V77" s="160">
        <f>ROUND(E77*U77,2)</f>
        <v>0</v>
      </c>
      <c r="W77" s="160"/>
      <c r="X77" s="160" t="s">
        <v>190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191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1"/>
      <c r="D78" s="252"/>
      <c r="E78" s="252"/>
      <c r="F78" s="252"/>
      <c r="G78" s="252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30</v>
      </c>
      <c r="B79" s="169" t="s">
        <v>1075</v>
      </c>
      <c r="C79" s="178" t="s">
        <v>1076</v>
      </c>
      <c r="D79" s="170" t="s">
        <v>188</v>
      </c>
      <c r="E79" s="171">
        <v>30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 t="s">
        <v>244</v>
      </c>
      <c r="T79" s="174" t="s">
        <v>167</v>
      </c>
      <c r="U79" s="160">
        <v>0</v>
      </c>
      <c r="V79" s="160">
        <f>ROUND(E79*U79,2)</f>
        <v>0</v>
      </c>
      <c r="W79" s="160"/>
      <c r="X79" s="160" t="s">
        <v>190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191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51"/>
      <c r="D80" s="252"/>
      <c r="E80" s="252"/>
      <c r="F80" s="252"/>
      <c r="G80" s="252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31</v>
      </c>
      <c r="B81" s="169" t="s">
        <v>1077</v>
      </c>
      <c r="C81" s="178" t="s">
        <v>1078</v>
      </c>
      <c r="D81" s="170" t="s">
        <v>188</v>
      </c>
      <c r="E81" s="171">
        <v>15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/>
      <c r="S81" s="173" t="s">
        <v>244</v>
      </c>
      <c r="T81" s="174" t="s">
        <v>167</v>
      </c>
      <c r="U81" s="160">
        <v>0</v>
      </c>
      <c r="V81" s="160">
        <f>ROUND(E81*U81,2)</f>
        <v>0</v>
      </c>
      <c r="W81" s="160"/>
      <c r="X81" s="160" t="s">
        <v>190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191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1"/>
      <c r="D82" s="252"/>
      <c r="E82" s="252"/>
      <c r="F82" s="252"/>
      <c r="G82" s="252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32</v>
      </c>
      <c r="B83" s="169" t="s">
        <v>1140</v>
      </c>
      <c r="C83" s="178" t="s">
        <v>1141</v>
      </c>
      <c r="D83" s="170" t="s">
        <v>188</v>
      </c>
      <c r="E83" s="171">
        <v>3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244</v>
      </c>
      <c r="T83" s="174" t="s">
        <v>167</v>
      </c>
      <c r="U83" s="160">
        <v>0</v>
      </c>
      <c r="V83" s="160">
        <f>ROUND(E83*U83,2)</f>
        <v>0</v>
      </c>
      <c r="W83" s="160"/>
      <c r="X83" s="160" t="s">
        <v>190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191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1"/>
      <c r="D84" s="252"/>
      <c r="E84" s="252"/>
      <c r="F84" s="252"/>
      <c r="G84" s="252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68">
        <v>33</v>
      </c>
      <c r="B85" s="169" t="s">
        <v>1142</v>
      </c>
      <c r="C85" s="178" t="s">
        <v>1143</v>
      </c>
      <c r="D85" s="170" t="s">
        <v>206</v>
      </c>
      <c r="E85" s="171">
        <v>300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/>
      <c r="S85" s="173" t="s">
        <v>244</v>
      </c>
      <c r="T85" s="174" t="s">
        <v>167</v>
      </c>
      <c r="U85" s="160">
        <v>0</v>
      </c>
      <c r="V85" s="160">
        <f>ROUND(E85*U85,2)</f>
        <v>0</v>
      </c>
      <c r="W85" s="160"/>
      <c r="X85" s="160" t="s">
        <v>190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191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51"/>
      <c r="D86" s="252"/>
      <c r="E86" s="252"/>
      <c r="F86" s="252"/>
      <c r="G86" s="252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33.75" outlineLevel="1" x14ac:dyDescent="0.2">
      <c r="A87" s="168">
        <v>34</v>
      </c>
      <c r="B87" s="169" t="s">
        <v>1144</v>
      </c>
      <c r="C87" s="178" t="s">
        <v>1145</v>
      </c>
      <c r="D87" s="170" t="s">
        <v>188</v>
      </c>
      <c r="E87" s="171">
        <v>2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0.5</v>
      </c>
      <c r="O87" s="173">
        <f>ROUND(E87*N87,2)</f>
        <v>1</v>
      </c>
      <c r="P87" s="173">
        <v>0</v>
      </c>
      <c r="Q87" s="173">
        <f>ROUND(E87*P87,2)</f>
        <v>0</v>
      </c>
      <c r="R87" s="173"/>
      <c r="S87" s="173" t="s">
        <v>244</v>
      </c>
      <c r="T87" s="174" t="s">
        <v>167</v>
      </c>
      <c r="U87" s="160">
        <v>0</v>
      </c>
      <c r="V87" s="160">
        <f>ROUND(E87*U87,2)</f>
        <v>0</v>
      </c>
      <c r="W87" s="160"/>
      <c r="X87" s="160" t="s">
        <v>190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191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1"/>
      <c r="D88" s="252"/>
      <c r="E88" s="252"/>
      <c r="F88" s="252"/>
      <c r="G88" s="252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33.75" outlineLevel="1" x14ac:dyDescent="0.2">
      <c r="A89" s="168">
        <v>35</v>
      </c>
      <c r="B89" s="169" t="s">
        <v>1146</v>
      </c>
      <c r="C89" s="178" t="s">
        <v>1147</v>
      </c>
      <c r="D89" s="170" t="s">
        <v>188</v>
      </c>
      <c r="E89" s="171">
        <v>2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0.5</v>
      </c>
      <c r="O89" s="173">
        <f>ROUND(E89*N89,2)</f>
        <v>1</v>
      </c>
      <c r="P89" s="173">
        <v>0</v>
      </c>
      <c r="Q89" s="173">
        <f>ROUND(E89*P89,2)</f>
        <v>0</v>
      </c>
      <c r="R89" s="173"/>
      <c r="S89" s="173" t="s">
        <v>244</v>
      </c>
      <c r="T89" s="174" t="s">
        <v>167</v>
      </c>
      <c r="U89" s="160">
        <v>0</v>
      </c>
      <c r="V89" s="160">
        <f>ROUND(E89*U89,2)</f>
        <v>0</v>
      </c>
      <c r="W89" s="160"/>
      <c r="X89" s="160" t="s">
        <v>190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191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51"/>
      <c r="D90" s="252"/>
      <c r="E90" s="252"/>
      <c r="F90" s="252"/>
      <c r="G90" s="252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68">
        <v>36</v>
      </c>
      <c r="B91" s="169" t="s">
        <v>1148</v>
      </c>
      <c r="C91" s="178" t="s">
        <v>1149</v>
      </c>
      <c r="D91" s="170" t="s">
        <v>188</v>
      </c>
      <c r="E91" s="171">
        <v>2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3"/>
      <c r="S91" s="173" t="s">
        <v>244</v>
      </c>
      <c r="T91" s="174" t="s">
        <v>167</v>
      </c>
      <c r="U91" s="160">
        <v>0</v>
      </c>
      <c r="V91" s="160">
        <f>ROUND(E91*U91,2)</f>
        <v>0</v>
      </c>
      <c r="W91" s="160"/>
      <c r="X91" s="160" t="s">
        <v>190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191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1"/>
      <c r="D92" s="252"/>
      <c r="E92" s="252"/>
      <c r="F92" s="252"/>
      <c r="G92" s="252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68">
        <v>37</v>
      </c>
      <c r="B93" s="169" t="s">
        <v>1150</v>
      </c>
      <c r="C93" s="178" t="s">
        <v>1151</v>
      </c>
      <c r="D93" s="170" t="s">
        <v>188</v>
      </c>
      <c r="E93" s="171">
        <v>4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/>
      <c r="S93" s="173" t="s">
        <v>244</v>
      </c>
      <c r="T93" s="174" t="s">
        <v>167</v>
      </c>
      <c r="U93" s="160">
        <v>0</v>
      </c>
      <c r="V93" s="160">
        <f>ROUND(E93*U93,2)</f>
        <v>0</v>
      </c>
      <c r="W93" s="160"/>
      <c r="X93" s="160" t="s">
        <v>190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191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51"/>
      <c r="D94" s="252"/>
      <c r="E94" s="252"/>
      <c r="F94" s="252"/>
      <c r="G94" s="252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68">
        <v>38</v>
      </c>
      <c r="B95" s="169" t="s">
        <v>1152</v>
      </c>
      <c r="C95" s="178" t="s">
        <v>1153</v>
      </c>
      <c r="D95" s="170" t="s">
        <v>206</v>
      </c>
      <c r="E95" s="171">
        <v>10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3"/>
      <c r="S95" s="173" t="s">
        <v>244</v>
      </c>
      <c r="T95" s="174" t="s">
        <v>167</v>
      </c>
      <c r="U95" s="160">
        <v>0</v>
      </c>
      <c r="V95" s="160">
        <f>ROUND(E95*U95,2)</f>
        <v>0</v>
      </c>
      <c r="W95" s="160"/>
      <c r="X95" s="160" t="s">
        <v>190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191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51"/>
      <c r="D96" s="252"/>
      <c r="E96" s="252"/>
      <c r="F96" s="252"/>
      <c r="G96" s="252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68">
        <v>39</v>
      </c>
      <c r="B97" s="169" t="s">
        <v>1084</v>
      </c>
      <c r="C97" s="178" t="s">
        <v>1085</v>
      </c>
      <c r="D97" s="170" t="s">
        <v>1081</v>
      </c>
      <c r="E97" s="171">
        <v>8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3"/>
      <c r="S97" s="173" t="s">
        <v>244</v>
      </c>
      <c r="T97" s="174" t="s">
        <v>167</v>
      </c>
      <c r="U97" s="160">
        <v>0</v>
      </c>
      <c r="V97" s="160">
        <f>ROUND(E97*U97,2)</f>
        <v>0</v>
      </c>
      <c r="W97" s="160"/>
      <c r="X97" s="160" t="s">
        <v>190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51"/>
      <c r="D98" s="252"/>
      <c r="E98" s="252"/>
      <c r="F98" s="252"/>
      <c r="G98" s="252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68">
        <v>40</v>
      </c>
      <c r="B99" s="169" t="s">
        <v>1094</v>
      </c>
      <c r="C99" s="178" t="s">
        <v>1095</v>
      </c>
      <c r="D99" s="170" t="s">
        <v>206</v>
      </c>
      <c r="E99" s="171">
        <v>135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1.2E-4</v>
      </c>
      <c r="O99" s="173">
        <f>ROUND(E99*N99,2)</f>
        <v>0.02</v>
      </c>
      <c r="P99" s="173">
        <v>0</v>
      </c>
      <c r="Q99" s="173">
        <f>ROUND(E99*P99,2)</f>
        <v>0</v>
      </c>
      <c r="R99" s="173"/>
      <c r="S99" s="173" t="s">
        <v>244</v>
      </c>
      <c r="T99" s="174" t="s">
        <v>167</v>
      </c>
      <c r="U99" s="160">
        <v>0</v>
      </c>
      <c r="V99" s="160">
        <f>ROUND(E99*U99,2)</f>
        <v>0</v>
      </c>
      <c r="W99" s="160"/>
      <c r="X99" s="160" t="s">
        <v>277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1"/>
      <c r="D100" s="252"/>
      <c r="E100" s="252"/>
      <c r="F100" s="252"/>
      <c r="G100" s="252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68">
        <v>41</v>
      </c>
      <c r="B101" s="169" t="s">
        <v>1096</v>
      </c>
      <c r="C101" s="178" t="s">
        <v>1097</v>
      </c>
      <c r="D101" s="170" t="s">
        <v>206</v>
      </c>
      <c r="E101" s="171">
        <v>545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5.2999999999999998E-4</v>
      </c>
      <c r="O101" s="173">
        <f>ROUND(E101*N101,2)</f>
        <v>0.28999999999999998</v>
      </c>
      <c r="P101" s="173">
        <v>0</v>
      </c>
      <c r="Q101" s="173">
        <f>ROUND(E101*P101,2)</f>
        <v>0</v>
      </c>
      <c r="R101" s="173"/>
      <c r="S101" s="173" t="s">
        <v>244</v>
      </c>
      <c r="T101" s="174" t="s">
        <v>167</v>
      </c>
      <c r="U101" s="160">
        <v>0</v>
      </c>
      <c r="V101" s="160">
        <f>ROUND(E101*U101,2)</f>
        <v>0</v>
      </c>
      <c r="W101" s="160"/>
      <c r="X101" s="160" t="s">
        <v>277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1"/>
      <c r="D102" s="252"/>
      <c r="E102" s="252"/>
      <c r="F102" s="252"/>
      <c r="G102" s="252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68">
        <v>42</v>
      </c>
      <c r="B103" s="169" t="s">
        <v>1154</v>
      </c>
      <c r="C103" s="178" t="s">
        <v>1155</v>
      </c>
      <c r="D103" s="170" t="s">
        <v>206</v>
      </c>
      <c r="E103" s="171">
        <v>5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6.0999999999999997E-4</v>
      </c>
      <c r="O103" s="173">
        <f>ROUND(E103*N103,2)</f>
        <v>0</v>
      </c>
      <c r="P103" s="173">
        <v>0</v>
      </c>
      <c r="Q103" s="173">
        <f>ROUND(E103*P103,2)</f>
        <v>0</v>
      </c>
      <c r="R103" s="173"/>
      <c r="S103" s="173" t="s">
        <v>244</v>
      </c>
      <c r="T103" s="174" t="s">
        <v>167</v>
      </c>
      <c r="U103" s="160">
        <v>0</v>
      </c>
      <c r="V103" s="160">
        <f>ROUND(E103*U103,2)</f>
        <v>0</v>
      </c>
      <c r="W103" s="160"/>
      <c r="X103" s="160" t="s">
        <v>277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1"/>
      <c r="D104" s="252"/>
      <c r="E104" s="252"/>
      <c r="F104" s="252"/>
      <c r="G104" s="252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68">
        <v>43</v>
      </c>
      <c r="B105" s="169" t="s">
        <v>1098</v>
      </c>
      <c r="C105" s="178" t="s">
        <v>1099</v>
      </c>
      <c r="D105" s="170" t="s">
        <v>188</v>
      </c>
      <c r="E105" s="171">
        <v>15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3.0000000000000001E-5</v>
      </c>
      <c r="O105" s="173">
        <f>ROUND(E105*N105,2)</f>
        <v>0</v>
      </c>
      <c r="P105" s="173">
        <v>0</v>
      </c>
      <c r="Q105" s="173">
        <f>ROUND(E105*P105,2)</f>
        <v>0</v>
      </c>
      <c r="R105" s="173"/>
      <c r="S105" s="173" t="s">
        <v>244</v>
      </c>
      <c r="T105" s="174" t="s">
        <v>167</v>
      </c>
      <c r="U105" s="160">
        <v>0</v>
      </c>
      <c r="V105" s="160">
        <f>ROUND(E105*U105,2)</f>
        <v>0</v>
      </c>
      <c r="W105" s="160"/>
      <c r="X105" s="160" t="s">
        <v>277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278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1"/>
      <c r="D106" s="252"/>
      <c r="E106" s="252"/>
      <c r="F106" s="252"/>
      <c r="G106" s="252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68">
        <v>44</v>
      </c>
      <c r="B107" s="169" t="s">
        <v>1156</v>
      </c>
      <c r="C107" s="178" t="s">
        <v>1157</v>
      </c>
      <c r="D107" s="170" t="s">
        <v>188</v>
      </c>
      <c r="E107" s="171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3.0000000000000001E-5</v>
      </c>
      <c r="O107" s="173">
        <f>ROUND(E107*N107,2)</f>
        <v>0</v>
      </c>
      <c r="P107" s="173">
        <v>0</v>
      </c>
      <c r="Q107" s="173">
        <f>ROUND(E107*P107,2)</f>
        <v>0</v>
      </c>
      <c r="R107" s="173"/>
      <c r="S107" s="173" t="s">
        <v>244</v>
      </c>
      <c r="T107" s="174" t="s">
        <v>167</v>
      </c>
      <c r="U107" s="160">
        <v>0</v>
      </c>
      <c r="V107" s="160">
        <f>ROUND(E107*U107,2)</f>
        <v>0</v>
      </c>
      <c r="W107" s="160"/>
      <c r="X107" s="160" t="s">
        <v>277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51"/>
      <c r="D108" s="252"/>
      <c r="E108" s="252"/>
      <c r="F108" s="252"/>
      <c r="G108" s="252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68">
        <v>45</v>
      </c>
      <c r="B109" s="169" t="s">
        <v>1100</v>
      </c>
      <c r="C109" s="178" t="s">
        <v>1101</v>
      </c>
      <c r="D109" s="170" t="s">
        <v>206</v>
      </c>
      <c r="E109" s="171">
        <v>40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1.2E-4</v>
      </c>
      <c r="O109" s="173">
        <f>ROUND(E109*N109,2)</f>
        <v>0</v>
      </c>
      <c r="P109" s="173">
        <v>0</v>
      </c>
      <c r="Q109" s="173">
        <f>ROUND(E109*P109,2)</f>
        <v>0</v>
      </c>
      <c r="R109" s="173"/>
      <c r="S109" s="173" t="s">
        <v>244</v>
      </c>
      <c r="T109" s="174" t="s">
        <v>167</v>
      </c>
      <c r="U109" s="160">
        <v>0</v>
      </c>
      <c r="V109" s="160">
        <f>ROUND(E109*U109,2)</f>
        <v>0</v>
      </c>
      <c r="W109" s="160"/>
      <c r="X109" s="160" t="s">
        <v>277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51"/>
      <c r="D110" s="252"/>
      <c r="E110" s="252"/>
      <c r="F110" s="252"/>
      <c r="G110" s="252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68">
        <v>46</v>
      </c>
      <c r="B111" s="169" t="s">
        <v>1102</v>
      </c>
      <c r="C111" s="178" t="s">
        <v>1103</v>
      </c>
      <c r="D111" s="170" t="s">
        <v>206</v>
      </c>
      <c r="E111" s="171">
        <v>495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2.5999999999999998E-4</v>
      </c>
      <c r="O111" s="173">
        <f>ROUND(E111*N111,2)</f>
        <v>0.13</v>
      </c>
      <c r="P111" s="173">
        <v>0</v>
      </c>
      <c r="Q111" s="173">
        <f>ROUND(E111*P111,2)</f>
        <v>0</v>
      </c>
      <c r="R111" s="173"/>
      <c r="S111" s="173" t="s">
        <v>244</v>
      </c>
      <c r="T111" s="174" t="s">
        <v>167</v>
      </c>
      <c r="U111" s="160">
        <v>0</v>
      </c>
      <c r="V111" s="160">
        <f>ROUND(E111*U111,2)</f>
        <v>0</v>
      </c>
      <c r="W111" s="160"/>
      <c r="X111" s="160" t="s">
        <v>277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278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1"/>
      <c r="D112" s="252"/>
      <c r="E112" s="252"/>
      <c r="F112" s="252"/>
      <c r="G112" s="252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68">
        <v>47</v>
      </c>
      <c r="B113" s="169" t="s">
        <v>1104</v>
      </c>
      <c r="C113" s="178" t="s">
        <v>1105</v>
      </c>
      <c r="D113" s="170" t="s">
        <v>188</v>
      </c>
      <c r="E113" s="171">
        <v>11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8.0000000000000007E-5</v>
      </c>
      <c r="O113" s="173">
        <f>ROUND(E113*N113,2)</f>
        <v>0</v>
      </c>
      <c r="P113" s="173">
        <v>0</v>
      </c>
      <c r="Q113" s="173">
        <f>ROUND(E113*P113,2)</f>
        <v>0</v>
      </c>
      <c r="R113" s="173"/>
      <c r="S113" s="173" t="s">
        <v>244</v>
      </c>
      <c r="T113" s="174" t="s">
        <v>167</v>
      </c>
      <c r="U113" s="160">
        <v>0</v>
      </c>
      <c r="V113" s="160">
        <f>ROUND(E113*U113,2)</f>
        <v>0</v>
      </c>
      <c r="W113" s="160"/>
      <c r="X113" s="160" t="s">
        <v>277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1"/>
      <c r="D114" s="252"/>
      <c r="E114" s="252"/>
      <c r="F114" s="252"/>
      <c r="G114" s="252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48</v>
      </c>
      <c r="B115" s="169" t="s">
        <v>1106</v>
      </c>
      <c r="C115" s="178" t="s">
        <v>1107</v>
      </c>
      <c r="D115" s="170" t="s">
        <v>188</v>
      </c>
      <c r="E115" s="171">
        <v>15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1.6000000000000001E-4</v>
      </c>
      <c r="O115" s="173">
        <f>ROUND(E115*N115,2)</f>
        <v>0</v>
      </c>
      <c r="P115" s="173">
        <v>0</v>
      </c>
      <c r="Q115" s="173">
        <f>ROUND(E115*P115,2)</f>
        <v>0</v>
      </c>
      <c r="R115" s="173"/>
      <c r="S115" s="173" t="s">
        <v>244</v>
      </c>
      <c r="T115" s="174" t="s">
        <v>167</v>
      </c>
      <c r="U115" s="160">
        <v>0</v>
      </c>
      <c r="V115" s="160">
        <f>ROUND(E115*U115,2)</f>
        <v>0</v>
      </c>
      <c r="W115" s="160"/>
      <c r="X115" s="160" t="s">
        <v>277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278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51"/>
      <c r="D116" s="252"/>
      <c r="E116" s="252"/>
      <c r="F116" s="252"/>
      <c r="G116" s="252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49</v>
      </c>
      <c r="B117" s="169" t="s">
        <v>1108</v>
      </c>
      <c r="C117" s="178" t="s">
        <v>1109</v>
      </c>
      <c r="D117" s="170" t="s">
        <v>188</v>
      </c>
      <c r="E117" s="171">
        <v>15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2.0000000000000001E-4</v>
      </c>
      <c r="O117" s="173">
        <f>ROUND(E117*N117,2)</f>
        <v>0</v>
      </c>
      <c r="P117" s="173">
        <v>0</v>
      </c>
      <c r="Q117" s="173">
        <f>ROUND(E117*P117,2)</f>
        <v>0</v>
      </c>
      <c r="R117" s="173"/>
      <c r="S117" s="173" t="s">
        <v>244</v>
      </c>
      <c r="T117" s="174" t="s">
        <v>167</v>
      </c>
      <c r="U117" s="160">
        <v>0</v>
      </c>
      <c r="V117" s="160">
        <f>ROUND(E117*U117,2)</f>
        <v>0</v>
      </c>
      <c r="W117" s="160"/>
      <c r="X117" s="160" t="s">
        <v>277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278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1"/>
      <c r="D118" s="252"/>
      <c r="E118" s="252"/>
      <c r="F118" s="252"/>
      <c r="G118" s="252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50</v>
      </c>
      <c r="B119" s="169" t="s">
        <v>1110</v>
      </c>
      <c r="C119" s="178" t="s">
        <v>1111</v>
      </c>
      <c r="D119" s="170" t="s">
        <v>275</v>
      </c>
      <c r="E119" s="171">
        <v>475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3">
        <v>1E-3</v>
      </c>
      <c r="O119" s="173">
        <f>ROUND(E119*N119,2)</f>
        <v>0.48</v>
      </c>
      <c r="P119" s="173">
        <v>0</v>
      </c>
      <c r="Q119" s="173">
        <f>ROUND(E119*P119,2)</f>
        <v>0</v>
      </c>
      <c r="R119" s="173"/>
      <c r="S119" s="173" t="s">
        <v>244</v>
      </c>
      <c r="T119" s="174" t="s">
        <v>167</v>
      </c>
      <c r="U119" s="160">
        <v>0</v>
      </c>
      <c r="V119" s="160">
        <f>ROUND(E119*U119,2)</f>
        <v>0</v>
      </c>
      <c r="W119" s="160"/>
      <c r="X119" s="160" t="s">
        <v>277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278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51"/>
      <c r="D120" s="252"/>
      <c r="E120" s="252"/>
      <c r="F120" s="252"/>
      <c r="G120" s="252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68">
        <v>51</v>
      </c>
      <c r="B121" s="169" t="s">
        <v>1112</v>
      </c>
      <c r="C121" s="178" t="s">
        <v>1113</v>
      </c>
      <c r="D121" s="170" t="s">
        <v>188</v>
      </c>
      <c r="E121" s="171">
        <v>11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3"/>
      <c r="S121" s="173" t="s">
        <v>244</v>
      </c>
      <c r="T121" s="174" t="s">
        <v>167</v>
      </c>
      <c r="U121" s="160">
        <v>0</v>
      </c>
      <c r="V121" s="160">
        <f>ROUND(E121*U121,2)</f>
        <v>0</v>
      </c>
      <c r="W121" s="160"/>
      <c r="X121" s="160" t="s">
        <v>277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278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51"/>
      <c r="D122" s="252"/>
      <c r="E122" s="252"/>
      <c r="F122" s="252"/>
      <c r="G122" s="252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68">
        <v>52</v>
      </c>
      <c r="B123" s="169" t="s">
        <v>1114</v>
      </c>
      <c r="C123" s="178" t="s">
        <v>1115</v>
      </c>
      <c r="D123" s="170" t="s">
        <v>188</v>
      </c>
      <c r="E123" s="171">
        <v>11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0.1</v>
      </c>
      <c r="O123" s="173">
        <f>ROUND(E123*N123,2)</f>
        <v>1.1000000000000001</v>
      </c>
      <c r="P123" s="173">
        <v>0</v>
      </c>
      <c r="Q123" s="173">
        <f>ROUND(E123*P123,2)</f>
        <v>0</v>
      </c>
      <c r="R123" s="173"/>
      <c r="S123" s="173" t="s">
        <v>244</v>
      </c>
      <c r="T123" s="174" t="s">
        <v>167</v>
      </c>
      <c r="U123" s="160">
        <v>0</v>
      </c>
      <c r="V123" s="160">
        <f>ROUND(E123*U123,2)</f>
        <v>0</v>
      </c>
      <c r="W123" s="160"/>
      <c r="X123" s="160" t="s">
        <v>277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278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1"/>
      <c r="D124" s="252"/>
      <c r="E124" s="252"/>
      <c r="F124" s="252"/>
      <c r="G124" s="252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68">
        <v>53</v>
      </c>
      <c r="B125" s="169" t="s">
        <v>1116</v>
      </c>
      <c r="C125" s="178" t="s">
        <v>1117</v>
      </c>
      <c r="D125" s="170" t="s">
        <v>188</v>
      </c>
      <c r="E125" s="171">
        <v>11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3"/>
      <c r="S125" s="173" t="s">
        <v>244</v>
      </c>
      <c r="T125" s="174" t="s">
        <v>167</v>
      </c>
      <c r="U125" s="160">
        <v>0</v>
      </c>
      <c r="V125" s="160">
        <f>ROUND(E125*U125,2)</f>
        <v>0</v>
      </c>
      <c r="W125" s="160"/>
      <c r="X125" s="160" t="s">
        <v>277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278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51"/>
      <c r="D126" s="252"/>
      <c r="E126" s="252"/>
      <c r="F126" s="252"/>
      <c r="G126" s="252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68">
        <v>54</v>
      </c>
      <c r="B127" s="169" t="s">
        <v>1118</v>
      </c>
      <c r="C127" s="178" t="s">
        <v>1119</v>
      </c>
      <c r="D127" s="170" t="s">
        <v>188</v>
      </c>
      <c r="E127" s="171">
        <v>15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3"/>
      <c r="S127" s="173" t="s">
        <v>244</v>
      </c>
      <c r="T127" s="174" t="s">
        <v>167</v>
      </c>
      <c r="U127" s="160">
        <v>0</v>
      </c>
      <c r="V127" s="160">
        <f>ROUND(E127*U127,2)</f>
        <v>0</v>
      </c>
      <c r="W127" s="160"/>
      <c r="X127" s="160" t="s">
        <v>277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278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1"/>
      <c r="D128" s="252"/>
      <c r="E128" s="252"/>
      <c r="F128" s="252"/>
      <c r="G128" s="252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68">
        <v>55</v>
      </c>
      <c r="B129" s="169" t="s">
        <v>1120</v>
      </c>
      <c r="C129" s="178" t="s">
        <v>1158</v>
      </c>
      <c r="D129" s="170" t="s">
        <v>188</v>
      </c>
      <c r="E129" s="171">
        <v>15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3"/>
      <c r="S129" s="173" t="s">
        <v>244</v>
      </c>
      <c r="T129" s="174" t="s">
        <v>167</v>
      </c>
      <c r="U129" s="160">
        <v>0</v>
      </c>
      <c r="V129" s="160">
        <f>ROUND(E129*U129,2)</f>
        <v>0</v>
      </c>
      <c r="W129" s="160"/>
      <c r="X129" s="160" t="s">
        <v>277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278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1"/>
      <c r="D130" s="252"/>
      <c r="E130" s="252"/>
      <c r="F130" s="252"/>
      <c r="G130" s="252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68">
        <v>56</v>
      </c>
      <c r="B131" s="169" t="s">
        <v>1122</v>
      </c>
      <c r="C131" s="178" t="s">
        <v>1123</v>
      </c>
      <c r="D131" s="170" t="s">
        <v>188</v>
      </c>
      <c r="E131" s="171">
        <v>15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3"/>
      <c r="S131" s="173" t="s">
        <v>244</v>
      </c>
      <c r="T131" s="174" t="s">
        <v>167</v>
      </c>
      <c r="U131" s="160">
        <v>0</v>
      </c>
      <c r="V131" s="160">
        <f>ROUND(E131*U131,2)</f>
        <v>0</v>
      </c>
      <c r="W131" s="160"/>
      <c r="X131" s="160" t="s">
        <v>277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278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1"/>
      <c r="D132" s="252"/>
      <c r="E132" s="252"/>
      <c r="F132" s="252"/>
      <c r="G132" s="252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68">
        <v>57</v>
      </c>
      <c r="B133" s="169" t="s">
        <v>1159</v>
      </c>
      <c r="C133" s="178" t="s">
        <v>1160</v>
      </c>
      <c r="D133" s="170" t="s">
        <v>188</v>
      </c>
      <c r="E133" s="171">
        <v>1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3"/>
      <c r="S133" s="173" t="s">
        <v>244</v>
      </c>
      <c r="T133" s="174" t="s">
        <v>167</v>
      </c>
      <c r="U133" s="160">
        <v>0</v>
      </c>
      <c r="V133" s="160">
        <f>ROUND(E133*U133,2)</f>
        <v>0</v>
      </c>
      <c r="W133" s="160"/>
      <c r="X133" s="160" t="s">
        <v>277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278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51"/>
      <c r="D134" s="252"/>
      <c r="E134" s="252"/>
      <c r="F134" s="252"/>
      <c r="G134" s="252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172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68">
        <v>58</v>
      </c>
      <c r="B135" s="169" t="s">
        <v>1161</v>
      </c>
      <c r="C135" s="178" t="s">
        <v>1162</v>
      </c>
      <c r="D135" s="170" t="s">
        <v>188</v>
      </c>
      <c r="E135" s="171">
        <v>11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3"/>
      <c r="S135" s="173" t="s">
        <v>244</v>
      </c>
      <c r="T135" s="174" t="s">
        <v>167</v>
      </c>
      <c r="U135" s="160">
        <v>0</v>
      </c>
      <c r="V135" s="160">
        <f>ROUND(E135*U135,2)</f>
        <v>0</v>
      </c>
      <c r="W135" s="160"/>
      <c r="X135" s="160" t="s">
        <v>277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1"/>
      <c r="D136" s="252"/>
      <c r="E136" s="252"/>
      <c r="F136" s="252"/>
      <c r="G136" s="252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2" t="s">
        <v>161</v>
      </c>
      <c r="B137" s="163" t="s">
        <v>120</v>
      </c>
      <c r="C137" s="177" t="s">
        <v>121</v>
      </c>
      <c r="D137" s="164"/>
      <c r="E137" s="165"/>
      <c r="F137" s="166"/>
      <c r="G137" s="166">
        <f>SUMIF(AG138:AG143,"&lt;&gt;NOR",G138:G143)</f>
        <v>0</v>
      </c>
      <c r="H137" s="166"/>
      <c r="I137" s="166">
        <f>SUM(I138:I143)</f>
        <v>0</v>
      </c>
      <c r="J137" s="166"/>
      <c r="K137" s="166">
        <f>SUM(K138:K143)</f>
        <v>0</v>
      </c>
      <c r="L137" s="166"/>
      <c r="M137" s="166">
        <f>SUM(M138:M143)</f>
        <v>0</v>
      </c>
      <c r="N137" s="166"/>
      <c r="O137" s="166">
        <f>SUM(O138:O143)</f>
        <v>0</v>
      </c>
      <c r="P137" s="166"/>
      <c r="Q137" s="166">
        <f>SUM(Q138:Q143)</f>
        <v>0</v>
      </c>
      <c r="R137" s="166"/>
      <c r="S137" s="166"/>
      <c r="T137" s="167"/>
      <c r="U137" s="161"/>
      <c r="V137" s="161">
        <f>SUM(V138:V143)</f>
        <v>42.05</v>
      </c>
      <c r="W137" s="161"/>
      <c r="X137" s="161"/>
      <c r="AG137" t="s">
        <v>162</v>
      </c>
    </row>
    <row r="138" spans="1:60" outlineLevel="1" x14ac:dyDescent="0.2">
      <c r="A138" s="168">
        <v>59</v>
      </c>
      <c r="B138" s="169" t="s">
        <v>1163</v>
      </c>
      <c r="C138" s="178" t="s">
        <v>1164</v>
      </c>
      <c r="D138" s="170" t="s">
        <v>644</v>
      </c>
      <c r="E138" s="171">
        <v>13.62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3"/>
      <c r="S138" s="173" t="s">
        <v>244</v>
      </c>
      <c r="T138" s="174" t="s">
        <v>167</v>
      </c>
      <c r="U138" s="160">
        <v>0</v>
      </c>
      <c r="V138" s="160">
        <f>ROUND(E138*U138,2)</f>
        <v>0</v>
      </c>
      <c r="W138" s="160"/>
      <c r="X138" s="160" t="s">
        <v>190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998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51"/>
      <c r="D139" s="252"/>
      <c r="E139" s="252"/>
      <c r="F139" s="252"/>
      <c r="G139" s="252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 x14ac:dyDescent="0.2">
      <c r="A140" s="168">
        <v>60</v>
      </c>
      <c r="B140" s="169" t="s">
        <v>454</v>
      </c>
      <c r="C140" s="178" t="s">
        <v>455</v>
      </c>
      <c r="D140" s="170" t="s">
        <v>286</v>
      </c>
      <c r="E140" s="171">
        <v>200.23645999999999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3" t="s">
        <v>456</v>
      </c>
      <c r="S140" s="173" t="s">
        <v>166</v>
      </c>
      <c r="T140" s="174" t="s">
        <v>166</v>
      </c>
      <c r="U140" s="160">
        <v>0.21</v>
      </c>
      <c r="V140" s="160">
        <f>ROUND(E140*U140,2)</f>
        <v>42.05</v>
      </c>
      <c r="W140" s="160"/>
      <c r="X140" s="160" t="s">
        <v>125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645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3" t="s">
        <v>457</v>
      </c>
      <c r="D141" s="254"/>
      <c r="E141" s="254"/>
      <c r="F141" s="254"/>
      <c r="G141" s="254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193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7" t="s">
        <v>458</v>
      </c>
      <c r="D142" s="258"/>
      <c r="E142" s="258"/>
      <c r="F142" s="258"/>
      <c r="G142" s="258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40"/>
      <c r="D143" s="241"/>
      <c r="E143" s="241"/>
      <c r="F143" s="241"/>
      <c r="G143" s="241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x14ac:dyDescent="0.2">
      <c r="A144" s="162" t="s">
        <v>161</v>
      </c>
      <c r="B144" s="163" t="s">
        <v>127</v>
      </c>
      <c r="C144" s="177" t="s">
        <v>128</v>
      </c>
      <c r="D144" s="164"/>
      <c r="E144" s="165"/>
      <c r="F144" s="166"/>
      <c r="G144" s="166">
        <f>SUMIF(AG145:AG156,"&lt;&gt;NOR",G145:G156)</f>
        <v>0</v>
      </c>
      <c r="H144" s="166"/>
      <c r="I144" s="166">
        <f>SUM(I145:I156)</f>
        <v>0</v>
      </c>
      <c r="J144" s="166"/>
      <c r="K144" s="166">
        <f>SUM(K145:K156)</f>
        <v>0</v>
      </c>
      <c r="L144" s="166"/>
      <c r="M144" s="166">
        <f>SUM(M145:M156)</f>
        <v>0</v>
      </c>
      <c r="N144" s="166"/>
      <c r="O144" s="166">
        <f>SUM(O145:O156)</f>
        <v>0</v>
      </c>
      <c r="P144" s="166"/>
      <c r="Q144" s="166">
        <f>SUM(Q145:Q156)</f>
        <v>0</v>
      </c>
      <c r="R144" s="166"/>
      <c r="S144" s="166"/>
      <c r="T144" s="167"/>
      <c r="U144" s="161"/>
      <c r="V144" s="161">
        <f>SUM(V145:V156)</f>
        <v>0</v>
      </c>
      <c r="W144" s="161"/>
      <c r="X144" s="161"/>
      <c r="AG144" t="s">
        <v>162</v>
      </c>
    </row>
    <row r="145" spans="1:60" outlineLevel="1" x14ac:dyDescent="0.2">
      <c r="A145" s="168">
        <v>61</v>
      </c>
      <c r="B145" s="169" t="s">
        <v>1079</v>
      </c>
      <c r="C145" s="178" t="s">
        <v>1080</v>
      </c>
      <c r="D145" s="170" t="s">
        <v>1081</v>
      </c>
      <c r="E145" s="171">
        <v>16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3"/>
      <c r="S145" s="173" t="s">
        <v>244</v>
      </c>
      <c r="T145" s="174" t="s">
        <v>167</v>
      </c>
      <c r="U145" s="160">
        <v>0</v>
      </c>
      <c r="V145" s="160">
        <f>ROUND(E145*U145,2)</f>
        <v>0</v>
      </c>
      <c r="W145" s="160"/>
      <c r="X145" s="160" t="s">
        <v>168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169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51"/>
      <c r="D146" s="252"/>
      <c r="E146" s="252"/>
      <c r="F146" s="252"/>
      <c r="G146" s="252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68">
        <v>62</v>
      </c>
      <c r="B147" s="169" t="s">
        <v>1082</v>
      </c>
      <c r="C147" s="178" t="s">
        <v>1083</v>
      </c>
      <c r="D147" s="170" t="s">
        <v>1081</v>
      </c>
      <c r="E147" s="171">
        <v>32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3"/>
      <c r="S147" s="173" t="s">
        <v>244</v>
      </c>
      <c r="T147" s="174" t="s">
        <v>167</v>
      </c>
      <c r="U147" s="160">
        <v>0</v>
      </c>
      <c r="V147" s="160">
        <f>ROUND(E147*U147,2)</f>
        <v>0</v>
      </c>
      <c r="W147" s="160"/>
      <c r="X147" s="160" t="s">
        <v>168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169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51"/>
      <c r="D148" s="252"/>
      <c r="E148" s="252"/>
      <c r="F148" s="252"/>
      <c r="G148" s="252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172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68">
        <v>63</v>
      </c>
      <c r="B149" s="169" t="s">
        <v>1086</v>
      </c>
      <c r="C149" s="178" t="s">
        <v>1087</v>
      </c>
      <c r="D149" s="170" t="s">
        <v>1081</v>
      </c>
      <c r="E149" s="171">
        <v>30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3"/>
      <c r="S149" s="173" t="s">
        <v>244</v>
      </c>
      <c r="T149" s="174" t="s">
        <v>167</v>
      </c>
      <c r="U149" s="160">
        <v>0</v>
      </c>
      <c r="V149" s="160">
        <f>ROUND(E149*U149,2)</f>
        <v>0</v>
      </c>
      <c r="W149" s="160"/>
      <c r="X149" s="160" t="s">
        <v>168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169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51"/>
      <c r="D150" s="252"/>
      <c r="E150" s="252"/>
      <c r="F150" s="252"/>
      <c r="G150" s="252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68">
        <v>64</v>
      </c>
      <c r="B151" s="169" t="s">
        <v>1088</v>
      </c>
      <c r="C151" s="178" t="s">
        <v>1089</v>
      </c>
      <c r="D151" s="170" t="s">
        <v>1081</v>
      </c>
      <c r="E151" s="171">
        <v>20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3"/>
      <c r="S151" s="173" t="s">
        <v>244</v>
      </c>
      <c r="T151" s="174" t="s">
        <v>167</v>
      </c>
      <c r="U151" s="160">
        <v>0</v>
      </c>
      <c r="V151" s="160">
        <f>ROUND(E151*U151,2)</f>
        <v>0</v>
      </c>
      <c r="W151" s="160"/>
      <c r="X151" s="160" t="s">
        <v>168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169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1"/>
      <c r="D152" s="252"/>
      <c r="E152" s="252"/>
      <c r="F152" s="252"/>
      <c r="G152" s="252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172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68">
        <v>65</v>
      </c>
      <c r="B153" s="169" t="s">
        <v>1090</v>
      </c>
      <c r="C153" s="178" t="s">
        <v>1091</v>
      </c>
      <c r="D153" s="170" t="s">
        <v>1081</v>
      </c>
      <c r="E153" s="171">
        <v>8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3"/>
      <c r="S153" s="173" t="s">
        <v>244</v>
      </c>
      <c r="T153" s="174" t="s">
        <v>167</v>
      </c>
      <c r="U153" s="160">
        <v>0</v>
      </c>
      <c r="V153" s="160">
        <f>ROUND(E153*U153,2)</f>
        <v>0</v>
      </c>
      <c r="W153" s="160"/>
      <c r="X153" s="160" t="s">
        <v>168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169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51"/>
      <c r="D154" s="252"/>
      <c r="E154" s="252"/>
      <c r="F154" s="252"/>
      <c r="G154" s="252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68">
        <v>66</v>
      </c>
      <c r="B155" s="169" t="s">
        <v>1092</v>
      </c>
      <c r="C155" s="178" t="s">
        <v>1093</v>
      </c>
      <c r="D155" s="170" t="s">
        <v>1081</v>
      </c>
      <c r="E155" s="171">
        <v>8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3"/>
      <c r="S155" s="173" t="s">
        <v>244</v>
      </c>
      <c r="T155" s="174" t="s">
        <v>167</v>
      </c>
      <c r="U155" s="160">
        <v>0</v>
      </c>
      <c r="V155" s="160">
        <f>ROUND(E155*U155,2)</f>
        <v>0</v>
      </c>
      <c r="W155" s="160"/>
      <c r="X155" s="160" t="s">
        <v>168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169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51"/>
      <c r="D156" s="252"/>
      <c r="E156" s="252"/>
      <c r="F156" s="252"/>
      <c r="G156" s="252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172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3"/>
      <c r="B157" s="4"/>
      <c r="C157" s="179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v>15</v>
      </c>
      <c r="AF157">
        <v>21</v>
      </c>
      <c r="AG157" t="s">
        <v>148</v>
      </c>
    </row>
    <row r="158" spans="1:60" x14ac:dyDescent="0.2">
      <c r="A158" s="154"/>
      <c r="B158" s="155" t="s">
        <v>29</v>
      </c>
      <c r="C158" s="180"/>
      <c r="D158" s="156"/>
      <c r="E158" s="157"/>
      <c r="F158" s="157"/>
      <c r="G158" s="176">
        <f>G8+G15+G58+G137+G144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E158">
        <f>SUMIF(L7:L156,AE157,G7:G156)</f>
        <v>0</v>
      </c>
      <c r="AF158">
        <f>SUMIF(L7:L156,AF157,G7:G156)</f>
        <v>0</v>
      </c>
      <c r="AG158" t="s">
        <v>181</v>
      </c>
    </row>
    <row r="159" spans="1:60" x14ac:dyDescent="0.2">
      <c r="C159" s="181"/>
      <c r="D159" s="10"/>
      <c r="AG159" t="s">
        <v>182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J019iTgMz+YsmOgtix0MAmtmF/dYOg+jZenWTaRekG5zmUUMDjQx5CIixIctsj2ziOxww5H8vqBrYvw4gzA8w==" saltValue="/NHmhO1BpUwjRcACVIDPFw==" spinCount="100000" sheet="1"/>
  <mergeCells count="79">
    <mergeCell ref="C156:G156"/>
    <mergeCell ref="C143:G143"/>
    <mergeCell ref="C146:G146"/>
    <mergeCell ref="C148:G148"/>
    <mergeCell ref="C150:G150"/>
    <mergeCell ref="C152:G152"/>
    <mergeCell ref="C154:G154"/>
    <mergeCell ref="C142:G142"/>
    <mergeCell ref="C120:G120"/>
    <mergeCell ref="C122:G122"/>
    <mergeCell ref="C124:G124"/>
    <mergeCell ref="C126:G126"/>
    <mergeCell ref="C128:G128"/>
    <mergeCell ref="C130:G130"/>
    <mergeCell ref="C132:G132"/>
    <mergeCell ref="C134:G134"/>
    <mergeCell ref="C136:G136"/>
    <mergeCell ref="C139:G139"/>
    <mergeCell ref="C141:G141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94:G94"/>
    <mergeCell ref="C71:G71"/>
    <mergeCell ref="C73:G73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69:G69"/>
    <mergeCell ref="C46:G46"/>
    <mergeCell ref="C48:G48"/>
    <mergeCell ref="C50:G50"/>
    <mergeCell ref="C52:G52"/>
    <mergeCell ref="C54:G54"/>
    <mergeCell ref="C56:G56"/>
    <mergeCell ref="C57:G57"/>
    <mergeCell ref="C60:G60"/>
    <mergeCell ref="C62:G62"/>
    <mergeCell ref="C64:G64"/>
    <mergeCell ref="C67:G67"/>
    <mergeCell ref="C45:G45"/>
    <mergeCell ref="C24:G24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3:G43"/>
    <mergeCell ref="C22:G22"/>
    <mergeCell ref="A1:G1"/>
    <mergeCell ref="C2:G2"/>
    <mergeCell ref="C3:G3"/>
    <mergeCell ref="C4:G4"/>
    <mergeCell ref="C10:G10"/>
    <mergeCell ref="C11:G11"/>
    <mergeCell ref="C13:G13"/>
    <mergeCell ref="C14:G14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135</v>
      </c>
      <c r="B1" s="242"/>
      <c r="C1" s="242"/>
      <c r="D1" s="242"/>
      <c r="E1" s="242"/>
      <c r="F1" s="242"/>
      <c r="G1" s="242"/>
      <c r="AG1" t="s">
        <v>136</v>
      </c>
    </row>
    <row r="2" spans="1:60" ht="24.95" customHeight="1" x14ac:dyDescent="0.2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137</v>
      </c>
    </row>
    <row r="3" spans="1:60" ht="24.95" customHeight="1" x14ac:dyDescent="0.2">
      <c r="A3" s="143" t="s">
        <v>8</v>
      </c>
      <c r="B3" s="49" t="s">
        <v>74</v>
      </c>
      <c r="C3" s="243" t="s">
        <v>75</v>
      </c>
      <c r="D3" s="244"/>
      <c r="E3" s="244"/>
      <c r="F3" s="244"/>
      <c r="G3" s="245"/>
      <c r="AC3" s="125" t="s">
        <v>137</v>
      </c>
      <c r="AG3" t="s">
        <v>138</v>
      </c>
    </row>
    <row r="4" spans="1:60" ht="24.95" customHeight="1" x14ac:dyDescent="0.2">
      <c r="A4" s="144" t="s">
        <v>9</v>
      </c>
      <c r="B4" s="145" t="s">
        <v>74</v>
      </c>
      <c r="C4" s="246" t="s">
        <v>76</v>
      </c>
      <c r="D4" s="247"/>
      <c r="E4" s="247"/>
      <c r="F4" s="247"/>
      <c r="G4" s="248"/>
      <c r="AG4" t="s">
        <v>139</v>
      </c>
    </row>
    <row r="5" spans="1:60" x14ac:dyDescent="0.2">
      <c r="D5" s="10"/>
    </row>
    <row r="6" spans="1:60" ht="38.25" x14ac:dyDescent="0.2">
      <c r="A6" s="147" t="s">
        <v>140</v>
      </c>
      <c r="B6" s="149" t="s">
        <v>141</v>
      </c>
      <c r="C6" s="149" t="s">
        <v>142</v>
      </c>
      <c r="D6" s="148" t="s">
        <v>143</v>
      </c>
      <c r="E6" s="147" t="s">
        <v>144</v>
      </c>
      <c r="F6" s="146" t="s">
        <v>145</v>
      </c>
      <c r="G6" s="147" t="s">
        <v>29</v>
      </c>
      <c r="H6" s="150" t="s">
        <v>30</v>
      </c>
      <c r="I6" s="150" t="s">
        <v>146</v>
      </c>
      <c r="J6" s="150" t="s">
        <v>31</v>
      </c>
      <c r="K6" s="150" t="s">
        <v>147</v>
      </c>
      <c r="L6" s="150" t="s">
        <v>148</v>
      </c>
      <c r="M6" s="150" t="s">
        <v>149</v>
      </c>
      <c r="N6" s="150" t="s">
        <v>150</v>
      </c>
      <c r="O6" s="150" t="s">
        <v>151</v>
      </c>
      <c r="P6" s="150" t="s">
        <v>152</v>
      </c>
      <c r="Q6" s="150" t="s">
        <v>153</v>
      </c>
      <c r="R6" s="150" t="s">
        <v>154</v>
      </c>
      <c r="S6" s="150" t="s">
        <v>155</v>
      </c>
      <c r="T6" s="150" t="s">
        <v>156</v>
      </c>
      <c r="U6" s="150" t="s">
        <v>157</v>
      </c>
      <c r="V6" s="150" t="s">
        <v>158</v>
      </c>
      <c r="W6" s="150" t="s">
        <v>159</v>
      </c>
      <c r="X6" s="150" t="s">
        <v>160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2" t="s">
        <v>161</v>
      </c>
      <c r="B8" s="163" t="s">
        <v>103</v>
      </c>
      <c r="C8" s="177" t="s">
        <v>104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3.9400000000000004</v>
      </c>
      <c r="W8" s="161"/>
      <c r="X8" s="161"/>
      <c r="AG8" t="s">
        <v>162</v>
      </c>
    </row>
    <row r="9" spans="1:60" outlineLevel="1" x14ac:dyDescent="0.2">
      <c r="A9" s="168">
        <v>1</v>
      </c>
      <c r="B9" s="169" t="s">
        <v>1165</v>
      </c>
      <c r="C9" s="178" t="s">
        <v>1166</v>
      </c>
      <c r="D9" s="170" t="s">
        <v>232</v>
      </c>
      <c r="E9" s="171">
        <v>1.98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189</v>
      </c>
      <c r="S9" s="173" t="s">
        <v>166</v>
      </c>
      <c r="T9" s="174" t="s">
        <v>166</v>
      </c>
      <c r="U9" s="160">
        <v>1.7629999999999999</v>
      </c>
      <c r="V9" s="160">
        <f>ROUND(E9*U9,2)</f>
        <v>3.49</v>
      </c>
      <c r="W9" s="160"/>
      <c r="X9" s="160" t="s">
        <v>190</v>
      </c>
      <c r="Y9" s="151"/>
      <c r="Z9" s="151"/>
      <c r="AA9" s="151"/>
      <c r="AB9" s="151"/>
      <c r="AC9" s="151"/>
      <c r="AD9" s="151"/>
      <c r="AE9" s="151"/>
      <c r="AF9" s="151"/>
      <c r="AG9" s="151" t="s">
        <v>998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1167</v>
      </c>
      <c r="D10" s="254"/>
      <c r="E10" s="254"/>
      <c r="F10" s="254"/>
      <c r="G10" s="25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Příplatek k cenám hloubených vykopávek za ztížení vykopávky v blízkosti podzemního vedení nebo výbušnin pro jakoukoliv třídu horniny.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0"/>
      <c r="D11" s="241"/>
      <c r="E11" s="241"/>
      <c r="F11" s="241"/>
      <c r="G11" s="241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8">
        <v>2</v>
      </c>
      <c r="B12" s="169" t="s">
        <v>1168</v>
      </c>
      <c r="C12" s="178" t="s">
        <v>1169</v>
      </c>
      <c r="D12" s="170" t="s">
        <v>232</v>
      </c>
      <c r="E12" s="171">
        <v>1.98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189</v>
      </c>
      <c r="S12" s="173" t="s">
        <v>166</v>
      </c>
      <c r="T12" s="174" t="s">
        <v>166</v>
      </c>
      <c r="U12" s="160">
        <v>0.12</v>
      </c>
      <c r="V12" s="160">
        <f>ROUND(E12*U12,2)</f>
        <v>0.24</v>
      </c>
      <c r="W12" s="160"/>
      <c r="X12" s="160" t="s">
        <v>190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998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58"/>
      <c r="B13" s="159"/>
      <c r="C13" s="253" t="s">
        <v>1170</v>
      </c>
      <c r="D13" s="254"/>
      <c r="E13" s="254"/>
      <c r="F13" s="254"/>
      <c r="G13" s="25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193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5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4" t="s">
        <v>1171</v>
      </c>
      <c r="D14" s="182"/>
      <c r="E14" s="183">
        <v>1.98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512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0"/>
      <c r="D15" s="241"/>
      <c r="E15" s="241"/>
      <c r="F15" s="241"/>
      <c r="G15" s="241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68">
        <v>3</v>
      </c>
      <c r="B16" s="169" t="s">
        <v>1172</v>
      </c>
      <c r="C16" s="178" t="s">
        <v>1173</v>
      </c>
      <c r="D16" s="170" t="s">
        <v>232</v>
      </c>
      <c r="E16" s="171">
        <v>1.98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 t="s">
        <v>189</v>
      </c>
      <c r="S16" s="173" t="s">
        <v>166</v>
      </c>
      <c r="T16" s="174" t="s">
        <v>166</v>
      </c>
      <c r="U16" s="160">
        <v>0.107</v>
      </c>
      <c r="V16" s="160">
        <f>ROUND(E16*U16,2)</f>
        <v>0.21</v>
      </c>
      <c r="W16" s="160"/>
      <c r="X16" s="160" t="s">
        <v>190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998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53" t="s">
        <v>1174</v>
      </c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193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40"/>
      <c r="D18" s="241"/>
      <c r="E18" s="241"/>
      <c r="F18" s="241"/>
      <c r="G18" s="24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2" t="s">
        <v>161</v>
      </c>
      <c r="B19" s="163" t="s">
        <v>115</v>
      </c>
      <c r="C19" s="177" t="s">
        <v>116</v>
      </c>
      <c r="D19" s="164"/>
      <c r="E19" s="165"/>
      <c r="F19" s="166"/>
      <c r="G19" s="166">
        <f>SUMIF(AG20:AG23,"&lt;&gt;NOR",G20:G23)</f>
        <v>0</v>
      </c>
      <c r="H19" s="166"/>
      <c r="I19" s="166">
        <f>SUM(I20:I23)</f>
        <v>0</v>
      </c>
      <c r="J19" s="166"/>
      <c r="K19" s="166">
        <f>SUM(K20:K23)</f>
        <v>0</v>
      </c>
      <c r="L19" s="166"/>
      <c r="M19" s="166">
        <f>SUM(M20:M23)</f>
        <v>0</v>
      </c>
      <c r="N19" s="166"/>
      <c r="O19" s="166">
        <f>SUM(O20:O23)</f>
        <v>5.23</v>
      </c>
      <c r="P19" s="166"/>
      <c r="Q19" s="166">
        <f>SUM(Q20:Q23)</f>
        <v>0</v>
      </c>
      <c r="R19" s="166"/>
      <c r="S19" s="166"/>
      <c r="T19" s="167"/>
      <c r="U19" s="161"/>
      <c r="V19" s="161">
        <f>SUM(V20:V23)</f>
        <v>0</v>
      </c>
      <c r="W19" s="161"/>
      <c r="X19" s="161"/>
      <c r="AG19" t="s">
        <v>162</v>
      </c>
    </row>
    <row r="20" spans="1:60" ht="22.5" outlineLevel="1" x14ac:dyDescent="0.2">
      <c r="A20" s="168">
        <v>4</v>
      </c>
      <c r="B20" s="169" t="s">
        <v>1175</v>
      </c>
      <c r="C20" s="178" t="s">
        <v>1176</v>
      </c>
      <c r="D20" s="170" t="s">
        <v>188</v>
      </c>
      <c r="E20" s="171">
        <v>2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2.6128999999999998</v>
      </c>
      <c r="O20" s="173">
        <f>ROUND(E20*N20,2)</f>
        <v>5.23</v>
      </c>
      <c r="P20" s="173">
        <v>0</v>
      </c>
      <c r="Q20" s="173">
        <f>ROUND(E20*P20,2)</f>
        <v>0</v>
      </c>
      <c r="R20" s="173" t="s">
        <v>1177</v>
      </c>
      <c r="S20" s="173" t="s">
        <v>166</v>
      </c>
      <c r="T20" s="174" t="s">
        <v>1178</v>
      </c>
      <c r="U20" s="160">
        <v>0</v>
      </c>
      <c r="V20" s="160">
        <f>ROUND(E20*U20,2)</f>
        <v>0</v>
      </c>
      <c r="W20" s="160"/>
      <c r="X20" s="160" t="s">
        <v>1179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1180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3" t="s">
        <v>1181</v>
      </c>
      <c r="D21" s="254"/>
      <c r="E21" s="254"/>
      <c r="F21" s="254"/>
      <c r="G21" s="254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193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5" t="str">
        <f>C21</f>
        <v>včetně poklopu, odkladní vrstvy, obsypu a ztužujících věnců (podle požadavků na zatížení). Bez zemních prací.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7" t="s">
        <v>1182</v>
      </c>
      <c r="D22" s="258"/>
      <c r="E22" s="258"/>
      <c r="F22" s="258"/>
      <c r="G22" s="258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40"/>
      <c r="D23" s="241"/>
      <c r="E23" s="241"/>
      <c r="F23" s="241"/>
      <c r="G23" s="241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2" t="s">
        <v>161</v>
      </c>
      <c r="B24" s="163" t="s">
        <v>129</v>
      </c>
      <c r="C24" s="177" t="s">
        <v>130</v>
      </c>
      <c r="D24" s="164"/>
      <c r="E24" s="165"/>
      <c r="F24" s="166"/>
      <c r="G24" s="166">
        <f>SUMIF(AG25:AG40,"&lt;&gt;NOR",G25:G40)</f>
        <v>0</v>
      </c>
      <c r="H24" s="166"/>
      <c r="I24" s="166">
        <f>SUM(I25:I40)</f>
        <v>0</v>
      </c>
      <c r="J24" s="166"/>
      <c r="K24" s="166">
        <f>SUM(K25:K40)</f>
        <v>0</v>
      </c>
      <c r="L24" s="166"/>
      <c r="M24" s="166">
        <f>SUM(M25:M40)</f>
        <v>0</v>
      </c>
      <c r="N24" s="166"/>
      <c r="O24" s="166">
        <f>SUM(O25:O40)</f>
        <v>0.44999999999999996</v>
      </c>
      <c r="P24" s="166"/>
      <c r="Q24" s="166">
        <f>SUM(Q25:Q40)</f>
        <v>0</v>
      </c>
      <c r="R24" s="166"/>
      <c r="S24" s="166"/>
      <c r="T24" s="167"/>
      <c r="U24" s="161"/>
      <c r="V24" s="161">
        <f>SUM(V25:V40)</f>
        <v>320</v>
      </c>
      <c r="W24" s="161"/>
      <c r="X24" s="161"/>
      <c r="AG24" t="s">
        <v>162</v>
      </c>
    </row>
    <row r="25" spans="1:60" outlineLevel="1" x14ac:dyDescent="0.2">
      <c r="A25" s="168">
        <v>5</v>
      </c>
      <c r="B25" s="169" t="s">
        <v>1183</v>
      </c>
      <c r="C25" s="178" t="s">
        <v>1184</v>
      </c>
      <c r="D25" s="170" t="s">
        <v>206</v>
      </c>
      <c r="E25" s="171">
        <v>500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166</v>
      </c>
      <c r="T25" s="174" t="s">
        <v>706</v>
      </c>
      <c r="U25" s="160">
        <v>0.08</v>
      </c>
      <c r="V25" s="160">
        <f>ROUND(E25*U25,2)</f>
        <v>40</v>
      </c>
      <c r="W25" s="160"/>
      <c r="X25" s="160" t="s">
        <v>190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998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1"/>
      <c r="D26" s="252"/>
      <c r="E26" s="252"/>
      <c r="F26" s="252"/>
      <c r="G26" s="252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68">
        <v>6</v>
      </c>
      <c r="B27" s="169" t="s">
        <v>1185</v>
      </c>
      <c r="C27" s="178" t="s">
        <v>1186</v>
      </c>
      <c r="D27" s="170" t="s">
        <v>206</v>
      </c>
      <c r="E27" s="171">
        <v>2500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/>
      <c r="S27" s="173" t="s">
        <v>166</v>
      </c>
      <c r="T27" s="174" t="s">
        <v>167</v>
      </c>
      <c r="U27" s="160">
        <v>0.06</v>
      </c>
      <c r="V27" s="160">
        <f>ROUND(E27*U27,2)</f>
        <v>150</v>
      </c>
      <c r="W27" s="160"/>
      <c r="X27" s="160" t="s">
        <v>190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998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9" t="s">
        <v>1187</v>
      </c>
      <c r="D28" s="250"/>
      <c r="E28" s="250"/>
      <c r="F28" s="250"/>
      <c r="G28" s="25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40"/>
      <c r="D29" s="241"/>
      <c r="E29" s="241"/>
      <c r="F29" s="241"/>
      <c r="G29" s="241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7</v>
      </c>
      <c r="B30" s="169" t="s">
        <v>1188</v>
      </c>
      <c r="C30" s="178" t="s">
        <v>1189</v>
      </c>
      <c r="D30" s="170" t="s">
        <v>206</v>
      </c>
      <c r="E30" s="171">
        <v>500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166</v>
      </c>
      <c r="T30" s="174" t="s">
        <v>706</v>
      </c>
      <c r="U30" s="160">
        <v>0.08</v>
      </c>
      <c r="V30" s="160">
        <f>ROUND(E30*U30,2)</f>
        <v>40</v>
      </c>
      <c r="W30" s="160"/>
      <c r="X30" s="160" t="s">
        <v>190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998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1"/>
      <c r="D31" s="252"/>
      <c r="E31" s="252"/>
      <c r="F31" s="252"/>
      <c r="G31" s="252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8">
        <v>8</v>
      </c>
      <c r="B32" s="169" t="s">
        <v>1190</v>
      </c>
      <c r="C32" s="178" t="s">
        <v>1191</v>
      </c>
      <c r="D32" s="170" t="s">
        <v>206</v>
      </c>
      <c r="E32" s="171">
        <v>500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/>
      <c r="S32" s="173" t="s">
        <v>166</v>
      </c>
      <c r="T32" s="174" t="s">
        <v>706</v>
      </c>
      <c r="U32" s="160">
        <v>0.18</v>
      </c>
      <c r="V32" s="160">
        <f>ROUND(E32*U32,2)</f>
        <v>90</v>
      </c>
      <c r="W32" s="160"/>
      <c r="X32" s="160" t="s">
        <v>190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998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1"/>
      <c r="D33" s="252"/>
      <c r="E33" s="252"/>
      <c r="F33" s="252"/>
      <c r="G33" s="25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45" outlineLevel="1" x14ac:dyDescent="0.2">
      <c r="A34" s="168">
        <v>9</v>
      </c>
      <c r="B34" s="169" t="s">
        <v>1192</v>
      </c>
      <c r="C34" s="178" t="s">
        <v>1193</v>
      </c>
      <c r="D34" s="170" t="s">
        <v>206</v>
      </c>
      <c r="E34" s="171">
        <v>500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1.9000000000000001E-4</v>
      </c>
      <c r="O34" s="173">
        <f>ROUND(E34*N34,2)</f>
        <v>0.1</v>
      </c>
      <c r="P34" s="173">
        <v>0</v>
      </c>
      <c r="Q34" s="173">
        <f>ROUND(E34*P34,2)</f>
        <v>0</v>
      </c>
      <c r="R34" s="173" t="s">
        <v>276</v>
      </c>
      <c r="S34" s="173" t="s">
        <v>166</v>
      </c>
      <c r="T34" s="174" t="s">
        <v>706</v>
      </c>
      <c r="U34" s="160">
        <v>0</v>
      </c>
      <c r="V34" s="160">
        <f>ROUND(E34*U34,2)</f>
        <v>0</v>
      </c>
      <c r="W34" s="160"/>
      <c r="X34" s="160" t="s">
        <v>277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1194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1"/>
      <c r="D35" s="252"/>
      <c r="E35" s="252"/>
      <c r="F35" s="252"/>
      <c r="G35" s="252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45" outlineLevel="1" x14ac:dyDescent="0.2">
      <c r="A36" s="168">
        <v>10</v>
      </c>
      <c r="B36" s="169" t="s">
        <v>1195</v>
      </c>
      <c r="C36" s="178" t="s">
        <v>1196</v>
      </c>
      <c r="D36" s="170" t="s">
        <v>206</v>
      </c>
      <c r="E36" s="171">
        <v>500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6.8999999999999997E-4</v>
      </c>
      <c r="O36" s="173">
        <f>ROUND(E36*N36,2)</f>
        <v>0.35</v>
      </c>
      <c r="P36" s="173">
        <v>0</v>
      </c>
      <c r="Q36" s="173">
        <f>ROUND(E36*P36,2)</f>
        <v>0</v>
      </c>
      <c r="R36" s="173" t="s">
        <v>276</v>
      </c>
      <c r="S36" s="173" t="s">
        <v>166</v>
      </c>
      <c r="T36" s="174" t="s">
        <v>706</v>
      </c>
      <c r="U36" s="160">
        <v>0</v>
      </c>
      <c r="V36" s="160">
        <f>ROUND(E36*U36,2)</f>
        <v>0</v>
      </c>
      <c r="W36" s="160"/>
      <c r="X36" s="160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1194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1"/>
      <c r="D37" s="252"/>
      <c r="E37" s="252"/>
      <c r="F37" s="252"/>
      <c r="G37" s="252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45" outlineLevel="1" x14ac:dyDescent="0.2">
      <c r="A38" s="168">
        <v>11</v>
      </c>
      <c r="B38" s="169" t="s">
        <v>1197</v>
      </c>
      <c r="C38" s="178" t="s">
        <v>1198</v>
      </c>
      <c r="D38" s="170" t="s">
        <v>206</v>
      </c>
      <c r="E38" s="171">
        <v>500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276</v>
      </c>
      <c r="S38" s="173" t="s">
        <v>166</v>
      </c>
      <c r="T38" s="174" t="s">
        <v>706</v>
      </c>
      <c r="U38" s="160">
        <v>0</v>
      </c>
      <c r="V38" s="160">
        <f>ROUND(E38*U38,2)</f>
        <v>0</v>
      </c>
      <c r="W38" s="160"/>
      <c r="X38" s="160" t="s">
        <v>277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1194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4" t="s">
        <v>1199</v>
      </c>
      <c r="D39" s="182"/>
      <c r="E39" s="183">
        <v>500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512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0"/>
      <c r="D40" s="241"/>
      <c r="E40" s="241"/>
      <c r="F40" s="241"/>
      <c r="G40" s="241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2" t="s">
        <v>161</v>
      </c>
      <c r="B41" s="163" t="s">
        <v>131</v>
      </c>
      <c r="C41" s="177" t="s">
        <v>132</v>
      </c>
      <c r="D41" s="164"/>
      <c r="E41" s="165"/>
      <c r="F41" s="166"/>
      <c r="G41" s="166">
        <f>SUMIF(AG42:AG44,"&lt;&gt;NOR",G42:G44)</f>
        <v>0</v>
      </c>
      <c r="H41" s="166"/>
      <c r="I41" s="166">
        <f>SUM(I42:I44)</f>
        <v>0</v>
      </c>
      <c r="J41" s="166"/>
      <c r="K41" s="166">
        <f>SUM(K42:K44)</f>
        <v>0</v>
      </c>
      <c r="L41" s="166"/>
      <c r="M41" s="166">
        <f>SUM(M42:M44)</f>
        <v>0</v>
      </c>
      <c r="N41" s="166"/>
      <c r="O41" s="166">
        <f>SUM(O42:O44)</f>
        <v>0</v>
      </c>
      <c r="P41" s="166"/>
      <c r="Q41" s="166">
        <f>SUM(Q42:Q44)</f>
        <v>0</v>
      </c>
      <c r="R41" s="166"/>
      <c r="S41" s="166"/>
      <c r="T41" s="167"/>
      <c r="U41" s="161"/>
      <c r="V41" s="161">
        <f>SUM(V42:V44)</f>
        <v>1.31</v>
      </c>
      <c r="W41" s="161"/>
      <c r="X41" s="161"/>
      <c r="AG41" t="s">
        <v>162</v>
      </c>
    </row>
    <row r="42" spans="1:60" outlineLevel="1" x14ac:dyDescent="0.2">
      <c r="A42" s="168">
        <v>12</v>
      </c>
      <c r="B42" s="169" t="s">
        <v>1200</v>
      </c>
      <c r="C42" s="178" t="s">
        <v>1201</v>
      </c>
      <c r="D42" s="170" t="s">
        <v>232</v>
      </c>
      <c r="E42" s="171">
        <v>1.98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/>
      <c r="S42" s="173" t="s">
        <v>166</v>
      </c>
      <c r="T42" s="174" t="s">
        <v>166</v>
      </c>
      <c r="U42" s="160">
        <v>0.66</v>
      </c>
      <c r="V42" s="160">
        <f>ROUND(E42*U42,2)</f>
        <v>1.31</v>
      </c>
      <c r="W42" s="160"/>
      <c r="X42" s="160" t="s">
        <v>190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998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4" t="s">
        <v>1202</v>
      </c>
      <c r="D43" s="182"/>
      <c r="E43" s="183">
        <v>1.98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512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0"/>
      <c r="D44" s="241"/>
      <c r="E44" s="241"/>
      <c r="F44" s="241"/>
      <c r="G44" s="241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3"/>
      <c r="B45" s="4"/>
      <c r="C45" s="17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148</v>
      </c>
    </row>
    <row r="46" spans="1:60" x14ac:dyDescent="0.2">
      <c r="A46" s="154"/>
      <c r="B46" s="155" t="s">
        <v>29</v>
      </c>
      <c r="C46" s="180"/>
      <c r="D46" s="156"/>
      <c r="E46" s="157"/>
      <c r="F46" s="157"/>
      <c r="G46" s="176">
        <f>G8+G19+G24+G41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181</v>
      </c>
    </row>
    <row r="47" spans="1:60" x14ac:dyDescent="0.2">
      <c r="C47" s="181"/>
      <c r="D47" s="10"/>
      <c r="AG47" t="s">
        <v>182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JP9lSU08U3DugASWikG0KE964sp+nzG3gYYAFxmA7htqheAAhGSlG6jKkSW6XsicSplsZfm4qK+/dk55Uk1jw==" saltValue="l4kjfVyGfVhRVPmYdnwibA==" spinCount="100000" sheet="1"/>
  <mergeCells count="22">
    <mergeCell ref="C35:G35"/>
    <mergeCell ref="C37:G37"/>
    <mergeCell ref="C40:G40"/>
    <mergeCell ref="C44:G44"/>
    <mergeCell ref="C23:G23"/>
    <mergeCell ref="C26:G26"/>
    <mergeCell ref="C28:G28"/>
    <mergeCell ref="C29:G29"/>
    <mergeCell ref="C31:G31"/>
    <mergeCell ref="C33:G33"/>
    <mergeCell ref="C22:G22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SO 102 SO 001.1 Pol</vt:lpstr>
      <vt:lpstr>SO 102 SO 001.2 Pol</vt:lpstr>
      <vt:lpstr>SO 102 SO 102.1 Pol</vt:lpstr>
      <vt:lpstr>SO 102 SO 102.2 Pol</vt:lpstr>
      <vt:lpstr>SO 102 SO 301 Pol</vt:lpstr>
      <vt:lpstr>SO 103 SO 103.1 Pol</vt:lpstr>
      <vt:lpstr>SO 103 SO 103.2 Pol</vt:lpstr>
      <vt:lpstr>SO 302 SO 302.2 Pol</vt:lpstr>
      <vt:lpstr>SO 401 SO 401 Pol</vt:lpstr>
      <vt:lpstr>SO 402 SO 402.1 Pol</vt:lpstr>
      <vt:lpstr>SO 403 SO 403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102 SO 001.1 Pol'!Názvy_tisku</vt:lpstr>
      <vt:lpstr>'SO 102 SO 001.2 Pol'!Názvy_tisku</vt:lpstr>
      <vt:lpstr>'SO 102 SO 102.1 Pol'!Názvy_tisku</vt:lpstr>
      <vt:lpstr>'SO 102 SO 102.2 Pol'!Názvy_tisku</vt:lpstr>
      <vt:lpstr>'SO 102 SO 301 Pol'!Názvy_tisku</vt:lpstr>
      <vt:lpstr>'SO 103 SO 103.1 Pol'!Názvy_tisku</vt:lpstr>
      <vt:lpstr>'SO 103 SO 103.2 Pol'!Názvy_tisku</vt:lpstr>
      <vt:lpstr>'SO 302 SO 302.2 Pol'!Názvy_tisku</vt:lpstr>
      <vt:lpstr>'SO 401 SO 401 Pol'!Názvy_tisku</vt:lpstr>
      <vt:lpstr>'SO 402 SO 402.1 Pol'!Názvy_tisku</vt:lpstr>
      <vt:lpstr>'SO 403 SO 403 Pol'!Názvy_tisku</vt:lpstr>
      <vt:lpstr>oadresa</vt:lpstr>
      <vt:lpstr>Stavba!Objednatel</vt:lpstr>
      <vt:lpstr>Stavba!Objekt</vt:lpstr>
      <vt:lpstr>'SO 102 SO 001.1 Pol'!Oblast_tisku</vt:lpstr>
      <vt:lpstr>'SO 102 SO 001.2 Pol'!Oblast_tisku</vt:lpstr>
      <vt:lpstr>'SO 102 SO 102.1 Pol'!Oblast_tisku</vt:lpstr>
      <vt:lpstr>'SO 102 SO 102.2 Pol'!Oblast_tisku</vt:lpstr>
      <vt:lpstr>'SO 102 SO 301 Pol'!Oblast_tisku</vt:lpstr>
      <vt:lpstr>'SO 103 SO 103.1 Pol'!Oblast_tisku</vt:lpstr>
      <vt:lpstr>'SO 103 SO 103.2 Pol'!Oblast_tisku</vt:lpstr>
      <vt:lpstr>'SO 302 SO 302.2 Pol'!Oblast_tisku</vt:lpstr>
      <vt:lpstr>'SO 401 SO 401 Pol'!Oblast_tisku</vt:lpstr>
      <vt:lpstr>'SO 402 SO 402.1 Pol'!Oblast_tisku</vt:lpstr>
      <vt:lpstr>'SO 403 SO 403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Pelc</dc:creator>
  <cp:lastModifiedBy>Eva Červinková</cp:lastModifiedBy>
  <cp:lastPrinted>2019-03-19T12:27:02Z</cp:lastPrinted>
  <dcterms:created xsi:type="dcterms:W3CDTF">2009-04-08T07:15:50Z</dcterms:created>
  <dcterms:modified xsi:type="dcterms:W3CDTF">2021-05-17T05:25:59Z</dcterms:modified>
</cp:coreProperties>
</file>