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stelecka\Desktop\"/>
    </mc:Choice>
  </mc:AlternateContent>
  <bookViews>
    <workbookView xWindow="0" yWindow="0" windowWidth="16020" windowHeight="7950"/>
  </bookViews>
  <sheets>
    <sheet name="Příloha A1 - Výpočet ceny soli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3" l="1"/>
  <c r="D37" i="3"/>
  <c r="D36" i="3"/>
  <c r="D35" i="3"/>
  <c r="D34" i="3"/>
  <c r="D33" i="3"/>
  <c r="D32" i="3"/>
  <c r="D31" i="3"/>
  <c r="A16" i="3"/>
  <c r="A17" i="3"/>
  <c r="A18" i="3" s="1"/>
  <c r="A19" i="3" s="1"/>
  <c r="A20" i="3" s="1"/>
  <c r="A21" i="3" s="1"/>
  <c r="A22" i="3" s="1"/>
  <c r="A8" i="3" l="1"/>
  <c r="A9" i="3" s="1"/>
  <c r="A10" i="3" s="1"/>
  <c r="A11" i="3" s="1"/>
  <c r="A12" i="3" s="1"/>
  <c r="A13" i="3" s="1"/>
  <c r="A14" i="3" s="1"/>
  <c r="A15" i="3" s="1"/>
  <c r="E34" i="3" l="1"/>
  <c r="G34" i="3" s="1"/>
  <c r="E31" i="3"/>
  <c r="G31" i="3" s="1"/>
  <c r="L23" i="3"/>
  <c r="L24" i="3" s="1"/>
  <c r="K23" i="3"/>
  <c r="J23" i="3"/>
  <c r="I23" i="3"/>
  <c r="H23" i="3"/>
  <c r="D38" i="3" s="1"/>
  <c r="E37" i="3" s="1"/>
  <c r="G37" i="3" s="1"/>
  <c r="G23" i="3"/>
  <c r="F23" i="3"/>
  <c r="E23" i="3"/>
  <c r="D23" i="3"/>
  <c r="M19" i="3"/>
  <c r="M22" i="3"/>
  <c r="M20" i="3"/>
  <c r="M21" i="3"/>
  <c r="M16" i="3"/>
  <c r="M17" i="3"/>
  <c r="M18" i="3"/>
  <c r="M15" i="3"/>
  <c r="M14" i="3"/>
  <c r="M13" i="3"/>
  <c r="M12" i="3"/>
  <c r="M9" i="3"/>
  <c r="M8" i="3"/>
  <c r="M11" i="3"/>
  <c r="M10" i="3"/>
  <c r="M7" i="3"/>
  <c r="G40" i="3" l="1"/>
  <c r="D24" i="3"/>
  <c r="I24" i="3"/>
  <c r="F24" i="3"/>
  <c r="M23" i="3"/>
  <c r="E40" i="3"/>
  <c r="M24" i="3" l="1"/>
</calcChain>
</file>

<file path=xl/sharedStrings.xml><?xml version="1.0" encoding="utf-8"?>
<sst xmlns="http://schemas.openxmlformats.org/spreadsheetml/2006/main" count="81" uniqueCount="61">
  <si>
    <t xml:space="preserve">CH/Chotěboř                        </t>
  </si>
  <si>
    <t>CH/Přibyslav</t>
  </si>
  <si>
    <t>LE/Habry</t>
  </si>
  <si>
    <t>JI/Jihlava</t>
  </si>
  <si>
    <t>JI/Polná</t>
  </si>
  <si>
    <t>JI/Telč</t>
  </si>
  <si>
    <t>PE/Pelhřimov</t>
  </si>
  <si>
    <t>PA/Pacov</t>
  </si>
  <si>
    <t>HU/Humpolec</t>
  </si>
  <si>
    <t>Celkem</t>
  </si>
  <si>
    <t>1.7.-31.10.2021</t>
  </si>
  <si>
    <t>t</t>
  </si>
  <si>
    <t>1.4.-30.6.2022</t>
  </si>
  <si>
    <t>1.11.2021-31.3.2022</t>
  </si>
  <si>
    <t>1.7.-31.10.2022</t>
  </si>
  <si>
    <t>1.11.2022-31.3.2023</t>
  </si>
  <si>
    <t>1.4.-30.6.2023</t>
  </si>
  <si>
    <t>1.7.-31.10.2023</t>
  </si>
  <si>
    <t>1.11.2023-31.3.2024</t>
  </si>
  <si>
    <t>1.4.-30.6.2024</t>
  </si>
  <si>
    <t xml:space="preserve"> </t>
  </si>
  <si>
    <t>x</t>
  </si>
  <si>
    <t>Dodávky v období</t>
  </si>
  <si>
    <t>CELKEM</t>
  </si>
  <si>
    <t>Předpokládaný odběr v tunách za období celkem</t>
  </si>
  <si>
    <t xml:space="preserve">Celkem </t>
  </si>
  <si>
    <t>Kontrolní výpočet</t>
  </si>
  <si>
    <t>Pořadí</t>
  </si>
  <si>
    <t>Předpokládané množství volně ložené posypové soli frakce F v období 1.7.2021 - 30.6.2024</t>
  </si>
  <si>
    <t>Předpokládaný odběr volně ložené posypové soli frakce F za jednotlivá období v tunách</t>
  </si>
  <si>
    <t>Nabídková cena volně ložené posypové soli frakce F v Kč bez DPH/1 t vč. dopravy</t>
  </si>
  <si>
    <t>Nabídková cena celkem v Kč bez DPH vč. dopravy*</t>
  </si>
  <si>
    <t>Cestmistrovství / středisko / sklad</t>
  </si>
  <si>
    <t>Místo plnění</t>
  </si>
  <si>
    <t>Žižkova 1018, 580 01 Havlíčkův Brod</t>
  </si>
  <si>
    <t>Na Pláckách 1302, 584 01 Ledeč nad Sázavou</t>
  </si>
  <si>
    <t>Sázavská 399, 582 81 Habry</t>
  </si>
  <si>
    <t>Partyzánská 31, 583 01 Chotěboř</t>
  </si>
  <si>
    <t>Malinského 281, 582 22 Přibyslav</t>
  </si>
  <si>
    <t>Kosovská 1122/16, 586 01 Jihlava</t>
  </si>
  <si>
    <t>Malá cihelna 1146, 588 13 Polná</t>
  </si>
  <si>
    <t>Radkovská 498, 588 56 Telč</t>
  </si>
  <si>
    <t>Myslotínská 1887, 393 82 Pelhřimov</t>
  </si>
  <si>
    <t>Spojovací 1622, 396 01 Humpolec</t>
  </si>
  <si>
    <t>Nádražní 1065, 395 01 Pacov</t>
  </si>
  <si>
    <t>Gabrielka 28, 394 70 Kamenice nad Lipou</t>
  </si>
  <si>
    <t xml:space="preserve">PE/Kamenice nad Lipou </t>
  </si>
  <si>
    <t>HB/Havlíčkův Brod</t>
  </si>
  <si>
    <t>LE/Ledeč nad Sázavou</t>
  </si>
  <si>
    <t>ZR/Žďár nad Sázavou</t>
  </si>
  <si>
    <t>Jihlavská 841/1, 591 01 Žďár nad Sázavou</t>
  </si>
  <si>
    <t>VM/Velké Meziříčí</t>
  </si>
  <si>
    <t>Františky Stránecké 40, 594 01 Velké Meziříčí</t>
  </si>
  <si>
    <t>BY/Bystřice nad Pernštejnem</t>
  </si>
  <si>
    <t>Nádražní 470, 593 01 Bystřice nad Pernštejnem</t>
  </si>
  <si>
    <t>VM/Velká Bíteš</t>
  </si>
  <si>
    <t>Kpt. Jaroše 146, 595 01 Velká Bíteš</t>
  </si>
  <si>
    <t>Příloha A1</t>
  </si>
  <si>
    <r>
      <rPr>
        <b/>
        <sz val="16"/>
        <color theme="1"/>
        <rFont val="Calibri"/>
        <family val="2"/>
        <charset val="238"/>
        <scheme val="minor"/>
      </rPr>
      <t xml:space="preserve"> </t>
    </r>
    <r>
      <rPr>
        <b/>
        <u/>
        <sz val="16"/>
        <color theme="1"/>
        <rFont val="Calibri"/>
        <family val="2"/>
        <charset val="238"/>
        <scheme val="minor"/>
      </rPr>
      <t>v období 1.7.2021- 30.6.2024</t>
    </r>
  </si>
  <si>
    <t>Výpočet nabídkové ceny za předpokládané množství posypové soli frakce F</t>
  </si>
  <si>
    <r>
      <t>*</t>
    </r>
    <r>
      <rPr>
        <b/>
        <i/>
        <sz val="10"/>
        <color theme="1"/>
        <rFont val="Calibri"/>
        <family val="2"/>
        <charset val="238"/>
        <scheme val="minor"/>
      </rPr>
      <t xml:space="preserve"> Nabídková cena celkem</t>
    </r>
    <r>
      <rPr>
        <i/>
        <sz val="10"/>
        <color theme="1"/>
        <rFont val="Calibri"/>
        <family val="2"/>
        <charset val="238"/>
        <scheme val="minor"/>
      </rPr>
      <t xml:space="preserve"> v Kč bez DPH vč. dopravy (v součtu za všechna období za předpokládané množství) bude použita jako hodnotící kritérium </t>
    </r>
    <r>
      <rPr>
        <b/>
        <i/>
        <sz val="10"/>
        <color theme="1"/>
        <rFont val="Calibri"/>
        <family val="2"/>
        <charset val="238"/>
        <scheme val="minor"/>
      </rPr>
      <t>nabídkové ceny</t>
    </r>
    <r>
      <rPr>
        <i/>
        <sz val="10"/>
        <color theme="1"/>
        <rFont val="Calibri"/>
        <family val="2"/>
        <charset val="238"/>
        <scheme val="minor"/>
      </rPr>
      <t xml:space="preserve"> s váhou hodnocení </t>
    </r>
    <r>
      <rPr>
        <b/>
        <i/>
        <sz val="10"/>
        <color theme="1"/>
        <rFont val="Calibri"/>
        <family val="2"/>
        <charset val="238"/>
        <scheme val="minor"/>
      </rPr>
      <t>70%</t>
    </r>
    <r>
      <rPr>
        <i/>
        <sz val="10"/>
        <color theme="1"/>
        <rFont val="Calibri"/>
        <family val="2"/>
        <charset val="238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</si>
</sst>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Font="1" applyAlignment="1"/>
    <xf numFmtId="0" fontId="0" fillId="0" borderId="0" xfId="0" applyFont="1"/>
    <xf numFmtId="0" fontId="0" fillId="0" borderId="6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2" borderId="8" xfId="0" applyFont="1" applyFill="1" applyBorder="1"/>
    <xf numFmtId="0" fontId="0" fillId="0" borderId="0" xfId="0" applyFont="1" applyAlignment="1">
      <alignment horizontal="center" vertical="center"/>
    </xf>
    <xf numFmtId="0" fontId="0" fillId="6" borderId="8" xfId="0" applyFont="1" applyFill="1" applyBorder="1" applyAlignment="1">
      <alignment horizontal="center" vertical="center"/>
    </xf>
    <xf numFmtId="0" fontId="0" fillId="6" borderId="14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3" fontId="0" fillId="0" borderId="0" xfId="0" applyNumberFormat="1" applyFont="1" applyFill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3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3" fontId="0" fillId="0" borderId="0" xfId="0" applyNumberFormat="1" applyFont="1" applyBorder="1"/>
    <xf numFmtId="0" fontId="0" fillId="0" borderId="34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 wrapText="1"/>
    </xf>
    <xf numFmtId="3" fontId="1" fillId="0" borderId="34" xfId="0" applyNumberFormat="1" applyFont="1" applyBorder="1"/>
    <xf numFmtId="3" fontId="1" fillId="0" borderId="35" xfId="0" applyNumberFormat="1" applyFont="1" applyBorder="1"/>
    <xf numFmtId="3" fontId="4" fillId="0" borderId="15" xfId="0" applyNumberFormat="1" applyFont="1" applyFill="1" applyBorder="1" applyAlignment="1">
      <alignment horizontal="center" vertical="center"/>
    </xf>
    <xf numFmtId="3" fontId="4" fillId="0" borderId="15" xfId="0" applyNumberFormat="1" applyFont="1" applyBorder="1"/>
    <xf numFmtId="0" fontId="0" fillId="0" borderId="8" xfId="0" applyFont="1" applyFill="1" applyBorder="1"/>
    <xf numFmtId="3" fontId="0" fillId="5" borderId="29" xfId="0" applyNumberFormat="1" applyFont="1" applyFill="1" applyBorder="1" applyAlignment="1">
      <alignment horizontal="right"/>
    </xf>
    <xf numFmtId="3" fontId="0" fillId="5" borderId="38" xfId="0" applyNumberFormat="1" applyFont="1" applyFill="1" applyBorder="1" applyAlignment="1">
      <alignment horizontal="right"/>
    </xf>
    <xf numFmtId="3" fontId="0" fillId="5" borderId="39" xfId="0" applyNumberFormat="1" applyFont="1" applyFill="1" applyBorder="1" applyAlignment="1">
      <alignment horizontal="right"/>
    </xf>
    <xf numFmtId="3" fontId="0" fillId="6" borderId="29" xfId="0" applyNumberFormat="1" applyFont="1" applyFill="1" applyBorder="1" applyAlignment="1">
      <alignment horizontal="right"/>
    </xf>
    <xf numFmtId="3" fontId="0" fillId="6" borderId="38" xfId="0" applyNumberFormat="1" applyFont="1" applyFill="1" applyBorder="1" applyAlignment="1">
      <alignment horizontal="right"/>
    </xf>
    <xf numFmtId="3" fontId="0" fillId="6" borderId="27" xfId="0" applyNumberFormat="1" applyFont="1" applyFill="1" applyBorder="1" applyAlignment="1">
      <alignment horizontal="right"/>
    </xf>
    <xf numFmtId="3" fontId="0" fillId="4" borderId="40" xfId="0" applyNumberFormat="1" applyFont="1" applyFill="1" applyBorder="1" applyAlignment="1">
      <alignment horizontal="right"/>
    </xf>
    <xf numFmtId="3" fontId="0" fillId="4" borderId="38" xfId="0" applyNumberFormat="1" applyFont="1" applyFill="1" applyBorder="1" applyAlignment="1">
      <alignment horizontal="right"/>
    </xf>
    <xf numFmtId="3" fontId="0" fillId="4" borderId="27" xfId="0" applyNumberFormat="1" applyFont="1" applyFill="1" applyBorder="1" applyAlignment="1">
      <alignment horizontal="right"/>
    </xf>
    <xf numFmtId="0" fontId="1" fillId="0" borderId="0" xfId="0" applyFont="1"/>
    <xf numFmtId="3" fontId="7" fillId="6" borderId="19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/>
    <xf numFmtId="0" fontId="1" fillId="0" borderId="0" xfId="0" applyFont="1" applyAlignment="1">
      <alignment horizontal="right" vertical="center"/>
    </xf>
    <xf numFmtId="4" fontId="1" fillId="0" borderId="12" xfId="0" applyNumberFormat="1" applyFont="1" applyBorder="1" applyAlignment="1">
      <alignment horizontal="right" vertical="center"/>
    </xf>
    <xf numFmtId="0" fontId="0" fillId="2" borderId="9" xfId="0" applyFont="1" applyFill="1" applyBorder="1"/>
    <xf numFmtId="0" fontId="1" fillId="6" borderId="2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/>
    </xf>
    <xf numFmtId="0" fontId="0" fillId="5" borderId="11" xfId="0" applyFont="1" applyFill="1" applyBorder="1" applyAlignment="1">
      <alignment horizontal="center" vertical="center"/>
    </xf>
    <xf numFmtId="0" fontId="0" fillId="5" borderId="32" xfId="0" applyFont="1" applyFill="1" applyBorder="1" applyAlignment="1">
      <alignment horizontal="center" vertical="center"/>
    </xf>
    <xf numFmtId="3" fontId="7" fillId="5" borderId="21" xfId="0" applyNumberFormat="1" applyFont="1" applyFill="1" applyBorder="1" applyAlignment="1">
      <alignment horizontal="center" vertical="center"/>
    </xf>
    <xf numFmtId="0" fontId="1" fillId="6" borderId="23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 wrapText="1"/>
    </xf>
    <xf numFmtId="0" fontId="0" fillId="6" borderId="6" xfId="0" applyFont="1" applyFill="1" applyBorder="1" applyAlignment="1">
      <alignment horizontal="center" vertical="center"/>
    </xf>
    <xf numFmtId="0" fontId="0" fillId="4" borderId="26" xfId="0" applyFont="1" applyFill="1" applyBorder="1" applyAlignment="1">
      <alignment horizontal="center" vertical="center"/>
    </xf>
    <xf numFmtId="0" fontId="0" fillId="6" borderId="13" xfId="0" applyFont="1" applyFill="1" applyBorder="1" applyAlignment="1">
      <alignment horizontal="center" vertical="center"/>
    </xf>
    <xf numFmtId="0" fontId="0" fillId="4" borderId="31" xfId="0" applyFont="1" applyFill="1" applyBorder="1" applyAlignment="1">
      <alignment horizontal="center" vertical="center"/>
    </xf>
    <xf numFmtId="3" fontId="7" fillId="6" borderId="4" xfId="0" applyNumberFormat="1" applyFont="1" applyFill="1" applyBorder="1" applyAlignment="1">
      <alignment horizontal="center" vertical="center"/>
    </xf>
    <xf numFmtId="3" fontId="7" fillId="4" borderId="18" xfId="0" applyNumberFormat="1" applyFont="1" applyFill="1" applyBorder="1" applyAlignment="1">
      <alignment horizontal="center" vertical="center"/>
    </xf>
    <xf numFmtId="0" fontId="1" fillId="4" borderId="45" xfId="0" applyFont="1" applyFill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/>
    </xf>
    <xf numFmtId="3" fontId="7" fillId="4" borderId="20" xfId="0" applyNumberFormat="1" applyFont="1" applyFill="1" applyBorder="1" applyAlignment="1">
      <alignment horizontal="center" vertical="center"/>
    </xf>
    <xf numFmtId="0" fontId="1" fillId="5" borderId="30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horizontal="center" vertical="center"/>
    </xf>
    <xf numFmtId="3" fontId="7" fillId="5" borderId="1" xfId="0" applyNumberFormat="1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horizontal="center" vertical="center"/>
    </xf>
    <xf numFmtId="3" fontId="7" fillId="5" borderId="4" xfId="0" applyNumberFormat="1" applyFont="1" applyFill="1" applyBorder="1" applyAlignment="1">
      <alignment horizontal="center" vertical="center"/>
    </xf>
    <xf numFmtId="0" fontId="0" fillId="0" borderId="9" xfId="0" applyFont="1" applyFill="1" applyBorder="1"/>
    <xf numFmtId="0" fontId="0" fillId="0" borderId="0" xfId="0" applyFont="1" applyAlignment="1" applyProtection="1">
      <alignment horizontal="center" vertical="center"/>
      <protection locked="0"/>
    </xf>
    <xf numFmtId="0" fontId="1" fillId="0" borderId="2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wrapText="1"/>
    </xf>
    <xf numFmtId="0" fontId="1" fillId="2" borderId="4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1" fillId="3" borderId="27" xfId="0" applyFont="1" applyFill="1" applyBorder="1" applyAlignment="1">
      <alignment horizontal="left"/>
    </xf>
    <xf numFmtId="0" fontId="1" fillId="3" borderId="28" xfId="0" applyFont="1" applyFill="1" applyBorder="1" applyAlignment="1">
      <alignment horizontal="left"/>
    </xf>
    <xf numFmtId="0" fontId="4" fillId="2" borderId="16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1" fillId="4" borderId="29" xfId="0" applyFont="1" applyFill="1" applyBorder="1" applyAlignment="1">
      <alignment horizontal="left"/>
    </xf>
    <xf numFmtId="0" fontId="1" fillId="4" borderId="42" xfId="0" applyFont="1" applyFill="1" applyBorder="1" applyAlignment="1">
      <alignment horizontal="left"/>
    </xf>
    <xf numFmtId="3" fontId="0" fillId="4" borderId="37" xfId="0" applyNumberFormat="1" applyFont="1" applyFill="1" applyBorder="1" applyAlignment="1">
      <alignment horizontal="center" vertical="center"/>
    </xf>
    <xf numFmtId="3" fontId="0" fillId="4" borderId="34" xfId="0" applyNumberFormat="1" applyFont="1" applyFill="1" applyBorder="1" applyAlignment="1">
      <alignment horizontal="center" vertical="center"/>
    </xf>
    <xf numFmtId="3" fontId="0" fillId="4" borderId="35" xfId="0" applyNumberFormat="1" applyFont="1" applyFill="1" applyBorder="1" applyAlignment="1">
      <alignment horizontal="center" vertical="center"/>
    </xf>
    <xf numFmtId="4" fontId="0" fillId="4" borderId="17" xfId="0" applyNumberFormat="1" applyFont="1" applyFill="1" applyBorder="1" applyAlignment="1" applyProtection="1">
      <alignment horizontal="center" vertical="center"/>
      <protection locked="0"/>
    </xf>
    <xf numFmtId="4" fontId="0" fillId="4" borderId="10" xfId="0" applyNumberFormat="1" applyFont="1" applyFill="1" applyBorder="1" applyAlignment="1" applyProtection="1">
      <alignment horizontal="center" vertical="center"/>
      <protection locked="0"/>
    </xf>
    <xf numFmtId="4" fontId="0" fillId="4" borderId="44" xfId="0" applyNumberFormat="1" applyFont="1" applyFill="1" applyBorder="1" applyAlignment="1" applyProtection="1">
      <alignment horizontal="center" vertical="center"/>
      <protection locked="0"/>
    </xf>
    <xf numFmtId="4" fontId="0" fillId="4" borderId="37" xfId="0" applyNumberFormat="1" applyFont="1" applyFill="1" applyBorder="1" applyAlignment="1">
      <alignment horizontal="right" vertical="center"/>
    </xf>
    <xf numFmtId="4" fontId="0" fillId="4" borderId="34" xfId="0" applyNumberFormat="1" applyFont="1" applyFill="1" applyBorder="1" applyAlignment="1">
      <alignment horizontal="right" vertical="center"/>
    </xf>
    <xf numFmtId="4" fontId="0" fillId="4" borderId="35" xfId="0" applyNumberFormat="1" applyFont="1" applyFill="1" applyBorder="1" applyAlignment="1">
      <alignment horizontal="right" vertical="center"/>
    </xf>
    <xf numFmtId="0" fontId="1" fillId="4" borderId="38" xfId="0" applyFont="1" applyFill="1" applyBorder="1" applyAlignment="1">
      <alignment horizontal="left"/>
    </xf>
    <xf numFmtId="0" fontId="1" fillId="4" borderId="41" xfId="0" applyFont="1" applyFill="1" applyBorder="1" applyAlignment="1">
      <alignment horizontal="left"/>
    </xf>
    <xf numFmtId="0" fontId="1" fillId="4" borderId="27" xfId="0" applyFont="1" applyFill="1" applyBorder="1" applyAlignment="1">
      <alignment horizontal="left"/>
    </xf>
    <xf numFmtId="0" fontId="1" fillId="4" borderId="43" xfId="0" applyFont="1" applyFill="1" applyBorder="1" applyAlignment="1">
      <alignment horizontal="left"/>
    </xf>
    <xf numFmtId="0" fontId="1" fillId="6" borderId="29" xfId="0" applyFont="1" applyFill="1" applyBorder="1" applyAlignment="1">
      <alignment horizontal="left"/>
    </xf>
    <xf numFmtId="0" fontId="1" fillId="6" borderId="42" xfId="0" applyFont="1" applyFill="1" applyBorder="1" applyAlignment="1">
      <alignment horizontal="left"/>
    </xf>
    <xf numFmtId="3" fontId="0" fillId="6" borderId="33" xfId="0" applyNumberFormat="1" applyFont="1" applyFill="1" applyBorder="1" applyAlignment="1">
      <alignment horizontal="center" vertical="center"/>
    </xf>
    <xf numFmtId="3" fontId="0" fillId="6" borderId="34" xfId="0" applyNumberFormat="1" applyFont="1" applyFill="1" applyBorder="1" applyAlignment="1">
      <alignment horizontal="center" vertical="center"/>
    </xf>
    <xf numFmtId="3" fontId="0" fillId="6" borderId="36" xfId="0" applyNumberFormat="1" applyFont="1" applyFill="1" applyBorder="1" applyAlignment="1">
      <alignment horizontal="center" vertical="center"/>
    </xf>
    <xf numFmtId="4" fontId="0" fillId="6" borderId="30" xfId="0" applyNumberFormat="1" applyFont="1" applyFill="1" applyBorder="1" applyAlignment="1" applyProtection="1">
      <alignment horizontal="center" vertical="center"/>
      <protection locked="0"/>
    </xf>
    <xf numFmtId="4" fontId="0" fillId="6" borderId="10" xfId="0" applyNumberFormat="1" applyFont="1" applyFill="1" applyBorder="1" applyAlignment="1" applyProtection="1">
      <alignment horizontal="center" vertical="center"/>
      <protection locked="0"/>
    </xf>
    <xf numFmtId="4" fontId="0" fillId="6" borderId="28" xfId="0" applyNumberFormat="1" applyFont="1" applyFill="1" applyBorder="1" applyAlignment="1" applyProtection="1">
      <alignment horizontal="center" vertical="center"/>
      <protection locked="0"/>
    </xf>
    <xf numFmtId="4" fontId="0" fillId="6" borderId="33" xfId="0" applyNumberFormat="1" applyFont="1" applyFill="1" applyBorder="1" applyAlignment="1">
      <alignment horizontal="right" vertical="center"/>
    </xf>
    <xf numFmtId="4" fontId="0" fillId="6" borderId="34" xfId="0" applyNumberFormat="1" applyFont="1" applyFill="1" applyBorder="1" applyAlignment="1">
      <alignment horizontal="right" vertical="center"/>
    </xf>
    <xf numFmtId="4" fontId="0" fillId="6" borderId="36" xfId="0" applyNumberFormat="1" applyFont="1" applyFill="1" applyBorder="1" applyAlignment="1">
      <alignment horizontal="right" vertical="center"/>
    </xf>
    <xf numFmtId="0" fontId="1" fillId="6" borderId="38" xfId="0" applyFont="1" applyFill="1" applyBorder="1" applyAlignment="1">
      <alignment horizontal="left"/>
    </xf>
    <xf numFmtId="0" fontId="1" fillId="6" borderId="41" xfId="0" applyFont="1" applyFill="1" applyBorder="1" applyAlignment="1">
      <alignment horizontal="left"/>
    </xf>
    <xf numFmtId="0" fontId="1" fillId="6" borderId="27" xfId="0" applyFont="1" applyFill="1" applyBorder="1" applyAlignment="1">
      <alignment horizontal="left"/>
    </xf>
    <xf numFmtId="0" fontId="1" fillId="6" borderId="43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1" fillId="5" borderId="29" xfId="0" applyFont="1" applyFill="1" applyBorder="1" applyAlignment="1">
      <alignment horizontal="left"/>
    </xf>
    <xf numFmtId="0" fontId="1" fillId="5" borderId="42" xfId="0" applyFont="1" applyFill="1" applyBorder="1" applyAlignment="1">
      <alignment horizontal="left"/>
    </xf>
    <xf numFmtId="3" fontId="0" fillId="5" borderId="33" xfId="0" applyNumberFormat="1" applyFont="1" applyFill="1" applyBorder="1" applyAlignment="1">
      <alignment horizontal="center" vertical="center"/>
    </xf>
    <xf numFmtId="3" fontId="0" fillId="5" borderId="34" xfId="0" applyNumberFormat="1" applyFont="1" applyFill="1" applyBorder="1" applyAlignment="1">
      <alignment horizontal="center" vertical="center"/>
    </xf>
    <xf numFmtId="3" fontId="0" fillId="5" borderId="35" xfId="0" applyNumberFormat="1" applyFont="1" applyFill="1" applyBorder="1" applyAlignment="1">
      <alignment horizontal="center" vertical="center"/>
    </xf>
    <xf numFmtId="4" fontId="0" fillId="5" borderId="17" xfId="0" applyNumberFormat="1" applyFont="1" applyFill="1" applyBorder="1" applyAlignment="1" applyProtection="1">
      <alignment horizontal="center" vertical="center"/>
      <protection locked="0"/>
    </xf>
    <xf numFmtId="4" fontId="0" fillId="5" borderId="10" xfId="0" applyNumberFormat="1" applyFont="1" applyFill="1" applyBorder="1" applyAlignment="1" applyProtection="1">
      <alignment horizontal="center" vertical="center"/>
      <protection locked="0"/>
    </xf>
    <xf numFmtId="4" fontId="0" fillId="5" borderId="44" xfId="0" applyNumberFormat="1" applyFont="1" applyFill="1" applyBorder="1" applyAlignment="1" applyProtection="1">
      <alignment horizontal="center" vertical="center"/>
      <protection locked="0"/>
    </xf>
    <xf numFmtId="4" fontId="0" fillId="5" borderId="37" xfId="0" applyNumberFormat="1" applyFont="1" applyFill="1" applyBorder="1" applyAlignment="1">
      <alignment horizontal="right" vertical="center"/>
    </xf>
    <xf numFmtId="4" fontId="0" fillId="5" borderId="34" xfId="0" applyNumberFormat="1" applyFont="1" applyFill="1" applyBorder="1" applyAlignment="1">
      <alignment horizontal="right" vertical="center"/>
    </xf>
    <xf numFmtId="4" fontId="0" fillId="5" borderId="35" xfId="0" applyNumberFormat="1" applyFont="1" applyFill="1" applyBorder="1" applyAlignment="1">
      <alignment horizontal="right" vertical="center"/>
    </xf>
    <xf numFmtId="0" fontId="1" fillId="5" borderId="38" xfId="0" applyFont="1" applyFill="1" applyBorder="1" applyAlignment="1">
      <alignment horizontal="left"/>
    </xf>
    <xf numFmtId="0" fontId="1" fillId="5" borderId="41" xfId="0" applyFont="1" applyFill="1" applyBorder="1" applyAlignment="1">
      <alignment horizontal="left"/>
    </xf>
    <xf numFmtId="0" fontId="1" fillId="5" borderId="27" xfId="0" applyFont="1" applyFill="1" applyBorder="1" applyAlignment="1">
      <alignment horizontal="left"/>
    </xf>
    <xf numFmtId="0" fontId="1" fillId="5" borderId="43" xfId="0" applyFont="1" applyFill="1" applyBorder="1" applyAlignment="1">
      <alignment horizontal="left"/>
    </xf>
    <xf numFmtId="0" fontId="0" fillId="0" borderId="0" xfId="0" applyFont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tabSelected="1" topLeftCell="C19" zoomScaleNormal="100" workbookViewId="0">
      <selection activeCell="I36" sqref="I36"/>
    </sheetView>
  </sheetViews>
  <sheetFormatPr defaultColWidth="8.85546875" defaultRowHeight="15" x14ac:dyDescent="0.25"/>
  <cols>
    <col min="1" max="1" width="6.42578125" style="1" customWidth="1"/>
    <col min="2" max="2" width="25.7109375" style="2" customWidth="1"/>
    <col min="3" max="3" width="42.140625" style="4" customWidth="1"/>
    <col min="4" max="6" width="14.7109375" style="4" customWidth="1"/>
    <col min="7" max="11" width="14.7109375" style="6" customWidth="1"/>
    <col min="12" max="12" width="14.28515625" style="6" customWidth="1"/>
    <col min="13" max="13" width="11.7109375" style="6" customWidth="1"/>
    <col min="14" max="15" width="14.28515625" style="6" customWidth="1"/>
    <col min="16" max="16" width="17.7109375" style="2" customWidth="1"/>
    <col min="17" max="16384" width="8.85546875" style="2"/>
  </cols>
  <sheetData>
    <row r="1" spans="1:15" x14ac:dyDescent="0.25">
      <c r="B1" s="34"/>
      <c r="C1" s="6"/>
      <c r="D1" s="6"/>
      <c r="E1" s="6"/>
      <c r="F1" s="6"/>
      <c r="J1" s="70" t="s">
        <v>57</v>
      </c>
      <c r="K1" s="70"/>
      <c r="L1" s="70"/>
      <c r="M1" s="70"/>
      <c r="N1" s="2"/>
      <c r="O1" s="2"/>
    </row>
    <row r="2" spans="1:15" ht="9.6" customHeight="1" x14ac:dyDescent="0.3">
      <c r="B2" s="34"/>
      <c r="C2" s="6"/>
      <c r="D2" s="6"/>
      <c r="E2" s="6"/>
      <c r="F2" s="6"/>
      <c r="J2" s="37"/>
      <c r="K2" s="37"/>
      <c r="L2" s="37"/>
      <c r="M2" s="37"/>
      <c r="N2" s="2"/>
      <c r="O2" s="2"/>
    </row>
    <row r="3" spans="1:15" s="1" customFormat="1" ht="20.45" customHeight="1" x14ac:dyDescent="0.35">
      <c r="A3" s="107" t="s">
        <v>28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</row>
    <row r="4" spans="1:15" ht="10.9" customHeight="1" thickBot="1" x14ac:dyDescent="0.35">
      <c r="A4" s="123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2"/>
      <c r="M4" s="2"/>
      <c r="N4" s="2"/>
      <c r="O4" s="2"/>
    </row>
    <row r="5" spans="1:15" ht="42.6" customHeight="1" x14ac:dyDescent="0.25">
      <c r="A5" s="124" t="s">
        <v>27</v>
      </c>
      <c r="B5" s="126" t="s">
        <v>32</v>
      </c>
      <c r="C5" s="68" t="s">
        <v>33</v>
      </c>
      <c r="D5" s="45" t="s">
        <v>10</v>
      </c>
      <c r="E5" s="46" t="s">
        <v>13</v>
      </c>
      <c r="F5" s="41" t="s">
        <v>12</v>
      </c>
      <c r="G5" s="40" t="s">
        <v>14</v>
      </c>
      <c r="H5" s="53" t="s">
        <v>15</v>
      </c>
      <c r="I5" s="59" t="s">
        <v>16</v>
      </c>
      <c r="J5" s="40" t="s">
        <v>17</v>
      </c>
      <c r="K5" s="46" t="s">
        <v>18</v>
      </c>
      <c r="L5" s="56" t="s">
        <v>19</v>
      </c>
      <c r="M5" s="19" t="s">
        <v>25</v>
      </c>
      <c r="N5" s="2"/>
      <c r="O5" s="2"/>
    </row>
    <row r="6" spans="1:15" s="6" customFormat="1" x14ac:dyDescent="0.25">
      <c r="A6" s="125"/>
      <c r="B6" s="127"/>
      <c r="C6" s="69"/>
      <c r="D6" s="47" t="s">
        <v>11</v>
      </c>
      <c r="E6" s="48" t="s">
        <v>11</v>
      </c>
      <c r="F6" s="42" t="s">
        <v>11</v>
      </c>
      <c r="G6" s="7" t="s">
        <v>11</v>
      </c>
      <c r="H6" s="54" t="s">
        <v>11</v>
      </c>
      <c r="I6" s="60" t="s">
        <v>11</v>
      </c>
      <c r="J6" s="7" t="s">
        <v>11</v>
      </c>
      <c r="K6" s="48" t="s">
        <v>11</v>
      </c>
      <c r="L6" s="57" t="s">
        <v>11</v>
      </c>
      <c r="M6" s="18" t="s">
        <v>11</v>
      </c>
    </row>
    <row r="7" spans="1:15" x14ac:dyDescent="0.25">
      <c r="A7" s="3">
        <v>1</v>
      </c>
      <c r="B7" s="5" t="s">
        <v>47</v>
      </c>
      <c r="C7" s="39" t="s">
        <v>34</v>
      </c>
      <c r="D7" s="47">
        <v>1450</v>
      </c>
      <c r="E7" s="48">
        <v>25</v>
      </c>
      <c r="F7" s="42">
        <v>800</v>
      </c>
      <c r="G7" s="7">
        <v>450</v>
      </c>
      <c r="H7" s="48">
        <v>25</v>
      </c>
      <c r="I7" s="42">
        <v>800</v>
      </c>
      <c r="J7" s="7">
        <v>450</v>
      </c>
      <c r="K7" s="48">
        <v>25</v>
      </c>
      <c r="L7" s="42">
        <v>800</v>
      </c>
      <c r="M7" s="20">
        <f>SUM(D7:L7)</f>
        <v>4825</v>
      </c>
      <c r="N7" s="2"/>
      <c r="O7" s="2"/>
    </row>
    <row r="8" spans="1:15" x14ac:dyDescent="0.25">
      <c r="A8" s="3">
        <f>A7+1</f>
        <v>2</v>
      </c>
      <c r="B8" s="5" t="s">
        <v>48</v>
      </c>
      <c r="C8" s="39" t="s">
        <v>35</v>
      </c>
      <c r="D8" s="47">
        <v>800</v>
      </c>
      <c r="E8" s="48">
        <v>25</v>
      </c>
      <c r="F8" s="42">
        <v>500</v>
      </c>
      <c r="G8" s="7">
        <v>100</v>
      </c>
      <c r="H8" s="48">
        <v>25</v>
      </c>
      <c r="I8" s="42">
        <v>500</v>
      </c>
      <c r="J8" s="7">
        <v>100</v>
      </c>
      <c r="K8" s="48">
        <v>25</v>
      </c>
      <c r="L8" s="42">
        <v>500</v>
      </c>
      <c r="M8" s="20">
        <f>SUM(D8:L8)</f>
        <v>2575</v>
      </c>
      <c r="N8" s="2"/>
      <c r="O8" s="2"/>
    </row>
    <row r="9" spans="1:15" x14ac:dyDescent="0.25">
      <c r="A9" s="3">
        <f t="shared" ref="A9:A22" si="0">A8+1</f>
        <v>3</v>
      </c>
      <c r="B9" s="5" t="s">
        <v>2</v>
      </c>
      <c r="C9" s="39" t="s">
        <v>36</v>
      </c>
      <c r="D9" s="47">
        <v>450</v>
      </c>
      <c r="E9" s="48">
        <v>25</v>
      </c>
      <c r="F9" s="42">
        <v>300</v>
      </c>
      <c r="G9" s="7">
        <v>50</v>
      </c>
      <c r="H9" s="48">
        <v>25</v>
      </c>
      <c r="I9" s="42">
        <v>300</v>
      </c>
      <c r="J9" s="7">
        <v>50</v>
      </c>
      <c r="K9" s="48">
        <v>25</v>
      </c>
      <c r="L9" s="42">
        <v>300</v>
      </c>
      <c r="M9" s="20">
        <f>SUM(D9:L9)</f>
        <v>1525</v>
      </c>
      <c r="N9" s="2"/>
      <c r="O9" s="2"/>
    </row>
    <row r="10" spans="1:15" x14ac:dyDescent="0.25">
      <c r="A10" s="3">
        <f t="shared" si="0"/>
        <v>4</v>
      </c>
      <c r="B10" s="5" t="s">
        <v>0</v>
      </c>
      <c r="C10" s="39" t="s">
        <v>37</v>
      </c>
      <c r="D10" s="47">
        <v>1300</v>
      </c>
      <c r="E10" s="48">
        <v>50</v>
      </c>
      <c r="F10" s="42">
        <v>800</v>
      </c>
      <c r="G10" s="7">
        <v>300</v>
      </c>
      <c r="H10" s="48">
        <v>50</v>
      </c>
      <c r="I10" s="42">
        <v>800</v>
      </c>
      <c r="J10" s="7">
        <v>300</v>
      </c>
      <c r="K10" s="48">
        <v>50</v>
      </c>
      <c r="L10" s="42">
        <v>800</v>
      </c>
      <c r="M10" s="20">
        <f t="shared" ref="M10:M18" si="1">SUM(D10:L10)</f>
        <v>4450</v>
      </c>
      <c r="N10" s="2"/>
      <c r="O10" s="2"/>
    </row>
    <row r="11" spans="1:15" x14ac:dyDescent="0.25">
      <c r="A11" s="3">
        <f t="shared" si="0"/>
        <v>5</v>
      </c>
      <c r="B11" s="5" t="s">
        <v>1</v>
      </c>
      <c r="C11" s="39" t="s">
        <v>38</v>
      </c>
      <c r="D11" s="47">
        <v>350</v>
      </c>
      <c r="E11" s="48"/>
      <c r="F11" s="42">
        <v>200</v>
      </c>
      <c r="G11" s="7">
        <v>50</v>
      </c>
      <c r="H11" s="48"/>
      <c r="I11" s="42">
        <v>200</v>
      </c>
      <c r="J11" s="7">
        <v>50</v>
      </c>
      <c r="K11" s="48"/>
      <c r="L11" s="42">
        <v>200</v>
      </c>
      <c r="M11" s="20">
        <f t="shared" si="1"/>
        <v>1050</v>
      </c>
      <c r="N11" s="2"/>
      <c r="O11" s="2"/>
    </row>
    <row r="12" spans="1:15" x14ac:dyDescent="0.25">
      <c r="A12" s="3">
        <f t="shared" si="0"/>
        <v>6</v>
      </c>
      <c r="B12" s="5" t="s">
        <v>3</v>
      </c>
      <c r="C12" s="39" t="s">
        <v>39</v>
      </c>
      <c r="D12" s="47">
        <v>3550</v>
      </c>
      <c r="E12" s="48">
        <v>25</v>
      </c>
      <c r="F12" s="42">
        <v>2400</v>
      </c>
      <c r="G12" s="7">
        <v>750</v>
      </c>
      <c r="H12" s="48">
        <v>25</v>
      </c>
      <c r="I12" s="42">
        <v>2400</v>
      </c>
      <c r="J12" s="7">
        <v>750</v>
      </c>
      <c r="K12" s="48">
        <v>25</v>
      </c>
      <c r="L12" s="42">
        <v>2400</v>
      </c>
      <c r="M12" s="20">
        <f t="shared" si="1"/>
        <v>12325</v>
      </c>
      <c r="N12" s="2"/>
      <c r="O12" s="2"/>
    </row>
    <row r="13" spans="1:15" x14ac:dyDescent="0.25">
      <c r="A13" s="3">
        <f t="shared" si="0"/>
        <v>7</v>
      </c>
      <c r="B13" s="5" t="s">
        <v>4</v>
      </c>
      <c r="C13" s="39" t="s">
        <v>40</v>
      </c>
      <c r="D13" s="47">
        <v>500</v>
      </c>
      <c r="E13" s="48">
        <v>50</v>
      </c>
      <c r="F13" s="42">
        <v>300</v>
      </c>
      <c r="G13" s="7">
        <v>100</v>
      </c>
      <c r="H13" s="48">
        <v>50</v>
      </c>
      <c r="I13" s="42">
        <v>300</v>
      </c>
      <c r="J13" s="7">
        <v>100</v>
      </c>
      <c r="K13" s="48">
        <v>50</v>
      </c>
      <c r="L13" s="42">
        <v>300</v>
      </c>
      <c r="M13" s="20">
        <f t="shared" si="1"/>
        <v>1750</v>
      </c>
      <c r="N13" s="2"/>
      <c r="O13" s="2"/>
    </row>
    <row r="14" spans="1:15" x14ac:dyDescent="0.25">
      <c r="A14" s="3">
        <f t="shared" si="0"/>
        <v>8</v>
      </c>
      <c r="B14" s="5" t="s">
        <v>5</v>
      </c>
      <c r="C14" s="39" t="s">
        <v>41</v>
      </c>
      <c r="D14" s="47">
        <v>850</v>
      </c>
      <c r="E14" s="48">
        <v>50</v>
      </c>
      <c r="F14" s="42">
        <v>500</v>
      </c>
      <c r="G14" s="7">
        <v>200</v>
      </c>
      <c r="H14" s="48">
        <v>50</v>
      </c>
      <c r="I14" s="42">
        <v>500</v>
      </c>
      <c r="J14" s="7">
        <v>200</v>
      </c>
      <c r="K14" s="48">
        <v>50</v>
      </c>
      <c r="L14" s="42">
        <v>500</v>
      </c>
      <c r="M14" s="20">
        <f t="shared" si="1"/>
        <v>2900</v>
      </c>
      <c r="N14" s="2"/>
      <c r="O14" s="2"/>
    </row>
    <row r="15" spans="1:15" x14ac:dyDescent="0.25">
      <c r="A15" s="3">
        <f t="shared" si="0"/>
        <v>9</v>
      </c>
      <c r="B15" s="24" t="s">
        <v>6</v>
      </c>
      <c r="C15" s="62" t="s">
        <v>42</v>
      </c>
      <c r="D15" s="47">
        <v>1750</v>
      </c>
      <c r="E15" s="48">
        <v>50</v>
      </c>
      <c r="F15" s="42">
        <v>900</v>
      </c>
      <c r="G15" s="7">
        <v>500</v>
      </c>
      <c r="H15" s="48">
        <v>50</v>
      </c>
      <c r="I15" s="42">
        <v>900</v>
      </c>
      <c r="J15" s="7">
        <v>500</v>
      </c>
      <c r="K15" s="48">
        <v>50</v>
      </c>
      <c r="L15" s="42">
        <v>900</v>
      </c>
      <c r="M15" s="20">
        <f t="shared" si="1"/>
        <v>5600</v>
      </c>
      <c r="N15" s="2"/>
      <c r="O15" s="2"/>
    </row>
    <row r="16" spans="1:15" x14ac:dyDescent="0.25">
      <c r="A16" s="3">
        <f t="shared" si="0"/>
        <v>10</v>
      </c>
      <c r="B16" s="5" t="s">
        <v>8</v>
      </c>
      <c r="C16" s="39" t="s">
        <v>43</v>
      </c>
      <c r="D16" s="47">
        <v>450</v>
      </c>
      <c r="E16" s="48">
        <v>50</v>
      </c>
      <c r="F16" s="42">
        <v>250</v>
      </c>
      <c r="G16" s="7">
        <v>100</v>
      </c>
      <c r="H16" s="48">
        <v>50</v>
      </c>
      <c r="I16" s="42">
        <v>250</v>
      </c>
      <c r="J16" s="7">
        <v>100</v>
      </c>
      <c r="K16" s="48">
        <v>50</v>
      </c>
      <c r="L16" s="42">
        <v>250</v>
      </c>
      <c r="M16" s="20">
        <f>SUM(D16:L16)</f>
        <v>1550</v>
      </c>
      <c r="N16" s="2"/>
      <c r="O16" s="2"/>
    </row>
    <row r="17" spans="1:15" x14ac:dyDescent="0.25">
      <c r="A17" s="3">
        <f t="shared" si="0"/>
        <v>11</v>
      </c>
      <c r="B17" s="5" t="s">
        <v>7</v>
      </c>
      <c r="C17" s="39" t="s">
        <v>44</v>
      </c>
      <c r="D17" s="47">
        <v>450</v>
      </c>
      <c r="E17" s="48">
        <v>50</v>
      </c>
      <c r="F17" s="42">
        <v>250</v>
      </c>
      <c r="G17" s="7">
        <v>100</v>
      </c>
      <c r="H17" s="48">
        <v>50</v>
      </c>
      <c r="I17" s="42">
        <v>250</v>
      </c>
      <c r="J17" s="7">
        <v>100</v>
      </c>
      <c r="K17" s="48">
        <v>50</v>
      </c>
      <c r="L17" s="42">
        <v>250</v>
      </c>
      <c r="M17" s="20">
        <f>SUM(D17:L17)</f>
        <v>1550</v>
      </c>
      <c r="N17" s="2"/>
      <c r="O17" s="2"/>
    </row>
    <row r="18" spans="1:15" ht="14.45" x14ac:dyDescent="0.3">
      <c r="A18" s="3">
        <f t="shared" si="0"/>
        <v>12</v>
      </c>
      <c r="B18" s="5" t="s">
        <v>46</v>
      </c>
      <c r="C18" s="39" t="s">
        <v>45</v>
      </c>
      <c r="D18" s="47">
        <v>400</v>
      </c>
      <c r="E18" s="48">
        <v>50</v>
      </c>
      <c r="F18" s="42">
        <v>200</v>
      </c>
      <c r="G18" s="7">
        <v>100</v>
      </c>
      <c r="H18" s="48">
        <v>50</v>
      </c>
      <c r="I18" s="42">
        <v>200</v>
      </c>
      <c r="J18" s="7">
        <v>100</v>
      </c>
      <c r="K18" s="48">
        <v>50</v>
      </c>
      <c r="L18" s="42">
        <v>200</v>
      </c>
      <c r="M18" s="20">
        <f t="shared" si="1"/>
        <v>1350</v>
      </c>
      <c r="N18" s="2"/>
      <c r="O18" s="2"/>
    </row>
    <row r="19" spans="1:15" x14ac:dyDescent="0.25">
      <c r="A19" s="3">
        <f t="shared" si="0"/>
        <v>13</v>
      </c>
      <c r="B19" s="5" t="s">
        <v>49</v>
      </c>
      <c r="C19" s="39" t="s">
        <v>50</v>
      </c>
      <c r="D19" s="49">
        <v>1300</v>
      </c>
      <c r="E19" s="50" t="s">
        <v>20</v>
      </c>
      <c r="F19" s="43">
        <v>700</v>
      </c>
      <c r="G19" s="8">
        <v>200</v>
      </c>
      <c r="H19" s="50" t="s">
        <v>20</v>
      </c>
      <c r="I19" s="43">
        <v>700</v>
      </c>
      <c r="J19" s="8">
        <v>200</v>
      </c>
      <c r="K19" s="50" t="s">
        <v>20</v>
      </c>
      <c r="L19" s="43">
        <v>700</v>
      </c>
      <c r="M19" s="21">
        <f>SUM(D19:L19)</f>
        <v>3800</v>
      </c>
      <c r="N19" s="2"/>
      <c r="O19" s="2"/>
    </row>
    <row r="20" spans="1:15" x14ac:dyDescent="0.25">
      <c r="A20" s="3">
        <f t="shared" si="0"/>
        <v>14</v>
      </c>
      <c r="B20" s="5" t="s">
        <v>51</v>
      </c>
      <c r="C20" s="39" t="s">
        <v>52</v>
      </c>
      <c r="D20" s="47">
        <v>950</v>
      </c>
      <c r="E20" s="48">
        <v>50</v>
      </c>
      <c r="F20" s="42">
        <v>650</v>
      </c>
      <c r="G20" s="7">
        <v>100</v>
      </c>
      <c r="H20" s="48">
        <v>50</v>
      </c>
      <c r="I20" s="42">
        <v>650</v>
      </c>
      <c r="J20" s="7">
        <v>100</v>
      </c>
      <c r="K20" s="48">
        <v>50</v>
      </c>
      <c r="L20" s="42">
        <v>650</v>
      </c>
      <c r="M20" s="20">
        <f>SUM(D20:L20)</f>
        <v>3250</v>
      </c>
      <c r="N20" s="2"/>
      <c r="O20" s="2"/>
    </row>
    <row r="21" spans="1:15" x14ac:dyDescent="0.25">
      <c r="A21" s="3">
        <f t="shared" si="0"/>
        <v>15</v>
      </c>
      <c r="B21" s="5" t="s">
        <v>53</v>
      </c>
      <c r="C21" s="39" t="s">
        <v>54</v>
      </c>
      <c r="D21" s="47">
        <v>900</v>
      </c>
      <c r="E21" s="48">
        <v>50</v>
      </c>
      <c r="F21" s="42">
        <v>700</v>
      </c>
      <c r="G21" s="7">
        <v>100</v>
      </c>
      <c r="H21" s="48">
        <v>50</v>
      </c>
      <c r="I21" s="42">
        <v>700</v>
      </c>
      <c r="J21" s="7">
        <v>100</v>
      </c>
      <c r="K21" s="48">
        <v>50</v>
      </c>
      <c r="L21" s="42">
        <v>700</v>
      </c>
      <c r="M21" s="20">
        <f>SUM(D21:L21)</f>
        <v>3350</v>
      </c>
      <c r="N21" s="2"/>
      <c r="O21" s="2"/>
    </row>
    <row r="22" spans="1:15" ht="15.75" thickBot="1" x14ac:dyDescent="0.3">
      <c r="A22" s="3">
        <f t="shared" si="0"/>
        <v>16</v>
      </c>
      <c r="B22" s="5" t="s">
        <v>55</v>
      </c>
      <c r="C22" s="39" t="s">
        <v>56</v>
      </c>
      <c r="D22" s="47">
        <v>850</v>
      </c>
      <c r="E22" s="48">
        <v>50</v>
      </c>
      <c r="F22" s="42">
        <v>650</v>
      </c>
      <c r="G22" s="7">
        <v>100</v>
      </c>
      <c r="H22" s="48">
        <v>50</v>
      </c>
      <c r="I22" s="42">
        <v>650</v>
      </c>
      <c r="J22" s="7">
        <v>100</v>
      </c>
      <c r="K22" s="48">
        <v>50</v>
      </c>
      <c r="L22" s="42">
        <v>650</v>
      </c>
      <c r="M22" s="20">
        <f>SUM(D22:L22)</f>
        <v>3150</v>
      </c>
      <c r="N22" s="2"/>
      <c r="O22" s="2"/>
    </row>
    <row r="23" spans="1:15" s="34" customFormat="1" ht="15" customHeight="1" thickBot="1" x14ac:dyDescent="0.35">
      <c r="A23" s="72" t="s">
        <v>9</v>
      </c>
      <c r="B23" s="73"/>
      <c r="C23" s="73"/>
      <c r="D23" s="51">
        <f t="shared" ref="D23:M23" si="2">SUM(D7:D22)</f>
        <v>16300</v>
      </c>
      <c r="E23" s="52">
        <f t="shared" si="2"/>
        <v>600</v>
      </c>
      <c r="F23" s="44">
        <f t="shared" si="2"/>
        <v>10100</v>
      </c>
      <c r="G23" s="35">
        <f t="shared" si="2"/>
        <v>3300</v>
      </c>
      <c r="H23" s="55">
        <f t="shared" si="2"/>
        <v>600</v>
      </c>
      <c r="I23" s="61">
        <f t="shared" si="2"/>
        <v>10100</v>
      </c>
      <c r="J23" s="35">
        <f t="shared" si="2"/>
        <v>3300</v>
      </c>
      <c r="K23" s="52">
        <f t="shared" si="2"/>
        <v>600</v>
      </c>
      <c r="L23" s="58">
        <f t="shared" si="2"/>
        <v>10100</v>
      </c>
      <c r="M23" s="36">
        <f t="shared" si="2"/>
        <v>55000</v>
      </c>
    </row>
    <row r="24" spans="1:15" x14ac:dyDescent="0.25">
      <c r="A24" s="74" t="s">
        <v>26</v>
      </c>
      <c r="B24" s="75"/>
      <c r="C24" s="76"/>
      <c r="D24" s="128">
        <f>D23+E23</f>
        <v>16900</v>
      </c>
      <c r="E24" s="129"/>
      <c r="F24" s="128">
        <f>SUM(F23:H23)</f>
        <v>14000</v>
      </c>
      <c r="G24" s="128"/>
      <c r="H24" s="128"/>
      <c r="I24" s="128">
        <f>SUM(I23:K23)</f>
        <v>14000</v>
      </c>
      <c r="J24" s="128"/>
      <c r="K24" s="128"/>
      <c r="L24" s="22">
        <f>L23</f>
        <v>10100</v>
      </c>
      <c r="M24" s="23">
        <f>SUM(D24:L24)</f>
        <v>55000</v>
      </c>
      <c r="N24" s="2"/>
      <c r="O24" s="2"/>
    </row>
    <row r="25" spans="1:15" ht="15" customHeight="1" x14ac:dyDescent="0.3">
      <c r="C25" s="15"/>
      <c r="D25" s="16"/>
      <c r="E25" s="15"/>
      <c r="F25" s="15"/>
      <c r="G25" s="15"/>
      <c r="H25" s="15"/>
      <c r="I25" s="15"/>
      <c r="J25" s="15"/>
      <c r="K25" s="15"/>
      <c r="L25" s="17"/>
      <c r="M25" s="2"/>
      <c r="N25" s="2"/>
      <c r="O25" s="2"/>
    </row>
    <row r="26" spans="1:15" ht="15" customHeight="1" x14ac:dyDescent="0.3">
      <c r="C26" s="15"/>
      <c r="D26" s="16"/>
      <c r="E26" s="15"/>
      <c r="F26" s="15"/>
      <c r="G26" s="15"/>
      <c r="H26" s="15"/>
      <c r="I26" s="15"/>
      <c r="J26" s="15"/>
      <c r="K26" s="15"/>
      <c r="L26" s="17"/>
      <c r="M26" s="2"/>
      <c r="N26" s="2"/>
      <c r="O26" s="2"/>
    </row>
    <row r="27" spans="1:15" ht="24" customHeight="1" x14ac:dyDescent="0.35">
      <c r="B27" s="107" t="s">
        <v>59</v>
      </c>
      <c r="C27" s="107"/>
      <c r="D27" s="107"/>
      <c r="E27" s="107"/>
      <c r="F27" s="107"/>
      <c r="G27" s="107"/>
      <c r="H27" s="9"/>
      <c r="I27" s="9"/>
      <c r="J27" s="9"/>
      <c r="K27" s="9"/>
      <c r="L27" s="9"/>
      <c r="M27" s="9"/>
      <c r="N27" s="9"/>
      <c r="O27" s="9"/>
    </row>
    <row r="28" spans="1:15" ht="24" customHeight="1" x14ac:dyDescent="0.35">
      <c r="B28" s="71" t="s">
        <v>58</v>
      </c>
      <c r="C28" s="71"/>
      <c r="D28" s="71"/>
      <c r="E28" s="71"/>
      <c r="F28" s="71"/>
      <c r="G28" s="71"/>
      <c r="H28" s="9"/>
      <c r="I28" s="9"/>
      <c r="J28" s="9"/>
      <c r="K28" s="9"/>
      <c r="L28" s="10"/>
      <c r="M28" s="9"/>
      <c r="N28" s="9"/>
      <c r="O28" s="9"/>
    </row>
    <row r="29" spans="1:15" ht="4.9000000000000004" customHeight="1" thickBot="1" x14ac:dyDescent="0.3">
      <c r="G29" s="9"/>
      <c r="H29" s="9"/>
      <c r="I29" s="9"/>
      <c r="J29" s="9"/>
      <c r="K29" s="9"/>
      <c r="L29" s="9"/>
      <c r="M29" s="9"/>
      <c r="N29" s="9"/>
      <c r="O29" s="9"/>
    </row>
    <row r="30" spans="1:15" ht="119.25" customHeight="1" thickBot="1" x14ac:dyDescent="0.3">
      <c r="B30" s="64" t="s">
        <v>22</v>
      </c>
      <c r="C30" s="65"/>
      <c r="D30" s="13" t="s">
        <v>29</v>
      </c>
      <c r="E30" s="13" t="s">
        <v>24</v>
      </c>
      <c r="F30" s="14" t="s">
        <v>30</v>
      </c>
      <c r="G30" s="13" t="s">
        <v>31</v>
      </c>
      <c r="M30" s="2"/>
      <c r="N30" s="2"/>
      <c r="O30" s="2"/>
    </row>
    <row r="31" spans="1:15" x14ac:dyDescent="0.25">
      <c r="B31" s="108" t="s">
        <v>12</v>
      </c>
      <c r="C31" s="109"/>
      <c r="D31" s="25">
        <f>F23</f>
        <v>10100</v>
      </c>
      <c r="E31" s="110">
        <f>SUM(D31:D33)</f>
        <v>30300</v>
      </c>
      <c r="F31" s="113"/>
      <c r="G31" s="116">
        <f>E31*F31</f>
        <v>0</v>
      </c>
      <c r="N31" s="2"/>
      <c r="O31" s="2"/>
    </row>
    <row r="32" spans="1:15" x14ac:dyDescent="0.25">
      <c r="B32" s="119" t="s">
        <v>16</v>
      </c>
      <c r="C32" s="120"/>
      <c r="D32" s="26">
        <f>I23</f>
        <v>10100</v>
      </c>
      <c r="E32" s="111"/>
      <c r="F32" s="114"/>
      <c r="G32" s="117"/>
      <c r="N32" s="2"/>
      <c r="O32" s="2"/>
    </row>
    <row r="33" spans="2:15" ht="15.75" thickBot="1" x14ac:dyDescent="0.3">
      <c r="B33" s="121" t="s">
        <v>19</v>
      </c>
      <c r="C33" s="122"/>
      <c r="D33" s="27">
        <f>L23</f>
        <v>10100</v>
      </c>
      <c r="E33" s="112"/>
      <c r="F33" s="115"/>
      <c r="G33" s="118"/>
      <c r="N33" s="2"/>
      <c r="O33" s="2"/>
    </row>
    <row r="34" spans="2:15" x14ac:dyDescent="0.25">
      <c r="B34" s="92" t="s">
        <v>10</v>
      </c>
      <c r="C34" s="93"/>
      <c r="D34" s="28">
        <f>D23</f>
        <v>16300</v>
      </c>
      <c r="E34" s="94">
        <f>SUM(D34:D36)</f>
        <v>22900</v>
      </c>
      <c r="F34" s="97"/>
      <c r="G34" s="100">
        <f t="shared" ref="G34" si="3">E34*F34</f>
        <v>0</v>
      </c>
      <c r="N34" s="2"/>
      <c r="O34" s="2"/>
    </row>
    <row r="35" spans="2:15" x14ac:dyDescent="0.25">
      <c r="B35" s="103" t="s">
        <v>14</v>
      </c>
      <c r="C35" s="104"/>
      <c r="D35" s="29">
        <f>G23</f>
        <v>3300</v>
      </c>
      <c r="E35" s="95"/>
      <c r="F35" s="98"/>
      <c r="G35" s="101"/>
      <c r="N35" s="2"/>
      <c r="O35" s="2"/>
    </row>
    <row r="36" spans="2:15" ht="15.75" thickBot="1" x14ac:dyDescent="0.3">
      <c r="B36" s="105" t="s">
        <v>17</v>
      </c>
      <c r="C36" s="106"/>
      <c r="D36" s="30">
        <f>J23</f>
        <v>3300</v>
      </c>
      <c r="E36" s="96"/>
      <c r="F36" s="99"/>
      <c r="G36" s="102"/>
      <c r="I36" s="63"/>
      <c r="N36" s="2"/>
      <c r="O36" s="2"/>
    </row>
    <row r="37" spans="2:15" x14ac:dyDescent="0.25">
      <c r="B37" s="77" t="s">
        <v>13</v>
      </c>
      <c r="C37" s="78"/>
      <c r="D37" s="31">
        <f>E23</f>
        <v>600</v>
      </c>
      <c r="E37" s="79">
        <f>SUM(D37:D39)</f>
        <v>1800</v>
      </c>
      <c r="F37" s="82"/>
      <c r="G37" s="85">
        <f t="shared" ref="G37" si="4">E37*F37</f>
        <v>0</v>
      </c>
      <c r="N37" s="2"/>
      <c r="O37" s="2"/>
    </row>
    <row r="38" spans="2:15" x14ac:dyDescent="0.25">
      <c r="B38" s="88" t="s">
        <v>15</v>
      </c>
      <c r="C38" s="89"/>
      <c r="D38" s="32">
        <f>H23</f>
        <v>600</v>
      </c>
      <c r="E38" s="80"/>
      <c r="F38" s="83"/>
      <c r="G38" s="86"/>
      <c r="N38" s="2"/>
      <c r="O38" s="2"/>
    </row>
    <row r="39" spans="2:15" ht="15.75" thickBot="1" x14ac:dyDescent="0.3">
      <c r="B39" s="90" t="s">
        <v>18</v>
      </c>
      <c r="C39" s="91"/>
      <c r="D39" s="33">
        <f>K23</f>
        <v>600</v>
      </c>
      <c r="E39" s="81"/>
      <c r="F39" s="84"/>
      <c r="G39" s="87"/>
      <c r="N39" s="2"/>
      <c r="O39" s="2"/>
    </row>
    <row r="40" spans="2:15" ht="30" customHeight="1" thickBot="1" x14ac:dyDescent="0.3">
      <c r="B40" s="64" t="s">
        <v>23</v>
      </c>
      <c r="C40" s="65"/>
      <c r="D40" s="66"/>
      <c r="E40" s="11">
        <f>SUM(E37,E34,E31)</f>
        <v>55000</v>
      </c>
      <c r="F40" s="12" t="s">
        <v>21</v>
      </c>
      <c r="G40" s="38">
        <f>SUM(G31:G39)</f>
        <v>0</v>
      </c>
      <c r="N40" s="2"/>
      <c r="O40" s="2"/>
    </row>
    <row r="41" spans="2:15" ht="30" customHeight="1" x14ac:dyDescent="0.25">
      <c r="B41" s="67" t="s">
        <v>60</v>
      </c>
      <c r="C41" s="67"/>
      <c r="D41" s="67"/>
      <c r="E41" s="67"/>
      <c r="F41" s="67"/>
      <c r="G41" s="67"/>
    </row>
    <row r="42" spans="2:15" ht="24.6" customHeight="1" x14ac:dyDescent="0.25"/>
  </sheetData>
  <sheetProtection algorithmName="SHA-512" hashValue="H/o1WH/gD6PYDZhxyEUD+GvMcza5KrrUe9YUAa4l95NFyntxw/J/Pj+Myj5l/Tnmv1qdMLxwRm6XUw2ITp9eHQ==" saltValue="IzMxleg2+5Kc7LF4Rigypg==" spinCount="100000" sheet="1" objects="1" scenarios="1" selectLockedCells="1"/>
  <mergeCells count="34">
    <mergeCell ref="A3:K3"/>
    <mergeCell ref="A4:K4"/>
    <mergeCell ref="A5:A6"/>
    <mergeCell ref="B5:B6"/>
    <mergeCell ref="D24:E24"/>
    <mergeCell ref="F24:H24"/>
    <mergeCell ref="I24:K24"/>
    <mergeCell ref="G34:G36"/>
    <mergeCell ref="B35:C35"/>
    <mergeCell ref="B36:C36"/>
    <mergeCell ref="B27:G27"/>
    <mergeCell ref="B30:C30"/>
    <mergeCell ref="B31:C31"/>
    <mergeCell ref="E31:E33"/>
    <mergeCell ref="F31:F33"/>
    <mergeCell ref="G31:G33"/>
    <mergeCell ref="B32:C32"/>
    <mergeCell ref="B33:C33"/>
    <mergeCell ref="B40:D40"/>
    <mergeCell ref="B41:G41"/>
    <mergeCell ref="C5:C6"/>
    <mergeCell ref="J1:M1"/>
    <mergeCell ref="B28:G28"/>
    <mergeCell ref="A23:C23"/>
    <mergeCell ref="A24:C24"/>
    <mergeCell ref="B37:C37"/>
    <mergeCell ref="E37:E39"/>
    <mergeCell ref="F37:F39"/>
    <mergeCell ref="G37:G39"/>
    <mergeCell ref="B38:C38"/>
    <mergeCell ref="B39:C39"/>
    <mergeCell ref="B34:C34"/>
    <mergeCell ref="E34:E36"/>
    <mergeCell ref="F34:F36"/>
  </mergeCells>
  <pageMargins left="0.7" right="0.7" top="0.78740157499999996" bottom="0.78740157499999996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A1 - Výpočet ceny soli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Kostelecká Miluše</cp:lastModifiedBy>
  <cp:lastPrinted>2021-06-24T06:07:45Z</cp:lastPrinted>
  <dcterms:created xsi:type="dcterms:W3CDTF">2021-06-14T12:37:22Z</dcterms:created>
  <dcterms:modified xsi:type="dcterms:W3CDTF">2021-07-02T05:37:02Z</dcterms:modified>
</cp:coreProperties>
</file>