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tejickova" reservationPassword="0"/>
  <workbookPr/>
  <bookViews>
    <workbookView xWindow="240" yWindow="120" windowWidth="14940" windowHeight="9225" activeTab="0"/>
  </bookViews>
  <sheets>
    <sheet name="Rekapitulace" sheetId="1" r:id="rId1"/>
    <sheet name="SO001" sheetId="2" r:id="rId2"/>
    <sheet name="SO002" sheetId="3" r:id="rId3"/>
    <sheet name="SO201" sheetId="4" r:id="rId4"/>
    <sheet name="VON" sheetId="5" r:id="rId5"/>
  </sheets>
  <definedNames/>
  <calcPr/>
  <webPublishing/>
</workbook>
</file>

<file path=xl/sharedStrings.xml><?xml version="1.0" encoding="utf-8"?>
<sst xmlns="http://schemas.openxmlformats.org/spreadsheetml/2006/main" count="1273" uniqueCount="395">
  <si>
    <t>Rekapitulace ceny</t>
  </si>
  <si>
    <t>Stavba: JI 2021 - III/01945 Rantířov, opěrná zeď u mostu ev.č. 01945-3 v km 4,624-4,642 aktualizace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</si>
  <si>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</si>
  <si>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</si>
  <si>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</si>
  <si>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</si>
  <si>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</si>
  <si>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</si>
  <si>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</si>
  <si>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</si>
  <si>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</si>
  <si>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</si>
  <si>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</si>
  <si>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</si>
  <si>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JI 2021</t>
  </si>
  <si>
    <t>III/01945 Rantířov, opěrná zeď u mostu ev.č. 01945-3 v km 4,624-4,642 aktualizace</t>
  </si>
  <si>
    <t>O</t>
  </si>
  <si>
    <t>Rozpočet:</t>
  </si>
  <si>
    <t>0,00</t>
  </si>
  <si>
    <t>15,00</t>
  </si>
  <si>
    <t>21,00</t>
  </si>
  <si>
    <t>3</t>
  </si>
  <si>
    <t>2</t>
  </si>
  <si>
    <t>SO001</t>
  </si>
  <si>
    <t>Bourané konstrukce - stávající opěrná zeď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</si>
  <si>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</si>
  <si>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</si>
  <si>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</si>
  <si>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</si>
  <si>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</si>
  <si>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</si>
  <si>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</si>
  <si>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</si>
  <si>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</si>
  <si>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</si>
  <si>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</si>
  <si>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</si>
  <si>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</si>
  <si>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</si>
  <si>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</si>
  <si>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</si>
  <si>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</si>
  <si>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</si>
  <si>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</si>
  <si>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</si>
  <si>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015330</t>
  </si>
  <si>
    <t/>
  </si>
  <si>
    <t>POPLATKY ZA LIKVIDACI ODPADŮ NEKONTAMINOVANÝCH - 17 05 04 KAMENNÁ SUŤ</t>
  </si>
  <si>
    <t>T</t>
  </si>
  <si>
    <t>PP</t>
  </si>
  <si>
    <t>VV</t>
  </si>
  <si>
    <t>(18+44,1)*2,2=136,620 [A]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</si>
  <si>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</si>
  <si>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</si>
  <si>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Ostatní konstrukce a práce</t>
  </si>
  <si>
    <t>967176</t>
  </si>
  <si>
    <t>VYBOURÁNÍ ČÁSTÍ KONSTRUKCÍ DŘEVĚNÝCH S ODVOZEM DO 12KM</t>
  </si>
  <si>
    <t>M3</t>
  </si>
  <si>
    <t>VYBOURÁNÍ ZAJIŠTĚNÍ ZDI - vybourání dřevěných trám§</t>
  </si>
  <si>
    <t>0,16*0,16*3*2,5+0,16*0,16*3*2,9=0,415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</si>
  <si>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</t>
  </si>
  <si>
    <t>91</t>
  </si>
  <si>
    <t>Doplňující konstrukce a práce</t>
  </si>
  <si>
    <t>9111B3</t>
  </si>
  <si>
    <t>ZÁBRADLÍ SILNIČNÍ SE SVISLOU VÝPLNÍ - DEMONTÁŽ S PŘESUNEM</t>
  </si>
  <si>
    <t>M</t>
  </si>
  <si>
    <t>s polykarbonátovou výplní   
bude vráceno zpět</t>
  </si>
  <si>
    <t>položka zahrnuje:   
- demontáž a odstranění zařízení   
- jeho odvoz na předepsané místo</t>
  </si>
  <si>
    <t>96</t>
  </si>
  <si>
    <t>Bourání konstrukcí</t>
  </si>
  <si>
    <t>966126</t>
  </si>
  <si>
    <t>BOURÁNÍ KONSTRUKCÍ Z KAMENE NA SUCHO S ODVOZEM DO 12KM</t>
  </si>
  <si>
    <t>bourání stávající zdi - kamenného základu</t>
  </si>
  <si>
    <t>1*1*18=18,000 [A] "šířka*výška*délka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</si>
  <si>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</si>
  <si>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966136</t>
  </si>
  <si>
    <t>BOURÁNÍ KONSTRUKCÍ Z KAMENE NA MC S ODVOZEM DO 12KM</t>
  </si>
  <si>
    <t>BOURÁNÍ STÁVAJÍCÍ KAMENNÉ ZDI</t>
  </si>
  <si>
    <t>0,7*3,5*18=44,100 [A] "šířka*výška*délka</t>
  </si>
  <si>
    <t>966166</t>
  </si>
  <si>
    <t>BOURÁNÍ KONSTRUKCÍ ZE ŽELEZOBETONU S ODVOZEM DO 12KM</t>
  </si>
  <si>
    <t>0,35*0,1*18=0,630 [A] "šířka*výška*délka</t>
  </si>
  <si>
    <t>SO002</t>
  </si>
  <si>
    <t>Stavební jáma a její součásti</t>
  </si>
  <si>
    <t>23</t>
  </si>
  <si>
    <t>014102</t>
  </si>
  <si>
    <t>POPLATKY ZA SKLÁDKU</t>
  </si>
  <si>
    <t>odfrézovaný asfalt a konstrukční vrstvy znečištěné PAU v případě nadlimitního zastižení, bude účtování dle skutečnosti, čerpáno se souhlasem TDS a investora, v případě, že zkouška potvrdí přítomnost dehtu v asfaltových vrstvách. 
28=28,000 [A]</t>
  </si>
  <si>
    <t>zahrnuje veškeré poplatky provozovateli skládky související s uložením odpadu na skládce.</t>
  </si>
  <si>
    <t>015113</t>
  </si>
  <si>
    <t>POPLATKY ZA LIKVIDACI ODPADŮ NEKONTAMINOVANÝCH - 17 05 04 VYTĚŽENÉ ZEMINY A HORNINY - III. TŘÍDA TĚŽITELNOSTI</t>
  </si>
  <si>
    <t>25*2=50,000 [A]</t>
  </si>
  <si>
    <t>015130</t>
  </si>
  <si>
    <t>POPLATKY ZA LIKVIDACI ODPADŮ NEKONTAMINOVANÝCH - 17 03 02 VYBOURANÝ ASFALTOVÝ BETON BEZ DEHTU</t>
  </si>
  <si>
    <t>10,725*2,2=23,595 [A]  
8,91*2,2=19,602 [B]  
Celkem: A+B=43,197 [C]</t>
  </si>
  <si>
    <t>015140</t>
  </si>
  <si>
    <t>POPLATKY ZA LIKVIDACI ODPADŮ NEKONTAMINOVANÝCH - 17 01 01 BETON Z DEMOLIC OBJEKTŮ, ZÁKLADŮ TV</t>
  </si>
  <si>
    <t>7*2,5=17,500 [A]</t>
  </si>
  <si>
    <t>(13,2)*2,2=29,040 [A]</t>
  </si>
  <si>
    <t>Zemní práce</t>
  </si>
  <si>
    <t>113171</t>
  </si>
  <si>
    <t>ODSTRAN KRYTU ZPEVNĚNÝCH PLOCH Z DLAŽEB KOSTEK, ODVOZ DO 1KM</t>
  </si>
  <si>
    <t>zpevněný svah, odvoz na mezideponii</t>
  </si>
  <si>
    <t>30*0,1=3,000 [A] "plocha*tloušťka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</si>
  <si>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</si>
  <si>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113327</t>
  </si>
  <si>
    <t>ODSTRAN PODKL ZPEVNĚNÝCH PLOCH Z KAMENIVA NESTMEL, ODVOZ DO 16KM</t>
  </si>
  <si>
    <t>(33)*0,4=13,200 [A] "plocha*tloušťka</t>
  </si>
  <si>
    <t>7</t>
  </si>
  <si>
    <t>113336</t>
  </si>
  <si>
    <t>ODSTRAN PODKL ZPEVNĚNÝCH PLOCH S ASFALT POJIVEM, ODVOZ DO 12KM</t>
  </si>
  <si>
    <t>33*0,27=8,910 [A]</t>
  </si>
  <si>
    <t>8</t>
  </si>
  <si>
    <t>113456</t>
  </si>
  <si>
    <t>ODSTRAN KRYTU ZPEVNĚNÝCH PLOCH Z BETONU VČET PODKLADU, ODVOZ DO 12KM</t>
  </si>
  <si>
    <t>113481</t>
  </si>
  <si>
    <t>ODSTRANĚNÍ KRYTU ZPEVNĚNÝCH PLOCH Z DLAŽDIC VČETNĚ PODKLADU, ODVOZ DO 1KM</t>
  </si>
  <si>
    <t>7+1,5=8,500 [A] "chodník</t>
  </si>
  <si>
    <t>113521</t>
  </si>
  <si>
    <t>ODSTRANĚNÍ CHODNÍKOVÝCH A SILNIČNÍCH OBRUBNÍKŮ BETONOVÝCH, ODVOZ DO 1KM</t>
  </si>
  <si>
    <t>bude znovuusazen</t>
  </si>
  <si>
    <t>3=3,000 [A]</t>
  </si>
  <si>
    <t>11</t>
  </si>
  <si>
    <t>113531</t>
  </si>
  <si>
    <t>ODSTRANĚNÍ CHODNÍKOVÝCH KAMENNÝCH OBRUBNÍKŮ, ODVOZ DO 1KM</t>
  </si>
  <si>
    <t>bude znovuosazen</t>
  </si>
  <si>
    <t>20+3=23,000 [A]</t>
  </si>
  <si>
    <t>12</t>
  </si>
  <si>
    <t>113727</t>
  </si>
  <si>
    <t>FRÉZOVÁNÍ ZPEVNĚNÝCH PLOCH ASFALTOVÝCH, ODVOZ DO 16KM</t>
  </si>
  <si>
    <t>(93+121,5)*0,05=10,725 [A] "plocha*tloušťka</t>
  </si>
  <si>
    <t>13</t>
  </si>
  <si>
    <t>131931</t>
  </si>
  <si>
    <t>HLOUBENÍ JAM ZAPAŽ I NEPAŽ TŘ. III, ODVOZ DO 1KM</t>
  </si>
  <si>
    <t>včetně svahování stavební jámy   
odvoz na mezideponii pro zpětný zásyp stavební jámy</t>
  </si>
  <si>
    <t>19,5*9,8=191,100 [A] 
0,6*1,8*10=10,800 [B]  výkop pro potrubí 
A+B=201,900 [C]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</si>
  <si>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</si>
  <si>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14</t>
  </si>
  <si>
    <t>131937</t>
  </si>
  <si>
    <t>HLOUBENÍ JAM ZAPAŽ I NEPAŽ TŘ. III, ODVOZ DO 16KM</t>
  </si>
  <si>
    <t>včetně svahování stavební jámy</t>
  </si>
  <si>
    <t>1*2*12,5=25,000 [A] "stavební jama pro realizaci podbetonování základového pásu</t>
  </si>
  <si>
    <t>15</t>
  </si>
  <si>
    <t>22694</t>
  </si>
  <si>
    <t>ZÁPOROVÉ PAŽENÍ Z KOVU DOČASNÉ</t>
  </si>
  <si>
    <t>vystrojení HEB 200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</si>
  <si>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</si>
  <si>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16</t>
  </si>
  <si>
    <t>22695A</t>
  </si>
  <si>
    <t>VÝDŘEVA ZÁPOROVÉHO PAŽENÍ DOČASNÁ (PLOCHA)</t>
  </si>
  <si>
    <t>M2</t>
  </si>
  <si>
    <t>položka zahrnuje osazení pažin bez ohledu na druh, jejich opotřebení a jejich odstranění</t>
  </si>
  <si>
    <t>Základy</t>
  </si>
  <si>
    <t>24</t>
  </si>
  <si>
    <t>Ocelová převázka v horní hraně mikrozápor U200 
ČERPÁNÍ SE SOUHLASEM TDS A GEOLOGA</t>
  </si>
  <si>
    <t>17</t>
  </si>
  <si>
    <t>26135</t>
  </si>
  <si>
    <t>VRTY PRO KOTVENÍ, INJEKTÁŽ A MIKROPILOTY NA POVRCHU TŘ. III D DO 300MM</t>
  </si>
  <si>
    <t>vrt pro pažení HEB</t>
  </si>
  <si>
    <t>položka zahrnuje:   
přemístění, montáž a demontáž vrtných souprav   
svislou dopravu zeminy z vrtu   
vodorovnou dopravu zeminy bez uložení na skládku   
případně nutné pažení dočasné (včetně odpažení) i trvalé</t>
  </si>
  <si>
    <t>Vodorovné konstrukce</t>
  </si>
  <si>
    <t>18</t>
  </si>
  <si>
    <t>461313</t>
  </si>
  <si>
    <t>PATKY Z PROSTÉHO BETONU C16/20</t>
  </si>
  <si>
    <t>obetonování HEB</t>
  </si>
  <si>
    <t>1,9*19,5/0,7*0,3*0,3=4,764 [A]</t>
  </si>
  <si>
    <t>položka zahrnuje:   
- nutné zemní práce (hloubení rýh a pod.)   
- dodání  čerstvého  betonu  (betonové  směsi)  požadované  kvality,  jeho  uložení  do požadovaného tvaru při jakékoliv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zřízení  všech  požadovaných  otvorů, kapes, výklenků, prostupů, dutin, drážek a pod., vč. ztížení práce a úprav  kolem nich,   
- úpravy pro osazení doplňkových konstrukcí a vybavení,   
- úpravy povrchu pro položení požadované izolace, povlaků a nátěrů, případně vyspravení,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</t>
  </si>
  <si>
    <t>22</t>
  </si>
  <si>
    <t>919112</t>
  </si>
  <si>
    <t>ŘEZÁNÍ ASFALTOVÉHO KRYTU VOZOVEK TL DO 100MM</t>
  </si>
  <si>
    <t>9,38+6+15+5,3+6,2+8=49,880 [A]</t>
  </si>
  <si>
    <t>položka zahrnuje řezání vozovkové vrstvy v předepsané tloušťce, včetně spotřeby vody</t>
  </si>
  <si>
    <t>19</t>
  </si>
  <si>
    <t>9166B2</t>
  </si>
  <si>
    <t>DOČASNÁ SVODIDLA, ÚROVEŇ ZADRŽENÍ T2 - MONTÁŽ S PŘESUNEM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</si>
  <si>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</t>
  </si>
  <si>
    <t>20</t>
  </si>
  <si>
    <t>9166B3</t>
  </si>
  <si>
    <t>DOČASNÁ SVODIDLA, ÚROVEŇ ZADRŽENÍ T2 - DEMONTÁŽ</t>
  </si>
  <si>
    <t>Položka zahrnuje odstranění, demontáž a odklizení zařízení s odvozem na předepsané místo</t>
  </si>
  <si>
    <t>21</t>
  </si>
  <si>
    <t>9166B9</t>
  </si>
  <si>
    <t>DOČASNÁ SVODIDLA, ÚROVEŇ ZADRŽENÍ T2 - NÁJEMNÉ</t>
  </si>
  <si>
    <t>MDEN</t>
  </si>
  <si>
    <t>předpoklad pronájmu 4 měsíce</t>
  </si>
  <si>
    <t>18*30*4=2 160,000 [A]</t>
  </si>
  <si>
    <t>položka zahrnuje sazbu za pronájem zařízení. Počet měrných jednotek se určí jako součin délky zařízení a počtu dní použití.</t>
  </si>
  <si>
    <t>SO201</t>
  </si>
  <si>
    <t>Opěrná zeď</t>
  </si>
  <si>
    <t>014201</t>
  </si>
  <si>
    <t>POPLATKY ZA ZEMNÍK - ZEMINA</t>
  </si>
  <si>
    <t>0,8*8,8=7,040 [A]</t>
  </si>
  <si>
    <t>zahrnuje veškeré poplatky majiteli zemníku související s nákupem zeminy (nikoliv s otvírkou zemníku)</t>
  </si>
  <si>
    <t>122937</t>
  </si>
  <si>
    <t>ODKOPÁVKY A PROKOPÁVKY OBECNÉ TŘ. III, ODVOZ DO 16KM</t>
  </si>
  <si>
    <t>0,8*8,8=7,040 [A] "šířka*plocha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</si>
  <si>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</si>
  <si>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161211</t>
  </si>
  <si>
    <t>VODOROVNÉ PŘEMÍSTĚNÍ ZEMINY NA POVRCHU DO 1 KM</t>
  </si>
  <si>
    <t>10,8+191,1=201,900 [A] "přemístění zeminy pro zásyp potrubí a do zásypů z mezideponie</t>
  </si>
  <si>
    <t>Zahrnuje vodorovné přemístění, dopravu, přeložení a manipulaci s rubaninou na povrchu z výrubu v podzemí (včetně rubaniny z nezaviněného nadvýrubu) na skládku, nebo mezideponii do 1km;    
- vodorovné přemístění suti z vybouraných konstrukcí a vybouraných hmot z podzemí na povrchu;    
- potřebnou mechanizaci;   
- měří se v „m3“ v rostlém (nerozpojeném) objemu rubaniny.</t>
  </si>
  <si>
    <t>16171</t>
  </si>
  <si>
    <t>NAKLÁDÁNÍ ZEMINY</t>
  </si>
  <si>
    <t>Zahrnuje manipulaci s rubaninou do 50m od místa vzniku nezaviněného nadvýlomu a její naložení na dopravní prostředek v podzemí;   
- potřebnou mechanizaci.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</si>
  <si>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</si>
  <si>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</si>
  <si>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</si>
  <si>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</si>
  <si>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</si>
  <si>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štěrkopískem</t>
  </si>
  <si>
    <t>(5+4,4)*0,6*0,3=1,692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</si>
  <si>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</si>
  <si>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21262</t>
  </si>
  <si>
    <t>TRATIVODY KOMPLET Z TRUB Z PLAST HMOT DN DO 100MM</t>
  </si>
  <si>
    <t>DN 100 včetně obetonování potrubí drenážním betonem</t>
  </si>
  <si>
    <t>19=19,000 [A] "PODÉL ZDI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</si>
  <si>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</si>
  <si>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239314</t>
  </si>
  <si>
    <t>PODZEMNÍ STĚNY Z PROST BETONU DO C25/30</t>
  </si>
  <si>
    <t>vybetonování podkopávky</t>
  </si>
  <si>
    <t>0,8*8,8=7,040 [A] "šířka*délka</t>
  </si>
  <si>
    <t>- objem betonu pro přebetonování a nadbetonování, který se nepřičítá ke stanovenému objemu výplně podzemních stěn    
- ukončení podzemní stěny pod ústím vrtu a vyplnění zbývající části sypaninou nebo kamenivem    
- odbourání a odstranění znehodnocené části výplně a úprava hlavy podzemní stěny před výstavbou další konstrukční části    
- zřízení výplně podzemní stěny pod hladinou vody.    
- dodání čerstvého betonu (betonové směsi) požadované kvality, jeho uložení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požadovaných konstr. (i ztracené) s úpravou dle požadované kvality povrchu betonu, včetně odbedňovacích a odskružovacích prostředků,    
- podpěrné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všech požadovaných otvorů, kapes, výklenků, prostupů, dutin, drážek a pod., vč. ztížení práce a úprav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a tmelení spar a spojů,    
- opatření povrchů betonu izolací proti zemní vlhkosti v částech, kde přijdou do styku se zeminou nebo kamenivem,    
- případné zřízení spojovací vrstvy u základů,    
- úpravy pro osazení zařízení ochrany konstrukce proti vlivu bludných proudů</t>
  </si>
  <si>
    <t>272325</t>
  </si>
  <si>
    <t>ZÁKLADY ZE ŽELEZOBETONU DO C30/37 (B37)</t>
  </si>
  <si>
    <t>základy zdi z betonu C 30/37 XC3 XF4    
vč. nátěru zasypaných ploch proti zemní vlhkosti, výplně a těsnění prac.a dilat.spar   
vč. bednění</t>
  </si>
  <si>
    <t>2,2*0,5*17,835=19,619 [A]</t>
  </si>
  <si>
    <t>- dodání  čerstvého  betonu  (betonové  směsi)  požadované  kvality,  jeho  uložení  do požadovaného tvaru při jakékoliv hustotě výztuže,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 požadovaných  konstr. (i ztracené) s úpravou  dle požadované  kvality povrchu betonu, včetně odbedňovacích a odskružovacích prostředků,     
- podpěrné  konstr. (skruže) a lešení všech druhů pro bednění, uložení čerstvého betonu, výztuže a doplňkových konstr., vč. požadovaných otvorů, ochranných a bezpečnostních opatření a základů těchto konstrukcí a lešení,     
- vytvoření kotevních čel, kapes, nálitků, a sedel,     
- zřízení  všech  požadovaných  otvorů, kapes, výklenků, prostupů, dutin, drážek a pod., vč. ztížení práce a úprav  kolem nich,     
- úpravy pro osazení výztuže, doplňkových konstrukcí a vybavení,     
- úpravy povrchu pro položení požadované izolace, povlaků a nátěrů, případně vyspravení,     
- ztížení práce u kabelových a injektážních trubek a ostatních zařízení osazovaných do betonu,     
- konstrukce betonových kloubů, upevnění kotevních prvků a doplňkových konstrukcí,     
- nátěry zabraňující soudržnost betonu a bednění,     
- výplň, těsnění  a tmelení spar a spojů,     
- opatření  povrchů  betonu  izolací  proti zemní vlhkosti v částech, kde přijdou do styku se zeminou nebo kamenivem,     
- případné zřízení spojovací vrstvy u základů,     
- úpravy pro osazení zařízení ochrany konstrukce proti vlivu bludných proudů,</t>
  </si>
  <si>
    <t>272365</t>
  </si>
  <si>
    <t>VÝZTUŽ ZÁKLADŮ Z OCELI 10505, B500B</t>
  </si>
  <si>
    <t>výztuž základů cca 125kg/m3</t>
  </si>
  <si>
    <t>19,619*125/1000=2,452 [A]</t>
  </si>
  <si>
    <t>Položka zahrnuje veškerý materiál, výrobky a polotovary, včetně mimostaveništní a vnitrostaveništní dopravy (rovněž přesuny), včetně naložení a složení, případně s uložením     
- dodání betonářské výztuže v požadované kvalitě, stříhání, řezání, ohýbání a spojování do všech požadovaných tvarů (vč. armakošů) a uložení s požadovaným zajištěním polohy a krytí výztuže betonem,     
- veškeré svary nebo jiné spoje výztuže,     
- pomocné konstrukce a práce pro osazení a upevnění výztuže,     
- zednické výpomoci pro montáž betonářské výztuže,     
- úpravy výztuže pro osazení doplňkových konstrukcí,     
- ochranu výztuže do doby jejího zabetonování,     
- úpravy výztuže pro zřízení železobetonových kloubů, kotevních prvků, závěsných ok a doplňkových konstrukcí,     
- veškerá opatření pro zajištění soudržnosti výztuže a betonu,     
- vodivé propojení výztuže, které je součástí ochrany konstrukce proti vlivům bludných proudů, vyvedení do měřících skříní nebo míst pro měření bludných proudů (vlastní měřící skříně se uvádějí položkami SD 74),     
- povrchovou antikorozní úpravu výztuže,     
- separaci výztuže,     
- osazení měřících zařízení a úpravy pro ně,     
- osazení měřících skříní nebo míst pro měření bludných proudů.</t>
  </si>
  <si>
    <t>289971</t>
  </si>
  <si>
    <t>OPLÁŠTĚNÍ (ZPEVNĚNÍ) Z GEOTEXTILIE</t>
  </si>
  <si>
    <t>rub zdí - položená na PE folii</t>
  </si>
  <si>
    <t>3,6*18=64,800 [A]</t>
  </si>
  <si>
    <t>Položka zahrnuje:     
- dodávku předepsané geotextilie    
- úpravu, očištění a ochranu podkladu     
- přichycení k podkladu, případně zatížení     
- úpravy spojů a zajištění okrajů     
- úpravy pro odvodnění     
- nutné přesahy     
- mimostaveništní a vnitrostaveništní dopravu</t>
  </si>
  <si>
    <t>28999</t>
  </si>
  <si>
    <t>OPLÁŠTĚNÍ (ZPEVNĚNÍ) Z FÓLIE</t>
  </si>
  <si>
    <t>nopová fólie</t>
  </si>
  <si>
    <t>60,95+1,4*17,835=85,919 [A] "plocha dříku+vodorovná plocha dříku</t>
  </si>
  <si>
    <t>Položka zahrnuje:   
- dodávku předepsané fólie   
- úpravu, očištění a ochranu podkladu   
- přichycení k podkladu, případně zatížení   
- úpravy spojů a zajištění okrajů   
- úpravy pro odvodnění   
- nutné přesahy   
- mimostaveništní a vnitrostaveništní dopravu</t>
  </si>
  <si>
    <t>01</t>
  </si>
  <si>
    <t>rub zdi</t>
  </si>
  <si>
    <t>Položka zahrnuje:     
- dodávku předepsané fólie    
- úpravu, očištění a ochranu podkladu     
- přichycení k podkladu, případně zatížení     
- úpravy spojů a zajištění okrajů     
- úpravy pro odvodnění     
- nutné přesahy     
- mimostaveništní a vnitrostaveništní dopravu</t>
  </si>
  <si>
    <t>Svislé konstrukce</t>
  </si>
  <si>
    <t>31712</t>
  </si>
  <si>
    <t>ŘÍMSY Z DÍLCŮ ŽELEZOBETONOVÝCH</t>
  </si>
  <si>
    <t>0,061*17,835=1,088 [A]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</si>
  <si>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</si>
  <si>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327325</t>
  </si>
  <si>
    <t>ZDI OPĚRNÉ, ZÁRUBNÍ, NÁBŘEŽNÍ ZE ŽELEZOVÉHO BETONU DO C30/37 (B37)</t>
  </si>
  <si>
    <t>dříky zdi   
vč. nátěru zasypaných ploch proti zemní vlhkosti, výplně a těsnění prac.a dilat.spar   
beton C30/37 XC3 XF4   
pohledovost betonu dle požadavku investora   
včetně napojení pomocí smykových trnů do nebourané části stávající zdi</t>
  </si>
  <si>
    <t>0,5*60,95=30,475 [A] "šířka*plocha</t>
  </si>
  <si>
    <t>- dodání  čerstvého  betonu  (betonové  směsi)  požadované  kvality,  jeho  uložení  do požadovaného tvaru při jakékoliv hustotě výztuže,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 požadovaných  konstr. (i ztracené) s úpravou  dle požadované  kvality povrchu betonu, včetně odbedňovacích a odskružovacích prostředků,     
- podpěrné  konstr. (skruže) a lešení všech druhů pro bednění, uložení čerstvého betonu, výztuže a doplňkových konstr., vč. požadovaných otvorů, ochranných a bezpečnostních opatření a základů těchto konstrukcí a lešení,     
- vytvoření kotevních čel, kapes, nálitků, a sedel,     
- zřízení  všech  požadovaných  otvorů, kapes, výklenků, prostupů, dutin, drážek a pod., vč. ztížení práce a úprav  kolem nich,     
- úpravy pro osazení výztuže, doplňkových konstrukcí a vybavení,     
- úpravy povrchu pro položení požadované izolace, povlaků a nátěrů, případně vyspravení,     
- ztížení práce u kabelových a injektážních trubek a ostatních zařízení osazovaných do betonu,     
- konstrukce betonových kloubů, upevnění kotevních prvků a doplňkových konstrukcí,     
- nátěry zabraňující soudržnost betonu a bednění,     
- výplň, těsnění  a tmelení spar a spojů,     
- opatření  povrchů  betonu  izolací  proti zemní vlhkosti v částech, kde přijdou do styku se zeminou nebo kamenivem,     
- případné zřízení spojovací vrstvy u základů,     
- úpravy pro osazení zařízení ochrany konstrukce proti vlivu bludných proudů</t>
  </si>
  <si>
    <t>327365</t>
  </si>
  <si>
    <t>VÝZTUŽ ZDÍ OPĚRNÝCH, ZÁRUBNÍCH, NÁBŘEŽNÍCH Z OCELI 10505, B500B</t>
  </si>
  <si>
    <t>výztuž dříků</t>
  </si>
  <si>
    <t>6,4621*1,05-2,452=4,333 [A] "výztuž dle výkresu+5%ztratné-výztuž základu</t>
  </si>
  <si>
    <t>421314</t>
  </si>
  <si>
    <t>MOSTNÍ NOSNÉ DESKOVÉ KONSTR Z PROST BETONU DO C25/30</t>
  </si>
  <si>
    <t>- dodání čerstvého betonu (betonové směsi) požadované kvality, jeho uložení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požadovaných konstr. (i ztracené) s úpravou dle požadované kvality povrchu betonu, včetně odbedňovacích a odskružovacích prostředků,    
- podpěrné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všech požadovaných otvorů, kapes, výklenků, prostupů, dutin, drážek a pod., vč. ztížení práce a úprav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a tmelení spar a spojů,    
- opatření povrchů betonu izolací proti zemní vlhkosti v částech, kde přijdou do styku se zeminou nebo kamenivem,    
- případné zřízení spojovací vrstvy u základů,    
- úpravy pro osazení zařízení ochrany konstrukce proti vlivu bludných proudů</t>
  </si>
  <si>
    <t>451312</t>
  </si>
  <si>
    <t>PODKLADNÍ A VÝPLŇOVÉ VRSTVY Z PROSTÉHO BETONU C12/15</t>
  </si>
  <si>
    <t>podkladní beton pod základy C 12/15 X0    
vč. opatření proti zení vlhkosti</t>
  </si>
  <si>
    <t>2,2*0,1*17,835=3,924 [A] "šířka*tloušťka*délka</t>
  </si>
  <si>
    <t>Komunikace</t>
  </si>
  <si>
    <t>502946</t>
  </si>
  <si>
    <t>ZŘÍZENÍ VRSTVY Z GEOKOMPOZITU</t>
  </si>
  <si>
    <t>tl. min. 6 mm po stlačení</t>
  </si>
  <si>
    <t>0,3*17,835+1,8*17,835=37,454 [A] "plocha dříku+vodorovná plocha dříku</t>
  </si>
  <si>
    <t>1. Položka obsahuje:    
 – nákup a dodání geosyntetika v požadované kvalitě    
 – očištění a urovnání podkladu    
 – uložení geosyntetika dle předepsaného technologického předpisu    
 – zřízení konstrukční vrstvy z geosyntetika bez rozlišení šířky, pokládání vrstvy po etapách, včetně pracovních spar a spojů    
 – průkazní zkoušky, kontrolní zkoušky a kontrolní měření    
 – úpravu napojení, ukončení a těsnění podél trativodů, vpustí, šachet a pod.    
 – úpravu povrchu vrstvy    
2. Položka neobsahuje:    
 X    
3. Způsob měření:    
Měří se metr čtverečný projektované nebo skutečné plochy, přičemž do výměry je již zahrnuto ztratné, přesahy, prořezy.</t>
  </si>
  <si>
    <t>56314</t>
  </si>
  <si>
    <t>VOZOVKOVÉ VRSTVY Z MECHANICKY ZPEVNĚNÉHO KAMENIVA TL. DO 200MM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</si>
  <si>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</si>
  <si>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56334</t>
  </si>
  <si>
    <t>VOZOVKOVÉ VRSTVY ZE ŠTĚRKODRTI TL. DO 200MM</t>
  </si>
  <si>
    <t>třída A, frakce 0-32 mm</t>
  </si>
  <si>
    <t>56336</t>
  </si>
  <si>
    <t>VOZOVKOVÉ VRSTVY ZE ŠTĚRKODRTI TL. DO 300MM</t>
  </si>
  <si>
    <t>1,5+7=8,500 [A]</t>
  </si>
  <si>
    <t>572121</t>
  </si>
  <si>
    <t>INFILTRAČNÍ POSTŘIK ASFALTOVÝ DO 1,0KG/M2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</si>
  <si>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</si>
  <si>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572211</t>
  </si>
  <si>
    <t>SPOJOVACÍ POSTŘIK Z ASFALTU DO 0,5KG/M2</t>
  </si>
  <si>
    <t>33*2=66,000 [A]  
120+93=213,000 [B]  
Celkem: A+B=279,000 [C]</t>
  </si>
  <si>
    <t>25</t>
  </si>
  <si>
    <t>574A34</t>
  </si>
  <si>
    <t>ASFALTOVÝ BETON PRO OBRUSNÉ VRSTVY ACO 11+, 11S TL. 40MM</t>
  </si>
  <si>
    <t>33=33,000 [A]  
120+93=213,000 [B]  
Celkem: A+B=246,000 [C]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</si>
  <si>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</si>
  <si>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26</t>
  </si>
  <si>
    <t>574C56</t>
  </si>
  <si>
    <t>ASFALTOVÝ BETON PRO LOŽNÍ VRSTVY ACL 16+, 16S TL. 60MM</t>
  </si>
  <si>
    <t>27</t>
  </si>
  <si>
    <t>574E46</t>
  </si>
  <si>
    <t>ASFALTOVÝ BETON PRO PODKLADNÍ VRSTVY ACP 16+, 16S TL. 50MM</t>
  </si>
  <si>
    <t>28</t>
  </si>
  <si>
    <t>587201</t>
  </si>
  <si>
    <t>PŘEDLÁŽDĚNÍ KRYTU Z VELKÝCH KOSTEK</t>
  </si>
  <si>
    <t>- pod pojmem *předláždění* se rozumí rozebrání stávající dlažby a pokládka dlažby ze stávajícího dlažebního materiálu (bez dodávky nového)   
- zahrnuje nezbytnou manipulaci s tímto materiálem (nakládání, doprava, složení, očištění)   
- dodání a rozprostření materiálu pro lože a jeho tloušťku předepsanou dokumentací a pro předepsanou výplň spar   
- eventuelní doplnění plochy s použitím nového materiálu se vykazuje v položce č.582</t>
  </si>
  <si>
    <t>29</t>
  </si>
  <si>
    <t>587206</t>
  </si>
  <si>
    <t>PŘEDLÁŽDĚNÍ KRYTU Z BETONOVÝCH DLAŽDIC SE ZÁMKEM</t>
  </si>
  <si>
    <t>7+1,5=8,500 [A]</t>
  </si>
  <si>
    <t>30</t>
  </si>
  <si>
    <t>58910</t>
  </si>
  <si>
    <t>VÝPLŇ SPAR ASFALTEM</t>
  </si>
  <si>
    <t>položka zahrnuje:   
- dodávku předepsaného materiálu   
- vyčištění a výplň spar tímto materiálem</t>
  </si>
  <si>
    <t>Přidružená stavební výroba</t>
  </si>
  <si>
    <t>31</t>
  </si>
  <si>
    <t>711311</t>
  </si>
  <si>
    <t>IZOLACE PODZEMNÍCH OBJEKTŮ PROTI ZEMNÍ VLHKOSTI ASFALTOVÝMI NÁTĚRY</t>
  </si>
  <si>
    <t>ALP+2xALN</t>
  </si>
  <si>
    <t>0,3*17,835+1,8*17,835=37,454 [A] "plocha dříku+vodorovná plocha dříku  
60,95+1,4*17,835=85,919 [C] "plocha dříku+vodorovná plocha dříku  
Celkem: (A+C)*3=370,119 [D]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</si>
  <si>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geotextilii, cementový potěr, izolační přizdívku</t>
  </si>
  <si>
    <t>32</t>
  </si>
  <si>
    <t>711412</t>
  </si>
  <si>
    <t>IZOLACE MOSTOVEK CELOPLOŠNÁ ASFALTOVÝMI PÁSY</t>
  </si>
  <si>
    <t>NAIP</t>
  </si>
  <si>
    <t>0,3*17,835+1,8*17,835=37,454 [A] "plocha dříku+vodorovná plocha dříku  
60,95+1,4*17,835=85,919 [C] "plocha dříku+vodorovná plocha dříku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</si>
  <si>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</si>
  <si>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Potrubí</t>
  </si>
  <si>
    <t>33</t>
  </si>
  <si>
    <t>87426</t>
  </si>
  <si>
    <t>POTRUBÍ Z TRUB PLAST ODPAD DN DO 80MM</t>
  </si>
  <si>
    <t>PVC průchodka DN 75</t>
  </si>
  <si>
    <t>9*1=9,000 [A] "počet*délka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</si>
  <si>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</si>
  <si>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34</t>
  </si>
  <si>
    <t>87433</t>
  </si>
  <si>
    <t>POTRUBÍ Z TRUB PLASTOVÝCH ODPADNÍCH DN DO 150MM</t>
  </si>
  <si>
    <t>5+4,4=9,400 [A]</t>
  </si>
  <si>
    <t>35</t>
  </si>
  <si>
    <t>89712</t>
  </si>
  <si>
    <t>VPUSŤ KANALIZAČNÍ ULIČNÍ KOMPLETNÍ Z BETONOVÝCH DÍLCŮ</t>
  </si>
  <si>
    <t>KUS</t>
  </si>
  <si>
    <t>položka zahrnuje:   
- dodávku a osazení předepsaných dílů včetně mříže   
- výplň, těsnění  a tmelení spar a spojů,   
- opatření  povrchů  betonu  izolací  proti zemní vlhkosti v částech, kde přijdou do styku se zeminou nebo kamenivem,   
- předepsané podkladní konstrukce</t>
  </si>
  <si>
    <t>36</t>
  </si>
  <si>
    <t>9111B2</t>
  </si>
  <si>
    <t>ZÁBRADLÍ SILNIČNÍ SE SVISLOU VÝPLNÍ - MONTÁŽ S PŘESUNEM (BEZ DODÁVKY)</t>
  </si>
  <si>
    <t>vč. kotvení   
stávající demontované zábradlí   
s polykarbonátovou výplní</t>
  </si>
  <si>
    <t>položka zahrnuje:   
- dopravu demontovaného zařízení z dočasné skládky   
- jeho montáž a osazení na určeném místě včetně všech nutných konstrukcí a prací   
- nutnou opravu poškozených částí, opravu nátěrů   
- případnou náhradu zničených částí   
nezahrnuje kompletní novou PKO</t>
  </si>
  <si>
    <t>37</t>
  </si>
  <si>
    <t>917224</t>
  </si>
  <si>
    <t>SILNIČNÍ A CHODNÍKOVÉ OBRUBY Z BETONOVÝCH OBRUBNÍKŮ ŠÍŘ 150MM</t>
  </si>
  <si>
    <t>bez dodávky   
osazení původních obrubníků</t>
  </si>
  <si>
    <t>Položka zahrnuje:   
dodání a pokládku betonových obrubníků o rozměrech předepsaných zadávací dokumentací   
betonové lože i boční betonovou opěrku.</t>
  </si>
  <si>
    <t>38</t>
  </si>
  <si>
    <t>917424</t>
  </si>
  <si>
    <t>OBRUBY Z KAMENNÝCH OBRUBNÍKŮ ŠÍŘ 150MM</t>
  </si>
  <si>
    <t>Položka zahrnuje:   
dodání a pokládku kamenných obrubníků o rozměrech předepsaných zadávací dokumentací   
betonové lože i boční betonovou opěrku.</t>
  </si>
  <si>
    <t>VON</t>
  </si>
  <si>
    <t>Všeobecné a ostatní náklady</t>
  </si>
  <si>
    <t>02510</t>
  </si>
  <si>
    <t>ZKOUŠENÍ MATERIÁLŮ ZKUŠEBNOU ZHOTOVITELE</t>
  </si>
  <si>
    <t>KPL</t>
  </si>
  <si>
    <t>zahrnuje veškeré náklady spojené s objednatelem požadovanými zkouškami</t>
  </si>
  <si>
    <t>02520</t>
  </si>
  <si>
    <t>ZKOUŠENÍ MATERIÁLŮ NEZÁVISLOU ZKUŠEBNOU</t>
  </si>
  <si>
    <t>- laboratorní zkoušky frézované a konstrukčních vrstev za účelem stanovení kategorie odpadu dle Vyhlášky č. 130/2019 Sb.  Podle výsledků zkoušky bude rozhodnuto o zatřídění vyzískaného materiálu a o jeho dalším využití nebo případném uložení na skládku. Vč. odběru, přípravy a doručení vzorků jednotlivých vrstev akreditované laboratoři.</t>
  </si>
  <si>
    <t>02610</t>
  </si>
  <si>
    <t>ZKOUŠENÍ KONSTRUKCÍ A PRACÍ ZKUŠEBNOU ZHOTOVITELE</t>
  </si>
  <si>
    <t>02710</t>
  </si>
  <si>
    <t>POMOC PRÁCE ZŘÍZ NEBO ZAJIŠŤ OBJÍŽĎKY A PŘÍSTUP CESTY</t>
  </si>
  <si>
    <t>"vč. zajištění povolení uzavírky a objízdné trasy a vyřešení objízdných tras i s dopravcem včetně zřízení náhradních zastávek   
součástí položky bude i zabezpečení a údržba značení objízdné trasy"   
VČETNĚ ZŘÍZENÍ A ÚDRŽBA PROVIZORNÍCH KOMUNIKACÍ</t>
  </si>
  <si>
    <t>zahrnuje veškeré náklady spojené s objednatelem požadovanými zařízeními</t>
  </si>
  <si>
    <t>02730</t>
  </si>
  <si>
    <t>POMOC PRÁCE ZŘÍZ NEBO ZAJIŠŤ OCHRANU INŽENÝRSKÝCH SÍTÍ</t>
  </si>
  <si>
    <t>Vytyčení stávajících inženýrských sítí</t>
  </si>
  <si>
    <t>029.R</t>
  </si>
  <si>
    <t>PROVEDENÍ PASPORTU PRO OKOLNÍ NEMOVITOSTI</t>
  </si>
  <si>
    <t>02911</t>
  </si>
  <si>
    <t>OSTATNÍ POŽADAVKY - GEODETICKÉ ZAMĚŘENÍ</t>
  </si>
  <si>
    <t>geodetické vytyčení stavby   
geodetické zaměření skutečného provedení vč. geometrického plánu   
Před zaměřením a zpracováním geometrického plánu bude se zástupcem správce silnice  vymezena hranice zaměřovaného silničního tělesa.   
Před předložením geometrického plánu příslušnému katastrálnímu úřadu k odsouhlasení bude návrh geometrického plánu odsouhlasen majetkoprávním oddělením Kraje Vysočina. Návrh bude kraji předložen v elektronické podobě ve formátu PDF.   
Geometrický plán odsouhlasený příslušným katastrálním úřadem bude odevzdán v listinné podobě v počtu dle SOD a zároveň v digitální podobě."</t>
  </si>
  <si>
    <t>zahrnuje veškeré náklady spojené s objednatelem požadovanými pracemi</t>
  </si>
  <si>
    <t>02920</t>
  </si>
  <si>
    <t>OSTATNÍ POŽADAVKY - OCHRANA ŽIVOTNÍHO PROSTŘEDÍ</t>
  </si>
  <si>
    <t>ochrana stávajících keřů a zeleně</t>
  </si>
  <si>
    <t>02944</t>
  </si>
  <si>
    <t>OSTAT POŽADAVKY - DOKUMENTACE SKUTEČ PROVEDENÍ V DIGIT FORMĚ</t>
  </si>
  <si>
    <t>počet vyhotovení v listinné podobě dle SOD</t>
  </si>
  <si>
    <t>02991</t>
  </si>
  <si>
    <t>OSTATNÍ POŽADAVKY - INFORMAČNÍ TABULE</t>
  </si>
  <si>
    <t>Publicita stavby. Místo realizace projektu bude po dobu realizace stavby osazeno 2 ks informačního panelu o rozměrech min. 2,5 x 1,75 m dle manuálu Kraje Vysočina Stavíme pro Vás, po schválení objednatelem. Jedná se o pronájem – zahrnuje konstrukci a polep vč. dodávky, montáže a demontáže</t>
  </si>
  <si>
    <t>položka zahrnuje:   
- dodání a osazení informačních tabulí v předepsaném provedení a množství s obsahem předepsaným zadavatelem   
- veškeré nosné a upevňovací konstrukce   
- základové konstrukce včetně nutných zemních prací   
- demontáž a odvoz po skončení platnosti   
- případně nutné opravy poškozených čátí během platnosti</t>
  </si>
  <si>
    <t>03100</t>
  </si>
  <si>
    <t>ZAŘÍZENÍ STAVENIŠTĚ - ZŘÍZENÍ, PROVOZ, DEMONTÁŽ</t>
  </si>
  <si>
    <t>"kompletní zařízení staveniště včetně oplocení stavenistě - dodávka, montáž a demontáž   
včetně nákladů na odstranění zařízení staveniště a uvedení do původního stavu"         
včetně dočasných záborů, jejich pronájmů a zpětné rekultivace   
včetně oplocení řešeného území</t>
  </si>
  <si>
    <t>Oplocené zařízení staveniště se stavební buňkou a WC.</t>
  </si>
  <si>
    <t>zahrnuje objednatelem povolené náklady na pořízení (event. pronájem), provozování, udržování a likvidaci zhotovitelova zařízení</t>
  </si>
  <si>
    <t>914469.R</t>
  </si>
  <si>
    <t>DIO</t>
  </si>
  <si>
    <t>Montáž, pronájem, demontáž dopravního značení    
Včetně vyřízení potřebných povolení a včetně udžovacích prací po dobu výstavby   
viz. výkres C.04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</si>
</sst>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SUM(C10:C13)</f>
      </c>
      <c s="1"/>
      <c s="1"/>
    </row>
    <row r="7" spans="1:5" ht="12.75" customHeight="1">
      <c r="A7" s="1"/>
      <c s="4" t="s">
        <v>4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SO001!I3</f>
      </c>
      <c s="21">
        <f>SO001!O2</f>
      </c>
      <c s="21">
        <f>C10+D10</f>
      </c>
    </row>
    <row r="11" spans="1:5" ht="12.75" customHeight="1">
      <c r="A11" s="20" t="s">
        <v>82</v>
      </c>
      <c s="20" t="s">
        <v>83</v>
      </c>
      <c s="21">
        <f>SO002!I3</f>
      </c>
      <c s="21">
        <f>SO002!O2</f>
      </c>
      <c s="21">
        <f>C11+D11</f>
      </c>
    </row>
    <row r="12" spans="1:5" ht="12.75" customHeight="1">
      <c r="A12" s="20" t="s">
        <v>187</v>
      </c>
      <c s="20" t="s">
        <v>188</v>
      </c>
      <c s="21">
        <f>SO201!I3</f>
      </c>
      <c s="21">
        <f>SO201!O2</f>
      </c>
      <c s="21">
        <f>C12+D12</f>
      </c>
    </row>
    <row r="13" spans="1:5" ht="12.75" customHeight="1">
      <c r="A13" s="20" t="s">
        <v>353</v>
      </c>
      <c s="20" t="s">
        <v>354</v>
      </c>
      <c s="21">
        <f>VON!I3</f>
      </c>
      <c s="21">
        <f>VON!O2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0+O8+O13+O18+O23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1">
        <f>0+I8+I13+I18+I23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136.62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50</v>
      </c>
      <c r="E11" s="37" t="s">
        <v>51</v>
      </c>
    </row>
    <row r="12" spans="1:5" ht="140.25">
      <c r="A12" t="s">
        <v>52</v>
      </c>
      <c r="E12" s="35" t="s">
        <v>53</v>
      </c>
    </row>
    <row r="13" spans="1:18" ht="12.75" customHeight="1">
      <c r="A13" s="6" t="s">
        <v>42</v>
      </c>
      <c s="6"/>
      <c s="39" t="s">
        <v>39</v>
      </c>
      <c s="6"/>
      <c s="27" t="s">
        <v>54</v>
      </c>
      <c s="6"/>
      <c s="6"/>
      <c s="6"/>
      <c s="40">
        <f>0+Q13</f>
      </c>
      <c r="O13">
        <f>0+R13</f>
      </c>
      <c r="Q13">
        <f>0+I14</f>
      </c>
      <c>
        <f>0+O14</f>
      </c>
    </row>
    <row r="14" spans="1:16" ht="12.75">
      <c r="A14" s="25" t="s">
        <v>44</v>
      </c>
      <c s="29" t="s">
        <v>36</v>
      </c>
      <c s="29" t="s">
        <v>55</v>
      </c>
      <c s="25" t="s">
        <v>46</v>
      </c>
      <c s="30" t="s">
        <v>56</v>
      </c>
      <c s="31" t="s">
        <v>57</v>
      </c>
      <c s="32">
        <v>0.415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12.75">
      <c r="A15" s="34" t="s">
        <v>49</v>
      </c>
      <c r="E15" s="35" t="s">
        <v>58</v>
      </c>
    </row>
    <row r="16" spans="1:5" ht="12.75">
      <c r="A16" s="36" t="s">
        <v>50</v>
      </c>
      <c r="E16" s="37" t="s">
        <v>59</v>
      </c>
    </row>
    <row r="17" spans="1:5" ht="89.25">
      <c r="A17" t="s">
        <v>52</v>
      </c>
      <c r="E17" s="35" t="s">
        <v>60</v>
      </c>
    </row>
    <row r="18" spans="1:18" ht="12.75" customHeight="1">
      <c r="A18" s="6" t="s">
        <v>42</v>
      </c>
      <c s="6"/>
      <c s="39" t="s">
        <v>61</v>
      </c>
      <c s="6"/>
      <c s="27" t="s">
        <v>62</v>
      </c>
      <c s="6"/>
      <c s="6"/>
      <c s="6"/>
      <c s="40">
        <f>0+Q18</f>
      </c>
      <c r="O18">
        <f>0+R18</f>
      </c>
      <c r="Q18">
        <f>0+I19</f>
      </c>
      <c>
        <f>0+O19</f>
      </c>
    </row>
    <row r="19" spans="1:16" ht="12.75">
      <c r="A19" s="25" t="s">
        <v>44</v>
      </c>
      <c s="29" t="s">
        <v>22</v>
      </c>
      <c s="29" t="s">
        <v>63</v>
      </c>
      <c s="25" t="s">
        <v>46</v>
      </c>
      <c s="30" t="s">
        <v>64</v>
      </c>
      <c s="31" t="s">
        <v>65</v>
      </c>
      <c s="32">
        <v>18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25.5">
      <c r="A20" s="34" t="s">
        <v>49</v>
      </c>
      <c r="E20" s="35" t="s">
        <v>66</v>
      </c>
    </row>
    <row r="21" spans="1:5" ht="12.75">
      <c r="A21" s="36" t="s">
        <v>50</v>
      </c>
      <c r="E21" s="37" t="s">
        <v>46</v>
      </c>
    </row>
    <row r="22" spans="1:5" ht="38.25">
      <c r="A22" t="s">
        <v>52</v>
      </c>
      <c r="E22" s="35" t="s">
        <v>67</v>
      </c>
    </row>
    <row r="23" spans="1:18" ht="12.75" customHeight="1">
      <c r="A23" s="6" t="s">
        <v>42</v>
      </c>
      <c s="6"/>
      <c s="39" t="s">
        <v>68</v>
      </c>
      <c s="6"/>
      <c s="27" t="s">
        <v>69</v>
      </c>
      <c s="6"/>
      <c s="6"/>
      <c s="6"/>
      <c s="40">
        <f>0+Q23</f>
      </c>
      <c r="O23">
        <f>0+R23</f>
      </c>
      <c r="Q23">
        <f>0+I24+I28+I32</f>
      </c>
      <c>
        <f>0+O24+O28+O32</f>
      </c>
    </row>
    <row r="24" spans="1:16" ht="12.75">
      <c r="A24" s="25" t="s">
        <v>44</v>
      </c>
      <c s="29" t="s">
        <v>21</v>
      </c>
      <c s="29" t="s">
        <v>70</v>
      </c>
      <c s="25" t="s">
        <v>46</v>
      </c>
      <c s="30" t="s">
        <v>71</v>
      </c>
      <c s="31" t="s">
        <v>57</v>
      </c>
      <c s="32">
        <v>18</v>
      </c>
      <c s="33">
        <v>0</v>
      </c>
      <c s="33">
        <f>ROUND(ROUND(H24,2)*ROUND(G24,3),2)</f>
      </c>
      <c r="O24">
        <f>(I24*21)/100</f>
      </c>
      <c t="s">
        <v>22</v>
      </c>
    </row>
    <row r="25" spans="1:5" ht="12.75">
      <c r="A25" s="34" t="s">
        <v>49</v>
      </c>
      <c r="E25" s="35" t="s">
        <v>72</v>
      </c>
    </row>
    <row r="26" spans="1:5" ht="12.75">
      <c r="A26" s="36" t="s">
        <v>50</v>
      </c>
      <c r="E26" s="37" t="s">
        <v>73</v>
      </c>
    </row>
    <row r="27" spans="1:5" ht="114.75">
      <c r="A27" t="s">
        <v>52</v>
      </c>
      <c r="E27" s="35" t="s">
        <v>74</v>
      </c>
    </row>
    <row r="28" spans="1:16" ht="12.75">
      <c r="A28" s="25" t="s">
        <v>44</v>
      </c>
      <c s="29" t="s">
        <v>32</v>
      </c>
      <c s="29" t="s">
        <v>75</v>
      </c>
      <c s="25" t="s">
        <v>46</v>
      </c>
      <c s="30" t="s">
        <v>76</v>
      </c>
      <c s="31" t="s">
        <v>57</v>
      </c>
      <c s="32">
        <v>44.1</v>
      </c>
      <c s="33">
        <v>0</v>
      </c>
      <c s="33">
        <f>ROUND(ROUND(H28,2)*ROUND(G28,3),2)</f>
      </c>
      <c r="O28">
        <f>(I28*21)/100</f>
      </c>
      <c t="s">
        <v>22</v>
      </c>
    </row>
    <row r="29" spans="1:5" ht="12.75">
      <c r="A29" s="34" t="s">
        <v>49</v>
      </c>
      <c r="E29" s="35" t="s">
        <v>77</v>
      </c>
    </row>
    <row r="30" spans="1:5" ht="12.75">
      <c r="A30" s="36" t="s">
        <v>50</v>
      </c>
      <c r="E30" s="37" t="s">
        <v>78</v>
      </c>
    </row>
    <row r="31" spans="1:5" ht="114.75">
      <c r="A31" t="s">
        <v>52</v>
      </c>
      <c r="E31" s="35" t="s">
        <v>74</v>
      </c>
    </row>
    <row r="32" spans="1:16" ht="12.75">
      <c r="A32" s="25" t="s">
        <v>44</v>
      </c>
      <c s="29" t="s">
        <v>34</v>
      </c>
      <c s="29" t="s">
        <v>79</v>
      </c>
      <c s="25" t="s">
        <v>46</v>
      </c>
      <c s="30" t="s">
        <v>80</v>
      </c>
      <c s="31" t="s">
        <v>57</v>
      </c>
      <c s="32">
        <v>0.63</v>
      </c>
      <c s="33">
        <v>0</v>
      </c>
      <c s="33">
        <f>ROUND(ROUND(H32,2)*ROUND(G32,3),2)</f>
      </c>
      <c r="O32">
        <f>(I32*21)/100</f>
      </c>
      <c t="s">
        <v>22</v>
      </c>
    </row>
    <row r="33" spans="1:5" ht="12.75">
      <c r="A33" s="34" t="s">
        <v>49</v>
      </c>
      <c r="E33" s="35" t="s">
        <v>46</v>
      </c>
    </row>
    <row r="34" spans="1:5" ht="12.75">
      <c r="A34" s="36" t="s">
        <v>50</v>
      </c>
      <c r="E34" s="37" t="s">
        <v>81</v>
      </c>
    </row>
    <row r="35" spans="1:5" ht="114.75">
      <c r="A35" t="s">
        <v>52</v>
      </c>
      <c r="E35" s="35" t="s">
        <v>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0+O8+O29+O78+O87+O92+O97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82</v>
      </c>
      <c s="41">
        <f>0+I8+I29+I78+I87+I92+I97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82</v>
      </c>
      <c s="6"/>
      <c s="18" t="s">
        <v>83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44</v>
      </c>
      <c s="29" t="s">
        <v>84</v>
      </c>
      <c s="29" t="s">
        <v>85</v>
      </c>
      <c s="25" t="s">
        <v>46</v>
      </c>
      <c s="30" t="s">
        <v>86</v>
      </c>
      <c s="31" t="s">
        <v>48</v>
      </c>
      <c s="32">
        <v>28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51">
      <c r="A11" s="36" t="s">
        <v>50</v>
      </c>
      <c r="E11" s="37" t="s">
        <v>87</v>
      </c>
    </row>
    <row r="12" spans="1:5" ht="25.5">
      <c r="A12" t="s">
        <v>52</v>
      </c>
      <c r="E12" s="35" t="s">
        <v>88</v>
      </c>
    </row>
    <row r="13" spans="1:16" ht="25.5">
      <c r="A13" s="25" t="s">
        <v>44</v>
      </c>
      <c s="29" t="s">
        <v>28</v>
      </c>
      <c s="29" t="s">
        <v>89</v>
      </c>
      <c s="25" t="s">
        <v>46</v>
      </c>
      <c s="30" t="s">
        <v>90</v>
      </c>
      <c s="31" t="s">
        <v>48</v>
      </c>
      <c s="32">
        <v>50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46</v>
      </c>
    </row>
    <row r="15" spans="1:5" ht="12.75">
      <c r="A15" s="36" t="s">
        <v>50</v>
      </c>
      <c r="E15" s="37" t="s">
        <v>91</v>
      </c>
    </row>
    <row r="16" spans="1:5" ht="140.25">
      <c r="A16" t="s">
        <v>52</v>
      </c>
      <c r="E16" s="35" t="s">
        <v>53</v>
      </c>
    </row>
    <row r="17" spans="1:16" ht="25.5">
      <c r="A17" s="25" t="s">
        <v>44</v>
      </c>
      <c s="29" t="s">
        <v>22</v>
      </c>
      <c s="29" t="s">
        <v>92</v>
      </c>
      <c s="25" t="s">
        <v>46</v>
      </c>
      <c s="30" t="s">
        <v>93</v>
      </c>
      <c s="31" t="s">
        <v>48</v>
      </c>
      <c s="32">
        <v>43.197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46</v>
      </c>
    </row>
    <row r="19" spans="1:5" ht="38.25">
      <c r="A19" s="36" t="s">
        <v>50</v>
      </c>
      <c r="E19" s="37" t="s">
        <v>94</v>
      </c>
    </row>
    <row r="20" spans="1:5" ht="140.25">
      <c r="A20" t="s">
        <v>52</v>
      </c>
      <c r="E20" s="35" t="s">
        <v>53</v>
      </c>
    </row>
    <row r="21" spans="1:16" ht="25.5">
      <c r="A21" s="25" t="s">
        <v>44</v>
      </c>
      <c s="29" t="s">
        <v>21</v>
      </c>
      <c s="29" t="s">
        <v>95</v>
      </c>
      <c s="25" t="s">
        <v>46</v>
      </c>
      <c s="30" t="s">
        <v>96</v>
      </c>
      <c s="31" t="s">
        <v>48</v>
      </c>
      <c s="32">
        <v>17.5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46</v>
      </c>
    </row>
    <row r="23" spans="1:5" ht="12.75">
      <c r="A23" s="36" t="s">
        <v>50</v>
      </c>
      <c r="E23" s="37" t="s">
        <v>97</v>
      </c>
    </row>
    <row r="24" spans="1:5" ht="140.25">
      <c r="A24" t="s">
        <v>52</v>
      </c>
      <c r="E24" s="35" t="s">
        <v>53</v>
      </c>
    </row>
    <row r="25" spans="1:16" ht="25.5">
      <c r="A25" s="25" t="s">
        <v>44</v>
      </c>
      <c s="29" t="s">
        <v>32</v>
      </c>
      <c s="29" t="s">
        <v>45</v>
      </c>
      <c s="25" t="s">
        <v>46</v>
      </c>
      <c s="30" t="s">
        <v>47</v>
      </c>
      <c s="31" t="s">
        <v>48</v>
      </c>
      <c s="32">
        <v>29.04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46</v>
      </c>
    </row>
    <row r="27" spans="1:5" ht="12.75">
      <c r="A27" s="36" t="s">
        <v>50</v>
      </c>
      <c r="E27" s="37" t="s">
        <v>98</v>
      </c>
    </row>
    <row r="28" spans="1:5" ht="140.25">
      <c r="A28" t="s">
        <v>52</v>
      </c>
      <c r="E28" s="35" t="s">
        <v>53</v>
      </c>
    </row>
    <row r="29" spans="1:18" ht="12.75" customHeight="1">
      <c r="A29" s="6" t="s">
        <v>42</v>
      </c>
      <c s="6"/>
      <c s="39" t="s">
        <v>28</v>
      </c>
      <c s="6"/>
      <c s="27" t="s">
        <v>99</v>
      </c>
      <c s="6"/>
      <c s="6"/>
      <c s="6"/>
      <c s="40">
        <f>0+Q29</f>
      </c>
      <c r="O29">
        <f>0+R29</f>
      </c>
      <c r="Q29">
        <f>0+I30+I34+I38+I42+I46+I50+I54+I58+I62+I66+I70+I74</f>
      </c>
      <c>
        <f>0+O30+O34+O38+O42+O46+O50+O54+O58+O62+O66+O70+O74</f>
      </c>
    </row>
    <row r="30" spans="1:16" ht="12.75">
      <c r="A30" s="25" t="s">
        <v>44</v>
      </c>
      <c s="29" t="s">
        <v>34</v>
      </c>
      <c s="29" t="s">
        <v>100</v>
      </c>
      <c s="25" t="s">
        <v>46</v>
      </c>
      <c s="30" t="s">
        <v>101</v>
      </c>
      <c s="31" t="s">
        <v>57</v>
      </c>
      <c s="32">
        <v>3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12.75">
      <c r="A31" s="34" t="s">
        <v>49</v>
      </c>
      <c r="E31" s="35" t="s">
        <v>102</v>
      </c>
    </row>
    <row r="32" spans="1:5" ht="12.75">
      <c r="A32" s="36" t="s">
        <v>50</v>
      </c>
      <c r="E32" s="37" t="s">
        <v>103</v>
      </c>
    </row>
    <row r="33" spans="1:5" ht="63.75">
      <c r="A33" t="s">
        <v>52</v>
      </c>
      <c r="E33" s="35" t="s">
        <v>104</v>
      </c>
    </row>
    <row r="34" spans="1:16" ht="25.5">
      <c r="A34" s="25" t="s">
        <v>44</v>
      </c>
      <c s="29" t="s">
        <v>36</v>
      </c>
      <c s="29" t="s">
        <v>105</v>
      </c>
      <c s="25" t="s">
        <v>46</v>
      </c>
      <c s="30" t="s">
        <v>106</v>
      </c>
      <c s="31" t="s">
        <v>57</v>
      </c>
      <c s="32">
        <v>13.2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49</v>
      </c>
      <c r="E35" s="35" t="s">
        <v>46</v>
      </c>
    </row>
    <row r="36" spans="1:5" ht="12.75">
      <c r="A36" s="36" t="s">
        <v>50</v>
      </c>
      <c r="E36" s="37" t="s">
        <v>107</v>
      </c>
    </row>
    <row r="37" spans="1:5" ht="63.75">
      <c r="A37" t="s">
        <v>52</v>
      </c>
      <c r="E37" s="35" t="s">
        <v>104</v>
      </c>
    </row>
    <row r="38" spans="1:16" ht="25.5">
      <c r="A38" s="25" t="s">
        <v>44</v>
      </c>
      <c s="29" t="s">
        <v>108</v>
      </c>
      <c s="29" t="s">
        <v>109</v>
      </c>
      <c s="25" t="s">
        <v>46</v>
      </c>
      <c s="30" t="s">
        <v>110</v>
      </c>
      <c s="31" t="s">
        <v>57</v>
      </c>
      <c s="32">
        <v>8.91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12.75">
      <c r="A39" s="34" t="s">
        <v>49</v>
      </c>
      <c r="E39" s="35" t="s">
        <v>46</v>
      </c>
    </row>
    <row r="40" spans="1:5" ht="12.75">
      <c r="A40" s="36" t="s">
        <v>50</v>
      </c>
      <c r="E40" s="37" t="s">
        <v>111</v>
      </c>
    </row>
    <row r="41" spans="1:5" ht="63.75">
      <c r="A41" t="s">
        <v>52</v>
      </c>
      <c r="E41" s="35" t="s">
        <v>104</v>
      </c>
    </row>
    <row r="42" spans="1:16" ht="25.5">
      <c r="A42" s="25" t="s">
        <v>44</v>
      </c>
      <c s="29" t="s">
        <v>112</v>
      </c>
      <c s="29" t="s">
        <v>113</v>
      </c>
      <c s="25" t="s">
        <v>46</v>
      </c>
      <c s="30" t="s">
        <v>114</v>
      </c>
      <c s="31" t="s">
        <v>57</v>
      </c>
      <c s="32">
        <v>7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12.75">
      <c r="A43" s="34" t="s">
        <v>49</v>
      </c>
      <c r="E43" s="35" t="s">
        <v>46</v>
      </c>
    </row>
    <row r="44" spans="1:5" ht="12.75">
      <c r="A44" s="36" t="s">
        <v>50</v>
      </c>
      <c r="E44" s="37" t="s">
        <v>46</v>
      </c>
    </row>
    <row r="45" spans="1:5" ht="63.75">
      <c r="A45" t="s">
        <v>52</v>
      </c>
      <c r="E45" s="35" t="s">
        <v>104</v>
      </c>
    </row>
    <row r="46" spans="1:16" ht="25.5">
      <c r="A46" s="25" t="s">
        <v>44</v>
      </c>
      <c s="29" t="s">
        <v>39</v>
      </c>
      <c s="29" t="s">
        <v>115</v>
      </c>
      <c s="25" t="s">
        <v>46</v>
      </c>
      <c s="30" t="s">
        <v>116</v>
      </c>
      <c s="31" t="s">
        <v>57</v>
      </c>
      <c s="32">
        <v>8.5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12.75">
      <c r="A47" s="34" t="s">
        <v>49</v>
      </c>
      <c r="E47" s="35" t="s">
        <v>46</v>
      </c>
    </row>
    <row r="48" spans="1:5" ht="12.75">
      <c r="A48" s="36" t="s">
        <v>50</v>
      </c>
      <c r="E48" s="37" t="s">
        <v>117</v>
      </c>
    </row>
    <row r="49" spans="1:5" ht="63.75">
      <c r="A49" t="s">
        <v>52</v>
      </c>
      <c r="E49" s="35" t="s">
        <v>104</v>
      </c>
    </row>
    <row r="50" spans="1:16" ht="25.5">
      <c r="A50" s="25" t="s">
        <v>44</v>
      </c>
      <c s="29" t="s">
        <v>41</v>
      </c>
      <c s="29" t="s">
        <v>118</v>
      </c>
      <c s="25" t="s">
        <v>46</v>
      </c>
      <c s="30" t="s">
        <v>119</v>
      </c>
      <c s="31" t="s">
        <v>65</v>
      </c>
      <c s="32">
        <v>3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12.75">
      <c r="A51" s="34" t="s">
        <v>49</v>
      </c>
      <c r="E51" s="35" t="s">
        <v>120</v>
      </c>
    </row>
    <row r="52" spans="1:5" ht="12.75">
      <c r="A52" s="36" t="s">
        <v>50</v>
      </c>
      <c r="E52" s="37" t="s">
        <v>121</v>
      </c>
    </row>
    <row r="53" spans="1:5" ht="63.75">
      <c r="A53" t="s">
        <v>52</v>
      </c>
      <c r="E53" s="35" t="s">
        <v>104</v>
      </c>
    </row>
    <row r="54" spans="1:16" ht="12.75">
      <c r="A54" s="25" t="s">
        <v>44</v>
      </c>
      <c s="29" t="s">
        <v>122</v>
      </c>
      <c s="29" t="s">
        <v>123</v>
      </c>
      <c s="25" t="s">
        <v>46</v>
      </c>
      <c s="30" t="s">
        <v>124</v>
      </c>
      <c s="31" t="s">
        <v>65</v>
      </c>
      <c s="32">
        <v>23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12.75">
      <c r="A55" s="34" t="s">
        <v>49</v>
      </c>
      <c r="E55" s="35" t="s">
        <v>125</v>
      </c>
    </row>
    <row r="56" spans="1:5" ht="12.75">
      <c r="A56" s="36" t="s">
        <v>50</v>
      </c>
      <c r="E56" s="37" t="s">
        <v>126</v>
      </c>
    </row>
    <row r="57" spans="1:5" ht="63.75">
      <c r="A57" t="s">
        <v>52</v>
      </c>
      <c r="E57" s="35" t="s">
        <v>104</v>
      </c>
    </row>
    <row r="58" spans="1:16" ht="12.75">
      <c r="A58" s="25" t="s">
        <v>44</v>
      </c>
      <c s="29" t="s">
        <v>127</v>
      </c>
      <c s="29" t="s">
        <v>128</v>
      </c>
      <c s="25" t="s">
        <v>46</v>
      </c>
      <c s="30" t="s">
        <v>129</v>
      </c>
      <c s="31" t="s">
        <v>57</v>
      </c>
      <c s="32">
        <v>10.725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49</v>
      </c>
      <c r="E59" s="35" t="s">
        <v>46</v>
      </c>
    </row>
    <row r="60" spans="1:5" ht="12.75">
      <c r="A60" s="36" t="s">
        <v>50</v>
      </c>
      <c r="E60" s="37" t="s">
        <v>130</v>
      </c>
    </row>
    <row r="61" spans="1:5" ht="63.75">
      <c r="A61" t="s">
        <v>52</v>
      </c>
      <c r="E61" s="35" t="s">
        <v>104</v>
      </c>
    </row>
    <row r="62" spans="1:16" ht="12.75">
      <c r="A62" s="25" t="s">
        <v>44</v>
      </c>
      <c s="29" t="s">
        <v>131</v>
      </c>
      <c s="29" t="s">
        <v>132</v>
      </c>
      <c s="25" t="s">
        <v>46</v>
      </c>
      <c s="30" t="s">
        <v>133</v>
      </c>
      <c s="31" t="s">
        <v>57</v>
      </c>
      <c s="32">
        <v>201.9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25.5">
      <c r="A63" s="34" t="s">
        <v>49</v>
      </c>
      <c r="E63" s="35" t="s">
        <v>134</v>
      </c>
    </row>
    <row r="64" spans="1:5" ht="38.25">
      <c r="A64" s="36" t="s">
        <v>50</v>
      </c>
      <c r="E64" s="37" t="s">
        <v>135</v>
      </c>
    </row>
    <row r="65" spans="1:5" ht="318.75">
      <c r="A65" t="s">
        <v>52</v>
      </c>
      <c r="E65" s="35" t="s">
        <v>136</v>
      </c>
    </row>
    <row r="66" spans="1:16" ht="12.75">
      <c r="A66" s="25" t="s">
        <v>44</v>
      </c>
      <c s="29" t="s">
        <v>137</v>
      </c>
      <c s="29" t="s">
        <v>138</v>
      </c>
      <c s="25" t="s">
        <v>46</v>
      </c>
      <c s="30" t="s">
        <v>139</v>
      </c>
      <c s="31" t="s">
        <v>57</v>
      </c>
      <c s="32">
        <v>25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12.75">
      <c r="A67" s="34" t="s">
        <v>49</v>
      </c>
      <c r="E67" s="35" t="s">
        <v>140</v>
      </c>
    </row>
    <row r="68" spans="1:5" ht="12.75">
      <c r="A68" s="36" t="s">
        <v>50</v>
      </c>
      <c r="E68" s="37" t="s">
        <v>141</v>
      </c>
    </row>
    <row r="69" spans="1:5" ht="318.75">
      <c r="A69" t="s">
        <v>52</v>
      </c>
      <c r="E69" s="35" t="s">
        <v>136</v>
      </c>
    </row>
    <row r="70" spans="1:16" ht="12.75">
      <c r="A70" s="25" t="s">
        <v>44</v>
      </c>
      <c s="29" t="s">
        <v>142</v>
      </c>
      <c s="29" t="s">
        <v>143</v>
      </c>
      <c s="25" t="s">
        <v>46</v>
      </c>
      <c s="30" t="s">
        <v>144</v>
      </c>
      <c s="31" t="s">
        <v>48</v>
      </c>
      <c s="32">
        <v>11.95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12.75">
      <c r="A71" s="34" t="s">
        <v>49</v>
      </c>
      <c r="E71" s="35" t="s">
        <v>145</v>
      </c>
    </row>
    <row r="72" spans="1:5" ht="12.75">
      <c r="A72" s="36" t="s">
        <v>50</v>
      </c>
      <c r="E72" s="37" t="s">
        <v>46</v>
      </c>
    </row>
    <row r="73" spans="1:5" ht="38.25">
      <c r="A73" t="s">
        <v>52</v>
      </c>
      <c r="E73" s="35" t="s">
        <v>146</v>
      </c>
    </row>
    <row r="74" spans="1:16" ht="12.75">
      <c r="A74" s="25" t="s">
        <v>44</v>
      </c>
      <c s="29" t="s">
        <v>147</v>
      </c>
      <c s="29" t="s">
        <v>148</v>
      </c>
      <c s="25" t="s">
        <v>46</v>
      </c>
      <c s="30" t="s">
        <v>149</v>
      </c>
      <c s="31" t="s">
        <v>150</v>
      </c>
      <c s="32">
        <v>97.5</v>
      </c>
      <c s="33">
        <v>0</v>
      </c>
      <c s="33">
        <f>ROUND(ROUND(H74,2)*ROUND(G74,3),2)</f>
      </c>
      <c r="O74">
        <f>(I74*21)/100</f>
      </c>
      <c t="s">
        <v>22</v>
      </c>
    </row>
    <row r="75" spans="1:5" ht="12.75">
      <c r="A75" s="34" t="s">
        <v>49</v>
      </c>
      <c r="E75" s="35" t="s">
        <v>46</v>
      </c>
    </row>
    <row r="76" spans="1:5" ht="12.75">
      <c r="A76" s="36" t="s">
        <v>50</v>
      </c>
      <c r="E76" s="37" t="s">
        <v>46</v>
      </c>
    </row>
    <row r="77" spans="1:5" ht="25.5">
      <c r="A77" t="s">
        <v>52</v>
      </c>
      <c r="E77" s="35" t="s">
        <v>151</v>
      </c>
    </row>
    <row r="78" spans="1:18" ht="12.75" customHeight="1">
      <c r="A78" s="6" t="s">
        <v>42</v>
      </c>
      <c s="6"/>
      <c s="39" t="s">
        <v>22</v>
      </c>
      <c s="6"/>
      <c s="27" t="s">
        <v>152</v>
      </c>
      <c s="6"/>
      <c s="6"/>
      <c s="6"/>
      <c s="40">
        <f>0+Q78</f>
      </c>
      <c r="O78">
        <f>0+R78</f>
      </c>
      <c r="Q78">
        <f>0+I79+I83</f>
      </c>
      <c>
        <f>0+O79+O83</f>
      </c>
    </row>
    <row r="79" spans="1:16" ht="12.75">
      <c r="A79" s="25" t="s">
        <v>44</v>
      </c>
      <c s="29" t="s">
        <v>153</v>
      </c>
      <c s="29" t="s">
        <v>143</v>
      </c>
      <c s="25" t="s">
        <v>46</v>
      </c>
      <c s="30" t="s">
        <v>144</v>
      </c>
      <c s="31" t="s">
        <v>48</v>
      </c>
      <c s="32">
        <v>0.506</v>
      </c>
      <c s="33">
        <v>0</v>
      </c>
      <c s="33">
        <f>ROUND(ROUND(H79,2)*ROUND(G79,3),2)</f>
      </c>
      <c r="O79">
        <f>(I79*21)/100</f>
      </c>
      <c t="s">
        <v>22</v>
      </c>
    </row>
    <row r="80" spans="1:5" ht="25.5">
      <c r="A80" s="34" t="s">
        <v>49</v>
      </c>
      <c r="E80" s="35" t="s">
        <v>154</v>
      </c>
    </row>
    <row r="81" spans="1:5" ht="12.75">
      <c r="A81" s="36" t="s">
        <v>50</v>
      </c>
      <c r="E81" s="37" t="s">
        <v>46</v>
      </c>
    </row>
    <row r="82" spans="1:5" ht="38.25">
      <c r="A82" t="s">
        <v>52</v>
      </c>
      <c r="E82" s="35" t="s">
        <v>146</v>
      </c>
    </row>
    <row r="83" spans="1:16" ht="25.5">
      <c r="A83" s="25" t="s">
        <v>44</v>
      </c>
      <c s="29" t="s">
        <v>155</v>
      </c>
      <c s="29" t="s">
        <v>156</v>
      </c>
      <c s="25" t="s">
        <v>46</v>
      </c>
      <c s="30" t="s">
        <v>157</v>
      </c>
      <c s="31" t="s">
        <v>65</v>
      </c>
      <c s="32">
        <v>195</v>
      </c>
      <c s="33">
        <v>0</v>
      </c>
      <c s="33">
        <f>ROUND(ROUND(H83,2)*ROUND(G83,3),2)</f>
      </c>
      <c r="O83">
        <f>(I83*21)/100</f>
      </c>
      <c t="s">
        <v>22</v>
      </c>
    </row>
    <row r="84" spans="1:5" ht="12.75">
      <c r="A84" s="34" t="s">
        <v>49</v>
      </c>
      <c r="E84" s="35" t="s">
        <v>158</v>
      </c>
    </row>
    <row r="85" spans="1:5" ht="12.75">
      <c r="A85" s="36" t="s">
        <v>50</v>
      </c>
      <c r="E85" s="37" t="s">
        <v>46</v>
      </c>
    </row>
    <row r="86" spans="1:5" ht="63.75">
      <c r="A86" t="s">
        <v>52</v>
      </c>
      <c r="E86" s="35" t="s">
        <v>159</v>
      </c>
    </row>
    <row r="87" spans="1:18" ht="12.75" customHeight="1">
      <c r="A87" s="6" t="s">
        <v>42</v>
      </c>
      <c s="6"/>
      <c s="39" t="s">
        <v>32</v>
      </c>
      <c s="6"/>
      <c s="27" t="s">
        <v>160</v>
      </c>
      <c s="6"/>
      <c s="6"/>
      <c s="6"/>
      <c s="40">
        <f>0+Q87</f>
      </c>
      <c r="O87">
        <f>0+R87</f>
      </c>
      <c r="Q87">
        <f>0+I88</f>
      </c>
      <c>
        <f>0+O88</f>
      </c>
    </row>
    <row r="88" spans="1:16" ht="12.75">
      <c r="A88" s="25" t="s">
        <v>44</v>
      </c>
      <c s="29" t="s">
        <v>161</v>
      </c>
      <c s="29" t="s">
        <v>162</v>
      </c>
      <c s="25" t="s">
        <v>46</v>
      </c>
      <c s="30" t="s">
        <v>163</v>
      </c>
      <c s="31" t="s">
        <v>57</v>
      </c>
      <c s="32">
        <v>4.764</v>
      </c>
      <c s="33">
        <v>0</v>
      </c>
      <c s="33">
        <f>ROUND(ROUND(H88,2)*ROUND(G88,3),2)</f>
      </c>
      <c r="O88">
        <f>(I88*21)/100</f>
      </c>
      <c t="s">
        <v>22</v>
      </c>
    </row>
    <row r="89" spans="1:5" ht="12.75">
      <c r="A89" s="34" t="s">
        <v>49</v>
      </c>
      <c r="E89" s="35" t="s">
        <v>164</v>
      </c>
    </row>
    <row r="90" spans="1:5" ht="12.75">
      <c r="A90" s="36" t="s">
        <v>50</v>
      </c>
      <c r="E90" s="37" t="s">
        <v>165</v>
      </c>
    </row>
    <row r="91" spans="1:5" ht="293.25">
      <c r="A91" t="s">
        <v>52</v>
      </c>
      <c r="E91" s="35" t="s">
        <v>166</v>
      </c>
    </row>
    <row r="92" spans="1:18" ht="12.75" customHeight="1">
      <c r="A92" s="6" t="s">
        <v>42</v>
      </c>
      <c s="6"/>
      <c s="39" t="s">
        <v>39</v>
      </c>
      <c s="6"/>
      <c s="27" t="s">
        <v>54</v>
      </c>
      <c s="6"/>
      <c s="6"/>
      <c s="6"/>
      <c s="40">
        <f>0+Q92</f>
      </c>
      <c r="O92">
        <f>0+R92</f>
      </c>
      <c r="Q92">
        <f>0+I93</f>
      </c>
      <c>
        <f>0+O93</f>
      </c>
    </row>
    <row r="93" spans="1:16" ht="12.75">
      <c r="A93" s="25" t="s">
        <v>44</v>
      </c>
      <c s="29" t="s">
        <v>167</v>
      </c>
      <c s="29" t="s">
        <v>168</v>
      </c>
      <c s="25" t="s">
        <v>46</v>
      </c>
      <c s="30" t="s">
        <v>169</v>
      </c>
      <c s="31" t="s">
        <v>65</v>
      </c>
      <c s="32">
        <v>49.88</v>
      </c>
      <c s="33">
        <v>0</v>
      </c>
      <c s="33">
        <f>ROUND(ROUND(H93,2)*ROUND(G93,3),2)</f>
      </c>
      <c r="O93">
        <f>(I93*21)/100</f>
      </c>
      <c t="s">
        <v>22</v>
      </c>
    </row>
    <row r="94" spans="1:5" ht="12.75">
      <c r="A94" s="34" t="s">
        <v>49</v>
      </c>
      <c r="E94" s="35" t="s">
        <v>46</v>
      </c>
    </row>
    <row r="95" spans="1:5" ht="12.75">
      <c r="A95" s="36" t="s">
        <v>50</v>
      </c>
      <c r="E95" s="37" t="s">
        <v>170</v>
      </c>
    </row>
    <row r="96" spans="1:5" ht="25.5">
      <c r="A96" t="s">
        <v>52</v>
      </c>
      <c r="E96" s="35" t="s">
        <v>171</v>
      </c>
    </row>
    <row r="97" spans="1:18" ht="12.75" customHeight="1">
      <c r="A97" s="6" t="s">
        <v>42</v>
      </c>
      <c s="6"/>
      <c s="39" t="s">
        <v>61</v>
      </c>
      <c s="6"/>
      <c s="27" t="s">
        <v>62</v>
      </c>
      <c s="6"/>
      <c s="6"/>
      <c s="6"/>
      <c s="40">
        <f>0+Q97</f>
      </c>
      <c r="O97">
        <f>0+R97</f>
      </c>
      <c r="Q97">
        <f>0+I98+I102+I106</f>
      </c>
      <c>
        <f>0+O98+O102+O106</f>
      </c>
    </row>
    <row r="98" spans="1:16" ht="12.75">
      <c r="A98" s="25" t="s">
        <v>44</v>
      </c>
      <c s="29" t="s">
        <v>172</v>
      </c>
      <c s="29" t="s">
        <v>173</v>
      </c>
      <c s="25" t="s">
        <v>46</v>
      </c>
      <c s="30" t="s">
        <v>174</v>
      </c>
      <c s="31" t="s">
        <v>65</v>
      </c>
      <c s="32">
        <v>18</v>
      </c>
      <c s="33">
        <v>0</v>
      </c>
      <c s="33">
        <f>ROUND(ROUND(H98,2)*ROUND(G98,3),2)</f>
      </c>
      <c r="O98">
        <f>(I98*21)/100</f>
      </c>
      <c t="s">
        <v>22</v>
      </c>
    </row>
    <row r="99" spans="1:5" ht="12.75">
      <c r="A99" s="34" t="s">
        <v>49</v>
      </c>
      <c r="E99" s="35" t="s">
        <v>46</v>
      </c>
    </row>
    <row r="100" spans="1:5" ht="12.75">
      <c r="A100" s="36" t="s">
        <v>50</v>
      </c>
      <c r="E100" s="37" t="s">
        <v>46</v>
      </c>
    </row>
    <row r="101" spans="1:5" ht="63.75">
      <c r="A101" t="s">
        <v>52</v>
      </c>
      <c r="E101" s="35" t="s">
        <v>175</v>
      </c>
    </row>
    <row r="102" spans="1:16" ht="12.75">
      <c r="A102" s="25" t="s">
        <v>44</v>
      </c>
      <c s="29" t="s">
        <v>176</v>
      </c>
      <c s="29" t="s">
        <v>177</v>
      </c>
      <c s="25" t="s">
        <v>46</v>
      </c>
      <c s="30" t="s">
        <v>178</v>
      </c>
      <c s="31" t="s">
        <v>65</v>
      </c>
      <c s="32">
        <v>18</v>
      </c>
      <c s="33">
        <v>0</v>
      </c>
      <c s="33">
        <f>ROUND(ROUND(H102,2)*ROUND(G102,3),2)</f>
      </c>
      <c r="O102">
        <f>(I102*21)/100</f>
      </c>
      <c t="s">
        <v>22</v>
      </c>
    </row>
    <row r="103" spans="1:5" ht="12.75">
      <c r="A103" s="34" t="s">
        <v>49</v>
      </c>
      <c r="E103" s="35" t="s">
        <v>46</v>
      </c>
    </row>
    <row r="104" spans="1:5" ht="12.75">
      <c r="A104" s="36" t="s">
        <v>50</v>
      </c>
      <c r="E104" s="37" t="s">
        <v>46</v>
      </c>
    </row>
    <row r="105" spans="1:5" ht="25.5">
      <c r="A105" t="s">
        <v>52</v>
      </c>
      <c r="E105" s="35" t="s">
        <v>179</v>
      </c>
    </row>
    <row r="106" spans="1:16" ht="12.75">
      <c r="A106" s="25" t="s">
        <v>44</v>
      </c>
      <c s="29" t="s">
        <v>180</v>
      </c>
      <c s="29" t="s">
        <v>181</v>
      </c>
      <c s="25" t="s">
        <v>46</v>
      </c>
      <c s="30" t="s">
        <v>182</v>
      </c>
      <c s="31" t="s">
        <v>183</v>
      </c>
      <c s="32">
        <v>2160</v>
      </c>
      <c s="33">
        <v>0</v>
      </c>
      <c s="33">
        <f>ROUND(ROUND(H106,2)*ROUND(G106,3),2)</f>
      </c>
      <c r="O106">
        <f>(I106*21)/100</f>
      </c>
      <c t="s">
        <v>22</v>
      </c>
    </row>
    <row r="107" spans="1:5" ht="12.75">
      <c r="A107" s="34" t="s">
        <v>49</v>
      </c>
      <c r="E107" s="35" t="s">
        <v>184</v>
      </c>
    </row>
    <row r="108" spans="1:5" ht="12.75">
      <c r="A108" s="36" t="s">
        <v>50</v>
      </c>
      <c r="E108" s="37" t="s">
        <v>185</v>
      </c>
    </row>
    <row r="109" spans="1:5" ht="25.5">
      <c r="A109" t="s">
        <v>52</v>
      </c>
      <c r="E109" s="35" t="s">
        <v>186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0+O8+O13+O34+O63+O76+O85+O134+O143+O156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187</v>
      </c>
      <c s="41">
        <f>0+I8+I13+I34+I63+I76+I85+I134+I143+I156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187</v>
      </c>
      <c s="6"/>
      <c s="18" t="s">
        <v>188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189</v>
      </c>
      <c s="25" t="s">
        <v>46</v>
      </c>
      <c s="30" t="s">
        <v>190</v>
      </c>
      <c s="31" t="s">
        <v>57</v>
      </c>
      <c s="32">
        <v>7.04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50</v>
      </c>
      <c r="E11" s="37" t="s">
        <v>191</v>
      </c>
    </row>
    <row r="12" spans="1:5" ht="25.5">
      <c r="A12" t="s">
        <v>52</v>
      </c>
      <c r="E12" s="35" t="s">
        <v>192</v>
      </c>
    </row>
    <row r="13" spans="1:18" ht="12.75" customHeight="1">
      <c r="A13" s="6" t="s">
        <v>42</v>
      </c>
      <c s="6"/>
      <c s="39" t="s">
        <v>28</v>
      </c>
      <c s="6"/>
      <c s="27" t="s">
        <v>99</v>
      </c>
      <c s="6"/>
      <c s="6"/>
      <c s="6"/>
      <c s="40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25" t="s">
        <v>44</v>
      </c>
      <c s="29" t="s">
        <v>22</v>
      </c>
      <c s="29" t="s">
        <v>193</v>
      </c>
      <c s="25" t="s">
        <v>46</v>
      </c>
      <c s="30" t="s">
        <v>194</v>
      </c>
      <c s="31" t="s">
        <v>57</v>
      </c>
      <c s="32">
        <v>7.04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12.75">
      <c r="A15" s="34" t="s">
        <v>49</v>
      </c>
      <c r="E15" s="35" t="s">
        <v>46</v>
      </c>
    </row>
    <row r="16" spans="1:5" ht="12.75">
      <c r="A16" s="36" t="s">
        <v>50</v>
      </c>
      <c r="E16" s="37" t="s">
        <v>195</v>
      </c>
    </row>
    <row r="17" spans="1:5" ht="369.75">
      <c r="A17" t="s">
        <v>52</v>
      </c>
      <c r="E17" s="35" t="s">
        <v>196</v>
      </c>
    </row>
    <row r="18" spans="1:16" ht="12.75">
      <c r="A18" s="25" t="s">
        <v>44</v>
      </c>
      <c s="29" t="s">
        <v>21</v>
      </c>
      <c s="29" t="s">
        <v>197</v>
      </c>
      <c s="25" t="s">
        <v>46</v>
      </c>
      <c s="30" t="s">
        <v>198</v>
      </c>
      <c s="31" t="s">
        <v>57</v>
      </c>
      <c s="32">
        <v>201.9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46</v>
      </c>
    </row>
    <row r="20" spans="1:5" ht="25.5">
      <c r="A20" s="36" t="s">
        <v>50</v>
      </c>
      <c r="E20" s="37" t="s">
        <v>199</v>
      </c>
    </row>
    <row r="21" spans="1:5" ht="89.25">
      <c r="A21" t="s">
        <v>52</v>
      </c>
      <c r="E21" s="35" t="s">
        <v>200</v>
      </c>
    </row>
    <row r="22" spans="1:16" ht="12.75">
      <c r="A22" s="25" t="s">
        <v>44</v>
      </c>
      <c s="29" t="s">
        <v>32</v>
      </c>
      <c s="29" t="s">
        <v>201</v>
      </c>
      <c s="25" t="s">
        <v>46</v>
      </c>
      <c s="30" t="s">
        <v>202</v>
      </c>
      <c s="31" t="s">
        <v>57</v>
      </c>
      <c s="32">
        <v>201.9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46</v>
      </c>
    </row>
    <row r="24" spans="1:5" ht="25.5">
      <c r="A24" s="36" t="s">
        <v>50</v>
      </c>
      <c r="E24" s="37" t="s">
        <v>199</v>
      </c>
    </row>
    <row r="25" spans="1:5" ht="38.25">
      <c r="A25" t="s">
        <v>52</v>
      </c>
      <c r="E25" s="35" t="s">
        <v>203</v>
      </c>
    </row>
    <row r="26" spans="1:16" ht="12.75">
      <c r="A26" s="25" t="s">
        <v>44</v>
      </c>
      <c s="29" t="s">
        <v>34</v>
      </c>
      <c s="29" t="s">
        <v>204</v>
      </c>
      <c s="25" t="s">
        <v>46</v>
      </c>
      <c s="30" t="s">
        <v>205</v>
      </c>
      <c s="31" t="s">
        <v>57</v>
      </c>
      <c s="32">
        <v>201.9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46</v>
      </c>
    </row>
    <row r="28" spans="1:5" ht="25.5">
      <c r="A28" s="36" t="s">
        <v>50</v>
      </c>
      <c r="E28" s="37" t="s">
        <v>199</v>
      </c>
    </row>
    <row r="29" spans="1:5" ht="229.5">
      <c r="A29" t="s">
        <v>52</v>
      </c>
      <c r="E29" s="35" t="s">
        <v>206</v>
      </c>
    </row>
    <row r="30" spans="1:16" ht="12.75">
      <c r="A30" s="25" t="s">
        <v>44</v>
      </c>
      <c s="29" t="s">
        <v>36</v>
      </c>
      <c s="29" t="s">
        <v>207</v>
      </c>
      <c s="25" t="s">
        <v>46</v>
      </c>
      <c s="30" t="s">
        <v>208</v>
      </c>
      <c s="31" t="s">
        <v>57</v>
      </c>
      <c s="32">
        <v>1.692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12.75">
      <c r="A31" s="34" t="s">
        <v>49</v>
      </c>
      <c r="E31" s="35" t="s">
        <v>209</v>
      </c>
    </row>
    <row r="32" spans="1:5" ht="12.75">
      <c r="A32" s="36" t="s">
        <v>50</v>
      </c>
      <c r="E32" s="37" t="s">
        <v>210</v>
      </c>
    </row>
    <row r="33" spans="1:5" ht="293.25">
      <c r="A33" t="s">
        <v>52</v>
      </c>
      <c r="E33" s="35" t="s">
        <v>211</v>
      </c>
    </row>
    <row r="34" spans="1:18" ht="12.75" customHeight="1">
      <c r="A34" s="6" t="s">
        <v>42</v>
      </c>
      <c s="6"/>
      <c s="39" t="s">
        <v>22</v>
      </c>
      <c s="6"/>
      <c s="27" t="s">
        <v>152</v>
      </c>
      <c s="6"/>
      <c s="6"/>
      <c s="6"/>
      <c s="40">
        <f>0+Q34</f>
      </c>
      <c r="O34">
        <f>0+R34</f>
      </c>
      <c r="Q34">
        <f>0+I35+I39+I43+I47+I51+I55+I59</f>
      </c>
      <c>
        <f>0+O35+O39+O43+O47+O51+O55+O59</f>
      </c>
    </row>
    <row r="35" spans="1:16" ht="12.75">
      <c r="A35" s="25" t="s">
        <v>44</v>
      </c>
      <c s="29" t="s">
        <v>108</v>
      </c>
      <c s="29" t="s">
        <v>212</v>
      </c>
      <c s="25" t="s">
        <v>46</v>
      </c>
      <c s="30" t="s">
        <v>213</v>
      </c>
      <c s="31" t="s">
        <v>65</v>
      </c>
      <c s="32">
        <v>19</v>
      </c>
      <c s="33">
        <v>0</v>
      </c>
      <c s="33">
        <f>ROUND(ROUND(H35,2)*ROUND(G35,3),2)</f>
      </c>
      <c r="O35">
        <f>(I35*21)/100</f>
      </c>
      <c t="s">
        <v>22</v>
      </c>
    </row>
    <row r="36" spans="1:5" ht="12.75">
      <c r="A36" s="34" t="s">
        <v>49</v>
      </c>
      <c r="E36" s="35" t="s">
        <v>214</v>
      </c>
    </row>
    <row r="37" spans="1:5" ht="12.75">
      <c r="A37" s="36" t="s">
        <v>50</v>
      </c>
      <c r="E37" s="37" t="s">
        <v>215</v>
      </c>
    </row>
    <row r="38" spans="1:5" ht="165.75">
      <c r="A38" t="s">
        <v>52</v>
      </c>
      <c r="E38" s="35" t="s">
        <v>216</v>
      </c>
    </row>
    <row r="39" spans="1:16" ht="12.75">
      <c r="A39" s="25" t="s">
        <v>44</v>
      </c>
      <c s="29" t="s">
        <v>112</v>
      </c>
      <c s="29" t="s">
        <v>217</v>
      </c>
      <c s="25" t="s">
        <v>46</v>
      </c>
      <c s="30" t="s">
        <v>218</v>
      </c>
      <c s="31" t="s">
        <v>57</v>
      </c>
      <c s="32">
        <v>7.04</v>
      </c>
      <c s="33">
        <v>0</v>
      </c>
      <c s="33">
        <f>ROUND(ROUND(H39,2)*ROUND(G39,3),2)</f>
      </c>
      <c r="O39">
        <f>(I39*21)/100</f>
      </c>
      <c t="s">
        <v>22</v>
      </c>
    </row>
    <row r="40" spans="1:5" ht="12.75">
      <c r="A40" s="34" t="s">
        <v>49</v>
      </c>
      <c r="E40" s="35" t="s">
        <v>219</v>
      </c>
    </row>
    <row r="41" spans="1:5" ht="12.75">
      <c r="A41" s="36" t="s">
        <v>50</v>
      </c>
      <c r="E41" s="37" t="s">
        <v>220</v>
      </c>
    </row>
    <row r="42" spans="1:5" ht="409.5">
      <c r="A42" t="s">
        <v>52</v>
      </c>
      <c r="E42" s="35" t="s">
        <v>221</v>
      </c>
    </row>
    <row r="43" spans="1:16" ht="12.75">
      <c r="A43" s="25" t="s">
        <v>44</v>
      </c>
      <c s="29" t="s">
        <v>39</v>
      </c>
      <c s="29" t="s">
        <v>222</v>
      </c>
      <c s="25" t="s">
        <v>46</v>
      </c>
      <c s="30" t="s">
        <v>223</v>
      </c>
      <c s="31" t="s">
        <v>57</v>
      </c>
      <c s="32">
        <v>19.619</v>
      </c>
      <c s="33">
        <v>0</v>
      </c>
      <c s="33">
        <f>ROUND(ROUND(H43,2)*ROUND(G43,3),2)</f>
      </c>
      <c r="O43">
        <f>(I43*21)/100</f>
      </c>
      <c t="s">
        <v>22</v>
      </c>
    </row>
    <row r="44" spans="1:5" ht="38.25">
      <c r="A44" s="34" t="s">
        <v>49</v>
      </c>
      <c r="E44" s="35" t="s">
        <v>224</v>
      </c>
    </row>
    <row r="45" spans="1:5" ht="12.75">
      <c r="A45" s="36" t="s">
        <v>50</v>
      </c>
      <c r="E45" s="37" t="s">
        <v>225</v>
      </c>
    </row>
    <row r="46" spans="1:5" ht="369.75">
      <c r="A46" t="s">
        <v>52</v>
      </c>
      <c r="E46" s="35" t="s">
        <v>226</v>
      </c>
    </row>
    <row r="47" spans="1:16" ht="12.75">
      <c r="A47" s="25" t="s">
        <v>44</v>
      </c>
      <c s="29" t="s">
        <v>41</v>
      </c>
      <c s="29" t="s">
        <v>227</v>
      </c>
      <c s="25" t="s">
        <v>46</v>
      </c>
      <c s="30" t="s">
        <v>228</v>
      </c>
      <c s="31" t="s">
        <v>48</v>
      </c>
      <c s="32">
        <v>2.452</v>
      </c>
      <c s="33">
        <v>0</v>
      </c>
      <c s="33">
        <f>ROUND(ROUND(H47,2)*ROUND(G47,3),2)</f>
      </c>
      <c r="O47">
        <f>(I47*21)/100</f>
      </c>
      <c t="s">
        <v>22</v>
      </c>
    </row>
    <row r="48" spans="1:5" ht="12.75">
      <c r="A48" s="34" t="s">
        <v>49</v>
      </c>
      <c r="E48" s="35" t="s">
        <v>229</v>
      </c>
    </row>
    <row r="49" spans="1:5" ht="12.75">
      <c r="A49" s="36" t="s">
        <v>50</v>
      </c>
      <c r="E49" s="37" t="s">
        <v>230</v>
      </c>
    </row>
    <row r="50" spans="1:5" ht="267.75">
      <c r="A50" t="s">
        <v>52</v>
      </c>
      <c r="E50" s="35" t="s">
        <v>231</v>
      </c>
    </row>
    <row r="51" spans="1:16" ht="12.75">
      <c r="A51" s="25" t="s">
        <v>44</v>
      </c>
      <c s="29" t="s">
        <v>122</v>
      </c>
      <c s="29" t="s">
        <v>232</v>
      </c>
      <c s="25" t="s">
        <v>46</v>
      </c>
      <c s="30" t="s">
        <v>233</v>
      </c>
      <c s="31" t="s">
        <v>150</v>
      </c>
      <c s="32">
        <v>64.8</v>
      </c>
      <c s="33">
        <v>0</v>
      </c>
      <c s="33">
        <f>ROUND(ROUND(H51,2)*ROUND(G51,3),2)</f>
      </c>
      <c r="O51">
        <f>(I51*21)/100</f>
      </c>
      <c t="s">
        <v>22</v>
      </c>
    </row>
    <row r="52" spans="1:5" ht="12.75">
      <c r="A52" s="34" t="s">
        <v>49</v>
      </c>
      <c r="E52" s="35" t="s">
        <v>234</v>
      </c>
    </row>
    <row r="53" spans="1:5" ht="12.75">
      <c r="A53" s="36" t="s">
        <v>50</v>
      </c>
      <c r="E53" s="37" t="s">
        <v>235</v>
      </c>
    </row>
    <row r="54" spans="1:5" ht="102">
      <c r="A54" t="s">
        <v>52</v>
      </c>
      <c r="E54" s="35" t="s">
        <v>236</v>
      </c>
    </row>
    <row r="55" spans="1:16" ht="12.75">
      <c r="A55" s="25" t="s">
        <v>44</v>
      </c>
      <c s="29" t="s">
        <v>127</v>
      </c>
      <c s="29" t="s">
        <v>237</v>
      </c>
      <c s="25" t="s">
        <v>46</v>
      </c>
      <c s="30" t="s">
        <v>238</v>
      </c>
      <c s="31" t="s">
        <v>150</v>
      </c>
      <c s="32">
        <v>85.919</v>
      </c>
      <c s="33">
        <v>0</v>
      </c>
      <c s="33">
        <f>ROUND(ROUND(H55,2)*ROUND(G55,3),2)</f>
      </c>
      <c r="O55">
        <f>(I55*21)/100</f>
      </c>
      <c t="s">
        <v>22</v>
      </c>
    </row>
    <row r="56" spans="1:5" ht="12.75">
      <c r="A56" s="34" t="s">
        <v>49</v>
      </c>
      <c r="E56" s="35" t="s">
        <v>239</v>
      </c>
    </row>
    <row r="57" spans="1:5" ht="12.75">
      <c r="A57" s="36" t="s">
        <v>50</v>
      </c>
      <c r="E57" s="37" t="s">
        <v>240</v>
      </c>
    </row>
    <row r="58" spans="1:5" ht="102">
      <c r="A58" t="s">
        <v>52</v>
      </c>
      <c r="E58" s="35" t="s">
        <v>241</v>
      </c>
    </row>
    <row r="59" spans="1:16" ht="12.75">
      <c r="A59" s="25" t="s">
        <v>44</v>
      </c>
      <c s="29" t="s">
        <v>131</v>
      </c>
      <c s="29" t="s">
        <v>237</v>
      </c>
      <c s="25" t="s">
        <v>242</v>
      </c>
      <c s="30" t="s">
        <v>238</v>
      </c>
      <c s="31" t="s">
        <v>150</v>
      </c>
      <c s="32">
        <v>64.8</v>
      </c>
      <c s="33">
        <v>0</v>
      </c>
      <c s="33">
        <f>ROUND(ROUND(H59,2)*ROUND(G59,3),2)</f>
      </c>
      <c r="O59">
        <f>(I59*21)/100</f>
      </c>
      <c t="s">
        <v>22</v>
      </c>
    </row>
    <row r="60" spans="1:5" ht="12.75">
      <c r="A60" s="34" t="s">
        <v>49</v>
      </c>
      <c r="E60" s="35" t="s">
        <v>243</v>
      </c>
    </row>
    <row r="61" spans="1:5" ht="12.75">
      <c r="A61" s="36" t="s">
        <v>50</v>
      </c>
      <c r="E61" s="37" t="s">
        <v>235</v>
      </c>
    </row>
    <row r="62" spans="1:5" ht="102">
      <c r="A62" t="s">
        <v>52</v>
      </c>
      <c r="E62" s="35" t="s">
        <v>244</v>
      </c>
    </row>
    <row r="63" spans="1:18" ht="12.75" customHeight="1">
      <c r="A63" s="6" t="s">
        <v>42</v>
      </c>
      <c s="6"/>
      <c s="39" t="s">
        <v>21</v>
      </c>
      <c s="6"/>
      <c s="27" t="s">
        <v>245</v>
      </c>
      <c s="6"/>
      <c s="6"/>
      <c s="6"/>
      <c s="40">
        <f>0+Q63</f>
      </c>
      <c r="O63">
        <f>0+R63</f>
      </c>
      <c r="Q63">
        <f>0+I64+I68+I72</f>
      </c>
      <c>
        <f>0+O64+O68+O72</f>
      </c>
    </row>
    <row r="64" spans="1:16" ht="12.75">
      <c r="A64" s="25" t="s">
        <v>44</v>
      </c>
      <c s="29" t="s">
        <v>137</v>
      </c>
      <c s="29" t="s">
        <v>246</v>
      </c>
      <c s="25" t="s">
        <v>46</v>
      </c>
      <c s="30" t="s">
        <v>247</v>
      </c>
      <c s="31" t="s">
        <v>57</v>
      </c>
      <c s="32">
        <v>1.088</v>
      </c>
      <c s="33">
        <v>0</v>
      </c>
      <c s="33">
        <f>ROUND(ROUND(H64,2)*ROUND(G64,3),2)</f>
      </c>
      <c r="O64">
        <f>(I64*21)/100</f>
      </c>
      <c t="s">
        <v>22</v>
      </c>
    </row>
    <row r="65" spans="1:5" ht="12.75">
      <c r="A65" s="34" t="s">
        <v>49</v>
      </c>
      <c r="E65" s="35" t="s">
        <v>46</v>
      </c>
    </row>
    <row r="66" spans="1:5" ht="12.75">
      <c r="A66" s="36" t="s">
        <v>50</v>
      </c>
      <c r="E66" s="37" t="s">
        <v>248</v>
      </c>
    </row>
    <row r="67" spans="1:5" ht="229.5">
      <c r="A67" t="s">
        <v>52</v>
      </c>
      <c r="E67" s="35" t="s">
        <v>249</v>
      </c>
    </row>
    <row r="68" spans="1:16" ht="12.75">
      <c r="A68" s="25" t="s">
        <v>44</v>
      </c>
      <c s="29" t="s">
        <v>142</v>
      </c>
      <c s="29" t="s">
        <v>250</v>
      </c>
      <c s="25" t="s">
        <v>46</v>
      </c>
      <c s="30" t="s">
        <v>251</v>
      </c>
      <c s="31" t="s">
        <v>57</v>
      </c>
      <c s="32">
        <v>30.475</v>
      </c>
      <c s="33">
        <v>0</v>
      </c>
      <c s="33">
        <f>ROUND(ROUND(H68,2)*ROUND(G68,3),2)</f>
      </c>
      <c r="O68">
        <f>(I68*21)/100</f>
      </c>
      <c t="s">
        <v>22</v>
      </c>
    </row>
    <row r="69" spans="1:5" ht="63.75">
      <c r="A69" s="34" t="s">
        <v>49</v>
      </c>
      <c r="E69" s="35" t="s">
        <v>252</v>
      </c>
    </row>
    <row r="70" spans="1:5" ht="12.75">
      <c r="A70" s="36" t="s">
        <v>50</v>
      </c>
      <c r="E70" s="37" t="s">
        <v>253</v>
      </c>
    </row>
    <row r="71" spans="1:5" ht="369.75">
      <c r="A71" t="s">
        <v>52</v>
      </c>
      <c r="E71" s="35" t="s">
        <v>254</v>
      </c>
    </row>
    <row r="72" spans="1:16" ht="12.75">
      <c r="A72" s="25" t="s">
        <v>44</v>
      </c>
      <c s="29" t="s">
        <v>147</v>
      </c>
      <c s="29" t="s">
        <v>255</v>
      </c>
      <c s="25" t="s">
        <v>46</v>
      </c>
      <c s="30" t="s">
        <v>256</v>
      </c>
      <c s="31" t="s">
        <v>48</v>
      </c>
      <c s="32">
        <v>4.333</v>
      </c>
      <c s="33">
        <v>0</v>
      </c>
      <c s="33">
        <f>ROUND(ROUND(H72,2)*ROUND(G72,3),2)</f>
      </c>
      <c r="O72">
        <f>(I72*21)/100</f>
      </c>
      <c t="s">
        <v>22</v>
      </c>
    </row>
    <row r="73" spans="1:5" ht="12.75">
      <c r="A73" s="34" t="s">
        <v>49</v>
      </c>
      <c r="E73" s="35" t="s">
        <v>257</v>
      </c>
    </row>
    <row r="74" spans="1:5" ht="12.75">
      <c r="A74" s="36" t="s">
        <v>50</v>
      </c>
      <c r="E74" s="37" t="s">
        <v>258</v>
      </c>
    </row>
    <row r="75" spans="1:5" ht="267.75">
      <c r="A75" t="s">
        <v>52</v>
      </c>
      <c r="E75" s="35" t="s">
        <v>231</v>
      </c>
    </row>
    <row r="76" spans="1:18" ht="12.75" customHeight="1">
      <c r="A76" s="6" t="s">
        <v>42</v>
      </c>
      <c s="6"/>
      <c s="39" t="s">
        <v>32</v>
      </c>
      <c s="6"/>
      <c s="27" t="s">
        <v>160</v>
      </c>
      <c s="6"/>
      <c s="6"/>
      <c s="6"/>
      <c s="40">
        <f>0+Q76</f>
      </c>
      <c r="O76">
        <f>0+R76</f>
      </c>
      <c r="Q76">
        <f>0+I77+I81</f>
      </c>
      <c>
        <f>0+O77+O81</f>
      </c>
    </row>
    <row r="77" spans="1:16" ht="12.75">
      <c r="A77" s="25" t="s">
        <v>44</v>
      </c>
      <c s="29" t="s">
        <v>155</v>
      </c>
      <c s="29" t="s">
        <v>259</v>
      </c>
      <c s="25" t="s">
        <v>46</v>
      </c>
      <c s="30" t="s">
        <v>260</v>
      </c>
      <c s="31" t="s">
        <v>57</v>
      </c>
      <c s="32">
        <v>7</v>
      </c>
      <c s="33">
        <v>0</v>
      </c>
      <c s="33">
        <f>ROUND(ROUND(H77,2)*ROUND(G77,3),2)</f>
      </c>
      <c r="O77">
        <f>(I77*21)/100</f>
      </c>
      <c t="s">
        <v>22</v>
      </c>
    </row>
    <row r="78" spans="1:5" ht="12.75">
      <c r="A78" s="34" t="s">
        <v>49</v>
      </c>
      <c r="E78" s="35" t="s">
        <v>46</v>
      </c>
    </row>
    <row r="79" spans="1:5" ht="12.75">
      <c r="A79" s="36" t="s">
        <v>50</v>
      </c>
      <c r="E79" s="37" t="s">
        <v>46</v>
      </c>
    </row>
    <row r="80" spans="1:5" ht="369.75">
      <c r="A80" t="s">
        <v>52</v>
      </c>
      <c r="E80" s="35" t="s">
        <v>261</v>
      </c>
    </row>
    <row r="81" spans="1:16" ht="12.75">
      <c r="A81" s="25" t="s">
        <v>44</v>
      </c>
      <c s="29" t="s">
        <v>161</v>
      </c>
      <c s="29" t="s">
        <v>262</v>
      </c>
      <c s="25" t="s">
        <v>46</v>
      </c>
      <c s="30" t="s">
        <v>263</v>
      </c>
      <c s="31" t="s">
        <v>57</v>
      </c>
      <c s="32">
        <v>3.924</v>
      </c>
      <c s="33">
        <v>0</v>
      </c>
      <c s="33">
        <f>ROUND(ROUND(H81,2)*ROUND(G81,3),2)</f>
      </c>
      <c r="O81">
        <f>(I81*21)/100</f>
      </c>
      <c t="s">
        <v>22</v>
      </c>
    </row>
    <row r="82" spans="1:5" ht="25.5">
      <c r="A82" s="34" t="s">
        <v>49</v>
      </c>
      <c r="E82" s="35" t="s">
        <v>264</v>
      </c>
    </row>
    <row r="83" spans="1:5" ht="12.75">
      <c r="A83" s="36" t="s">
        <v>50</v>
      </c>
      <c r="E83" s="37" t="s">
        <v>265</v>
      </c>
    </row>
    <row r="84" spans="1:5" ht="369.75">
      <c r="A84" t="s">
        <v>52</v>
      </c>
      <c r="E84" s="35" t="s">
        <v>254</v>
      </c>
    </row>
    <row r="85" spans="1:18" ht="12.75" customHeight="1">
      <c r="A85" s="6" t="s">
        <v>42</v>
      </c>
      <c s="6"/>
      <c s="39" t="s">
        <v>34</v>
      </c>
      <c s="6"/>
      <c s="27" t="s">
        <v>266</v>
      </c>
      <c s="6"/>
      <c s="6"/>
      <c s="6"/>
      <c s="40">
        <f>0+Q85</f>
      </c>
      <c r="O85">
        <f>0+R85</f>
      </c>
      <c r="Q85">
        <f>0+I86+I90+I94+I98+I102+I106+I110+I114+I118+I122+I126+I130</f>
      </c>
      <c>
        <f>0+O86+O90+O94+O98+O102+O106+O110+O114+O118+O122+O126+O130</f>
      </c>
    </row>
    <row r="86" spans="1:16" ht="12.75">
      <c r="A86" s="25" t="s">
        <v>44</v>
      </c>
      <c s="29" t="s">
        <v>172</v>
      </c>
      <c s="29" t="s">
        <v>267</v>
      </c>
      <c s="25" t="s">
        <v>46</v>
      </c>
      <c s="30" t="s">
        <v>268</v>
      </c>
      <c s="31" t="s">
        <v>150</v>
      </c>
      <c s="32">
        <v>37.454</v>
      </c>
      <c s="33">
        <v>0</v>
      </c>
      <c s="33">
        <f>ROUND(ROUND(H86,2)*ROUND(G86,3),2)</f>
      </c>
      <c r="O86">
        <f>(I86*21)/100</f>
      </c>
      <c t="s">
        <v>22</v>
      </c>
    </row>
    <row r="87" spans="1:5" ht="12.75">
      <c r="A87" s="34" t="s">
        <v>49</v>
      </c>
      <c r="E87" s="35" t="s">
        <v>269</v>
      </c>
    </row>
    <row r="88" spans="1:5" ht="12.75">
      <c r="A88" s="36" t="s">
        <v>50</v>
      </c>
      <c r="E88" s="37" t="s">
        <v>270</v>
      </c>
    </row>
    <row r="89" spans="1:5" ht="178.5">
      <c r="A89" t="s">
        <v>52</v>
      </c>
      <c r="E89" s="35" t="s">
        <v>271</v>
      </c>
    </row>
    <row r="90" spans="1:16" ht="25.5">
      <c r="A90" s="25" t="s">
        <v>44</v>
      </c>
      <c s="29" t="s">
        <v>176</v>
      </c>
      <c s="29" t="s">
        <v>272</v>
      </c>
      <c s="25" t="s">
        <v>46</v>
      </c>
      <c s="30" t="s">
        <v>273</v>
      </c>
      <c s="31" t="s">
        <v>150</v>
      </c>
      <c s="32">
        <v>33</v>
      </c>
      <c s="33">
        <v>0</v>
      </c>
      <c s="33">
        <f>ROUND(ROUND(H90,2)*ROUND(G90,3),2)</f>
      </c>
      <c r="O90">
        <f>(I90*21)/100</f>
      </c>
      <c t="s">
        <v>22</v>
      </c>
    </row>
    <row r="91" spans="1:5" ht="12.75">
      <c r="A91" s="34" t="s">
        <v>49</v>
      </c>
      <c r="E91" s="35" t="s">
        <v>46</v>
      </c>
    </row>
    <row r="92" spans="1:5" ht="12.75">
      <c r="A92" s="36" t="s">
        <v>50</v>
      </c>
      <c r="E92" s="37" t="s">
        <v>46</v>
      </c>
    </row>
    <row r="93" spans="1:5" ht="51">
      <c r="A93" t="s">
        <v>52</v>
      </c>
      <c r="E93" s="35" t="s">
        <v>274</v>
      </c>
    </row>
    <row r="94" spans="1:16" ht="12.75">
      <c r="A94" s="25" t="s">
        <v>44</v>
      </c>
      <c s="29" t="s">
        <v>180</v>
      </c>
      <c s="29" t="s">
        <v>275</v>
      </c>
      <c s="25" t="s">
        <v>46</v>
      </c>
      <c s="30" t="s">
        <v>276</v>
      </c>
      <c s="31" t="s">
        <v>150</v>
      </c>
      <c s="32">
        <v>33</v>
      </c>
      <c s="33">
        <v>0</v>
      </c>
      <c s="33">
        <f>ROUND(ROUND(H94,2)*ROUND(G94,3),2)</f>
      </c>
      <c r="O94">
        <f>(I94*21)/100</f>
      </c>
      <c t="s">
        <v>22</v>
      </c>
    </row>
    <row r="95" spans="1:5" ht="12.75">
      <c r="A95" s="34" t="s">
        <v>49</v>
      </c>
      <c r="E95" s="35" t="s">
        <v>277</v>
      </c>
    </row>
    <row r="96" spans="1:5" ht="12.75">
      <c r="A96" s="36" t="s">
        <v>50</v>
      </c>
      <c r="E96" s="37" t="s">
        <v>46</v>
      </c>
    </row>
    <row r="97" spans="1:5" ht="51">
      <c r="A97" t="s">
        <v>52</v>
      </c>
      <c r="E97" s="35" t="s">
        <v>274</v>
      </c>
    </row>
    <row r="98" spans="1:16" ht="12.75">
      <c r="A98" s="25" t="s">
        <v>44</v>
      </c>
      <c s="29" t="s">
        <v>167</v>
      </c>
      <c s="29" t="s">
        <v>278</v>
      </c>
      <c s="25" t="s">
        <v>46</v>
      </c>
      <c s="30" t="s">
        <v>279</v>
      </c>
      <c s="31" t="s">
        <v>150</v>
      </c>
      <c s="32">
        <v>8.5</v>
      </c>
      <c s="33">
        <v>0</v>
      </c>
      <c s="33">
        <f>ROUND(ROUND(H98,2)*ROUND(G98,3),2)</f>
      </c>
      <c r="O98">
        <f>(I98*21)/100</f>
      </c>
      <c t="s">
        <v>22</v>
      </c>
    </row>
    <row r="99" spans="1:5" ht="12.75">
      <c r="A99" s="34" t="s">
        <v>49</v>
      </c>
      <c r="E99" s="35" t="s">
        <v>46</v>
      </c>
    </row>
    <row r="100" spans="1:5" ht="12.75">
      <c r="A100" s="36" t="s">
        <v>50</v>
      </c>
      <c r="E100" s="37" t="s">
        <v>280</v>
      </c>
    </row>
    <row r="101" spans="1:5" ht="51">
      <c r="A101" t="s">
        <v>52</v>
      </c>
      <c r="E101" s="35" t="s">
        <v>274</v>
      </c>
    </row>
    <row r="102" spans="1:16" ht="12.75">
      <c r="A102" s="25" t="s">
        <v>44</v>
      </c>
      <c s="29" t="s">
        <v>84</v>
      </c>
      <c s="29" t="s">
        <v>281</v>
      </c>
      <c s="25" t="s">
        <v>46</v>
      </c>
      <c s="30" t="s">
        <v>282</v>
      </c>
      <c s="31" t="s">
        <v>150</v>
      </c>
      <c s="32">
        <v>33</v>
      </c>
      <c s="33">
        <v>0</v>
      </c>
      <c s="33">
        <f>ROUND(ROUND(H102,2)*ROUND(G102,3),2)</f>
      </c>
      <c r="O102">
        <f>(I102*21)/100</f>
      </c>
      <c t="s">
        <v>22</v>
      </c>
    </row>
    <row r="103" spans="1:5" ht="12.75">
      <c r="A103" s="34" t="s">
        <v>49</v>
      </c>
      <c r="E103" s="35" t="s">
        <v>46</v>
      </c>
    </row>
    <row r="104" spans="1:5" ht="12.75">
      <c r="A104" s="36" t="s">
        <v>50</v>
      </c>
      <c r="E104" s="37" t="s">
        <v>46</v>
      </c>
    </row>
    <row r="105" spans="1:5" ht="51">
      <c r="A105" t="s">
        <v>52</v>
      </c>
      <c r="E105" s="35" t="s">
        <v>283</v>
      </c>
    </row>
    <row r="106" spans="1:16" ht="12.75">
      <c r="A106" s="25" t="s">
        <v>44</v>
      </c>
      <c s="29" t="s">
        <v>153</v>
      </c>
      <c s="29" t="s">
        <v>284</v>
      </c>
      <c s="25" t="s">
        <v>46</v>
      </c>
      <c s="30" t="s">
        <v>285</v>
      </c>
      <c s="31" t="s">
        <v>150</v>
      </c>
      <c s="32">
        <v>279</v>
      </c>
      <c s="33">
        <v>0</v>
      </c>
      <c s="33">
        <f>ROUND(ROUND(H106,2)*ROUND(G106,3),2)</f>
      </c>
      <c r="O106">
        <f>(I106*21)/100</f>
      </c>
      <c t="s">
        <v>22</v>
      </c>
    </row>
    <row r="107" spans="1:5" ht="12.75">
      <c r="A107" s="34" t="s">
        <v>49</v>
      </c>
      <c r="E107" s="35" t="s">
        <v>46</v>
      </c>
    </row>
    <row r="108" spans="1:5" ht="38.25">
      <c r="A108" s="36" t="s">
        <v>50</v>
      </c>
      <c r="E108" s="37" t="s">
        <v>286</v>
      </c>
    </row>
    <row r="109" spans="1:5" ht="51">
      <c r="A109" t="s">
        <v>52</v>
      </c>
      <c r="E109" s="35" t="s">
        <v>283</v>
      </c>
    </row>
    <row r="110" spans="1:16" ht="12.75">
      <c r="A110" s="25" t="s">
        <v>44</v>
      </c>
      <c s="29" t="s">
        <v>287</v>
      </c>
      <c s="29" t="s">
        <v>288</v>
      </c>
      <c s="25" t="s">
        <v>46</v>
      </c>
      <c s="30" t="s">
        <v>289</v>
      </c>
      <c s="31" t="s">
        <v>150</v>
      </c>
      <c s="32">
        <v>246</v>
      </c>
      <c s="33">
        <v>0</v>
      </c>
      <c s="33">
        <f>ROUND(ROUND(H110,2)*ROUND(G110,3),2)</f>
      </c>
      <c r="O110">
        <f>(I110*21)/100</f>
      </c>
      <c t="s">
        <v>22</v>
      </c>
    </row>
    <row r="111" spans="1:5" ht="12.75">
      <c r="A111" s="34" t="s">
        <v>49</v>
      </c>
      <c r="E111" s="35" t="s">
        <v>46</v>
      </c>
    </row>
    <row r="112" spans="1:5" ht="38.25">
      <c r="A112" s="36" t="s">
        <v>50</v>
      </c>
      <c r="E112" s="37" t="s">
        <v>290</v>
      </c>
    </row>
    <row r="113" spans="1:5" ht="140.25">
      <c r="A113" t="s">
        <v>52</v>
      </c>
      <c r="E113" s="35" t="s">
        <v>291</v>
      </c>
    </row>
    <row r="114" spans="1:16" ht="12.75">
      <c r="A114" s="25" t="s">
        <v>44</v>
      </c>
      <c s="29" t="s">
        <v>292</v>
      </c>
      <c s="29" t="s">
        <v>293</v>
      </c>
      <c s="25" t="s">
        <v>46</v>
      </c>
      <c s="30" t="s">
        <v>294</v>
      </c>
      <c s="31" t="s">
        <v>150</v>
      </c>
      <c s="32">
        <v>33</v>
      </c>
      <c s="33">
        <v>0</v>
      </c>
      <c s="33">
        <f>ROUND(ROUND(H114,2)*ROUND(G114,3),2)</f>
      </c>
      <c r="O114">
        <f>(I114*21)/100</f>
      </c>
      <c t="s">
        <v>22</v>
      </c>
    </row>
    <row r="115" spans="1:5" ht="12.75">
      <c r="A115" s="34" t="s">
        <v>49</v>
      </c>
      <c r="E115" s="35" t="s">
        <v>46</v>
      </c>
    </row>
    <row r="116" spans="1:5" ht="12.75">
      <c r="A116" s="36" t="s">
        <v>50</v>
      </c>
      <c r="E116" s="37" t="s">
        <v>46</v>
      </c>
    </row>
    <row r="117" spans="1:5" ht="140.25">
      <c r="A117" t="s">
        <v>52</v>
      </c>
      <c r="E117" s="35" t="s">
        <v>291</v>
      </c>
    </row>
    <row r="118" spans="1:16" ht="12.75">
      <c r="A118" s="25" t="s">
        <v>44</v>
      </c>
      <c s="29" t="s">
        <v>295</v>
      </c>
      <c s="29" t="s">
        <v>296</v>
      </c>
      <c s="25" t="s">
        <v>46</v>
      </c>
      <c s="30" t="s">
        <v>297</v>
      </c>
      <c s="31" t="s">
        <v>150</v>
      </c>
      <c s="32">
        <v>33</v>
      </c>
      <c s="33">
        <v>0</v>
      </c>
      <c s="33">
        <f>ROUND(ROUND(H118,2)*ROUND(G118,3),2)</f>
      </c>
      <c r="O118">
        <f>(I118*21)/100</f>
      </c>
      <c t="s">
        <v>22</v>
      </c>
    </row>
    <row r="119" spans="1:5" ht="12.75">
      <c r="A119" s="34" t="s">
        <v>49</v>
      </c>
      <c r="E119" s="35" t="s">
        <v>46</v>
      </c>
    </row>
    <row r="120" spans="1:5" ht="12.75">
      <c r="A120" s="36" t="s">
        <v>50</v>
      </c>
      <c r="E120" s="37" t="s">
        <v>46</v>
      </c>
    </row>
    <row r="121" spans="1:5" ht="140.25">
      <c r="A121" t="s">
        <v>52</v>
      </c>
      <c r="E121" s="35" t="s">
        <v>291</v>
      </c>
    </row>
    <row r="122" spans="1:16" ht="12.75">
      <c r="A122" s="25" t="s">
        <v>44</v>
      </c>
      <c s="29" t="s">
        <v>298</v>
      </c>
      <c s="29" t="s">
        <v>299</v>
      </c>
      <c s="25" t="s">
        <v>46</v>
      </c>
      <c s="30" t="s">
        <v>300</v>
      </c>
      <c s="31" t="s">
        <v>150</v>
      </c>
      <c s="32">
        <v>30</v>
      </c>
      <c s="33">
        <v>0</v>
      </c>
      <c s="33">
        <f>ROUND(ROUND(H122,2)*ROUND(G122,3),2)</f>
      </c>
      <c r="O122">
        <f>(I122*21)/100</f>
      </c>
      <c t="s">
        <v>22</v>
      </c>
    </row>
    <row r="123" spans="1:5" ht="12.75">
      <c r="A123" s="34" t="s">
        <v>49</v>
      </c>
      <c r="E123" s="35" t="s">
        <v>46</v>
      </c>
    </row>
    <row r="124" spans="1:5" ht="12.75">
      <c r="A124" s="36" t="s">
        <v>50</v>
      </c>
      <c r="E124" s="37" t="s">
        <v>46</v>
      </c>
    </row>
    <row r="125" spans="1:5" ht="89.25">
      <c r="A125" t="s">
        <v>52</v>
      </c>
      <c r="E125" s="35" t="s">
        <v>301</v>
      </c>
    </row>
    <row r="126" spans="1:16" ht="12.75">
      <c r="A126" s="25" t="s">
        <v>44</v>
      </c>
      <c s="29" t="s">
        <v>302</v>
      </c>
      <c s="29" t="s">
        <v>303</v>
      </c>
      <c s="25" t="s">
        <v>46</v>
      </c>
      <c s="30" t="s">
        <v>304</v>
      </c>
      <c s="31" t="s">
        <v>150</v>
      </c>
      <c s="32">
        <v>8.5</v>
      </c>
      <c s="33">
        <v>0</v>
      </c>
      <c s="33">
        <f>ROUND(ROUND(H126,2)*ROUND(G126,3),2)</f>
      </c>
      <c r="O126">
        <f>(I126*21)/100</f>
      </c>
      <c t="s">
        <v>22</v>
      </c>
    </row>
    <row r="127" spans="1:5" ht="12.75">
      <c r="A127" s="34" t="s">
        <v>49</v>
      </c>
      <c r="E127" s="35" t="s">
        <v>46</v>
      </c>
    </row>
    <row r="128" spans="1:5" ht="12.75">
      <c r="A128" s="36" t="s">
        <v>50</v>
      </c>
      <c r="E128" s="37" t="s">
        <v>305</v>
      </c>
    </row>
    <row r="129" spans="1:5" ht="89.25">
      <c r="A129" t="s">
        <v>52</v>
      </c>
      <c r="E129" s="35" t="s">
        <v>301</v>
      </c>
    </row>
    <row r="130" spans="1:16" ht="12.75">
      <c r="A130" s="25" t="s">
        <v>44</v>
      </c>
      <c s="29" t="s">
        <v>306</v>
      </c>
      <c s="29" t="s">
        <v>307</v>
      </c>
      <c s="25" t="s">
        <v>46</v>
      </c>
      <c s="30" t="s">
        <v>308</v>
      </c>
      <c s="31" t="s">
        <v>65</v>
      </c>
      <c s="32">
        <v>49.88</v>
      </c>
      <c s="33">
        <v>0</v>
      </c>
      <c s="33">
        <f>ROUND(ROUND(H130,2)*ROUND(G130,3),2)</f>
      </c>
      <c r="O130">
        <f>(I130*21)/100</f>
      </c>
      <c t="s">
        <v>22</v>
      </c>
    </row>
    <row r="131" spans="1:5" ht="12.75">
      <c r="A131" s="34" t="s">
        <v>49</v>
      </c>
      <c r="E131" s="35" t="s">
        <v>46</v>
      </c>
    </row>
    <row r="132" spans="1:5" ht="12.75">
      <c r="A132" s="36" t="s">
        <v>50</v>
      </c>
      <c r="E132" s="37" t="s">
        <v>170</v>
      </c>
    </row>
    <row r="133" spans="1:5" ht="38.25">
      <c r="A133" t="s">
        <v>52</v>
      </c>
      <c r="E133" s="35" t="s">
        <v>309</v>
      </c>
    </row>
    <row r="134" spans="1:18" ht="12.75" customHeight="1">
      <c r="A134" s="6" t="s">
        <v>42</v>
      </c>
      <c s="6"/>
      <c s="39" t="s">
        <v>108</v>
      </c>
      <c s="6"/>
      <c s="27" t="s">
        <v>310</v>
      </c>
      <c s="6"/>
      <c s="6"/>
      <c s="6"/>
      <c s="40">
        <f>0+Q134</f>
      </c>
      <c r="O134">
        <f>0+R134</f>
      </c>
      <c r="Q134">
        <f>0+I135+I139</f>
      </c>
      <c>
        <f>0+O135+O139</f>
      </c>
    </row>
    <row r="135" spans="1:16" ht="25.5">
      <c r="A135" s="25" t="s">
        <v>44</v>
      </c>
      <c s="29" t="s">
        <v>311</v>
      </c>
      <c s="29" t="s">
        <v>312</v>
      </c>
      <c s="25" t="s">
        <v>46</v>
      </c>
      <c s="30" t="s">
        <v>313</v>
      </c>
      <c s="31" t="s">
        <v>150</v>
      </c>
      <c s="32">
        <v>370.119</v>
      </c>
      <c s="33">
        <v>0</v>
      </c>
      <c s="33">
        <f>ROUND(ROUND(H135,2)*ROUND(G135,3),2)</f>
      </c>
      <c r="O135">
        <f>(I135*21)/100</f>
      </c>
      <c t="s">
        <v>22</v>
      </c>
    </row>
    <row r="136" spans="1:5" ht="12.75">
      <c r="A136" s="34" t="s">
        <v>49</v>
      </c>
      <c r="E136" s="35" t="s">
        <v>314</v>
      </c>
    </row>
    <row r="137" spans="1:5" ht="38.25">
      <c r="A137" s="36" t="s">
        <v>50</v>
      </c>
      <c r="E137" s="37" t="s">
        <v>315</v>
      </c>
    </row>
    <row r="138" spans="1:5" ht="191.25">
      <c r="A138" t="s">
        <v>52</v>
      </c>
      <c r="E138" s="35" t="s">
        <v>316</v>
      </c>
    </row>
    <row r="139" spans="1:16" ht="12.75">
      <c r="A139" s="25" t="s">
        <v>44</v>
      </c>
      <c s="29" t="s">
        <v>317</v>
      </c>
      <c s="29" t="s">
        <v>318</v>
      </c>
      <c s="25" t="s">
        <v>46</v>
      </c>
      <c s="30" t="s">
        <v>319</v>
      </c>
      <c s="31" t="s">
        <v>150</v>
      </c>
      <c s="32">
        <v>85.919</v>
      </c>
      <c s="33">
        <v>0</v>
      </c>
      <c s="33">
        <f>ROUND(ROUND(H139,2)*ROUND(G139,3),2)</f>
      </c>
      <c r="O139">
        <f>(I139*21)/100</f>
      </c>
      <c t="s">
        <v>22</v>
      </c>
    </row>
    <row r="140" spans="1:5" ht="12.75">
      <c r="A140" s="34" t="s">
        <v>49</v>
      </c>
      <c r="E140" s="35" t="s">
        <v>320</v>
      </c>
    </row>
    <row r="141" spans="1:5" ht="25.5">
      <c r="A141" s="36" t="s">
        <v>50</v>
      </c>
      <c r="E141" s="37" t="s">
        <v>321</v>
      </c>
    </row>
    <row r="142" spans="1:5" ht="204">
      <c r="A142" t="s">
        <v>52</v>
      </c>
      <c r="E142" s="35" t="s">
        <v>322</v>
      </c>
    </row>
    <row r="143" spans="1:18" ht="12.75" customHeight="1">
      <c r="A143" s="6" t="s">
        <v>42</v>
      </c>
      <c s="6"/>
      <c s="39" t="s">
        <v>112</v>
      </c>
      <c s="6"/>
      <c s="27" t="s">
        <v>323</v>
      </c>
      <c s="6"/>
      <c s="6"/>
      <c s="6"/>
      <c s="40">
        <f>0+Q143</f>
      </c>
      <c r="O143">
        <f>0+R143</f>
      </c>
      <c r="Q143">
        <f>0+I144+I148+I152</f>
      </c>
      <c>
        <f>0+O144+O148+O152</f>
      </c>
    </row>
    <row r="144" spans="1:16" ht="12.75">
      <c r="A144" s="25" t="s">
        <v>44</v>
      </c>
      <c s="29" t="s">
        <v>324</v>
      </c>
      <c s="29" t="s">
        <v>325</v>
      </c>
      <c s="25" t="s">
        <v>46</v>
      </c>
      <c s="30" t="s">
        <v>326</v>
      </c>
      <c s="31" t="s">
        <v>65</v>
      </c>
      <c s="32">
        <v>9</v>
      </c>
      <c s="33">
        <v>0</v>
      </c>
      <c s="33">
        <f>ROUND(ROUND(H144,2)*ROUND(G144,3),2)</f>
      </c>
      <c r="O144">
        <f>(I144*21)/100</f>
      </c>
      <c t="s">
        <v>22</v>
      </c>
    </row>
    <row r="145" spans="1:5" ht="12.75">
      <c r="A145" s="34" t="s">
        <v>49</v>
      </c>
      <c r="E145" s="35" t="s">
        <v>327</v>
      </c>
    </row>
    <row r="146" spans="1:5" ht="12.75">
      <c r="A146" s="36" t="s">
        <v>50</v>
      </c>
      <c r="E146" s="37" t="s">
        <v>328</v>
      </c>
    </row>
    <row r="147" spans="1:5" ht="255">
      <c r="A147" t="s">
        <v>52</v>
      </c>
      <c r="E147" s="35" t="s">
        <v>329</v>
      </c>
    </row>
    <row r="148" spans="1:16" ht="12.75">
      <c r="A148" s="25" t="s">
        <v>44</v>
      </c>
      <c s="29" t="s">
        <v>330</v>
      </c>
      <c s="29" t="s">
        <v>331</v>
      </c>
      <c s="25" t="s">
        <v>46</v>
      </c>
      <c s="30" t="s">
        <v>332</v>
      </c>
      <c s="31" t="s">
        <v>65</v>
      </c>
      <c s="32">
        <v>9.4</v>
      </c>
      <c s="33">
        <v>0</v>
      </c>
      <c s="33">
        <f>ROUND(ROUND(H148,2)*ROUND(G148,3),2)</f>
      </c>
      <c r="O148">
        <f>(I148*21)/100</f>
      </c>
      <c t="s">
        <v>22</v>
      </c>
    </row>
    <row r="149" spans="1:5" ht="12.75">
      <c r="A149" s="34" t="s">
        <v>49</v>
      </c>
      <c r="E149" s="35" t="s">
        <v>46</v>
      </c>
    </row>
    <row r="150" spans="1:5" ht="12.75">
      <c r="A150" s="36" t="s">
        <v>50</v>
      </c>
      <c r="E150" s="37" t="s">
        <v>333</v>
      </c>
    </row>
    <row r="151" spans="1:5" ht="255">
      <c r="A151" t="s">
        <v>52</v>
      </c>
      <c r="E151" s="35" t="s">
        <v>329</v>
      </c>
    </row>
    <row r="152" spans="1:16" ht="12.75">
      <c r="A152" s="25" t="s">
        <v>44</v>
      </c>
      <c s="29" t="s">
        <v>334</v>
      </c>
      <c s="29" t="s">
        <v>335</v>
      </c>
      <c s="25" t="s">
        <v>46</v>
      </c>
      <c s="30" t="s">
        <v>336</v>
      </c>
      <c s="31" t="s">
        <v>337</v>
      </c>
      <c s="32">
        <v>3</v>
      </c>
      <c s="33">
        <v>0</v>
      </c>
      <c s="33">
        <f>ROUND(ROUND(H152,2)*ROUND(G152,3),2)</f>
      </c>
      <c r="O152">
        <f>(I152*21)/100</f>
      </c>
      <c t="s">
        <v>22</v>
      </c>
    </row>
    <row r="153" spans="1:5" ht="12.75">
      <c r="A153" s="34" t="s">
        <v>49</v>
      </c>
      <c r="E153" s="35" t="s">
        <v>46</v>
      </c>
    </row>
    <row r="154" spans="1:5" ht="12.75">
      <c r="A154" s="36" t="s">
        <v>50</v>
      </c>
      <c r="E154" s="37" t="s">
        <v>46</v>
      </c>
    </row>
    <row r="155" spans="1:5" ht="76.5">
      <c r="A155" t="s">
        <v>52</v>
      </c>
      <c r="E155" s="35" t="s">
        <v>338</v>
      </c>
    </row>
    <row r="156" spans="1:18" ht="12.75" customHeight="1">
      <c r="A156" s="6" t="s">
        <v>42</v>
      </c>
      <c s="6"/>
      <c s="39" t="s">
        <v>39</v>
      </c>
      <c s="6"/>
      <c s="27" t="s">
        <v>54</v>
      </c>
      <c s="6"/>
      <c s="6"/>
      <c s="6"/>
      <c s="40">
        <f>0+Q156</f>
      </c>
      <c r="O156">
        <f>0+R156</f>
      </c>
      <c r="Q156">
        <f>0+I157+I161+I165</f>
      </c>
      <c>
        <f>0+O157+O161+O165</f>
      </c>
    </row>
    <row r="157" spans="1:16" ht="25.5">
      <c r="A157" s="25" t="s">
        <v>44</v>
      </c>
      <c s="29" t="s">
        <v>339</v>
      </c>
      <c s="29" t="s">
        <v>340</v>
      </c>
      <c s="25" t="s">
        <v>46</v>
      </c>
      <c s="30" t="s">
        <v>341</v>
      </c>
      <c s="31" t="s">
        <v>65</v>
      </c>
      <c s="32">
        <v>16.1</v>
      </c>
      <c s="33">
        <v>0</v>
      </c>
      <c s="33">
        <f>ROUND(ROUND(H157,2)*ROUND(G157,3),2)</f>
      </c>
      <c r="O157">
        <f>(I157*21)/100</f>
      </c>
      <c t="s">
        <v>22</v>
      </c>
    </row>
    <row r="158" spans="1:5" ht="38.25">
      <c r="A158" s="34" t="s">
        <v>49</v>
      </c>
      <c r="E158" s="35" t="s">
        <v>342</v>
      </c>
    </row>
    <row r="159" spans="1:5" ht="12.75">
      <c r="A159" s="36" t="s">
        <v>50</v>
      </c>
      <c r="E159" s="37" t="s">
        <v>46</v>
      </c>
    </row>
    <row r="160" spans="1:5" ht="89.25">
      <c r="A160" t="s">
        <v>52</v>
      </c>
      <c r="E160" s="35" t="s">
        <v>343</v>
      </c>
    </row>
    <row r="161" spans="1:16" ht="12.75">
      <c r="A161" s="25" t="s">
        <v>44</v>
      </c>
      <c s="29" t="s">
        <v>344</v>
      </c>
      <c s="29" t="s">
        <v>345</v>
      </c>
      <c s="25" t="s">
        <v>46</v>
      </c>
      <c s="30" t="s">
        <v>346</v>
      </c>
      <c s="31" t="s">
        <v>65</v>
      </c>
      <c s="32">
        <v>3</v>
      </c>
      <c s="33">
        <v>0</v>
      </c>
      <c s="33">
        <f>ROUND(ROUND(H161,2)*ROUND(G161,3),2)</f>
      </c>
      <c r="O161">
        <f>(I161*21)/100</f>
      </c>
      <c t="s">
        <v>22</v>
      </c>
    </row>
    <row r="162" spans="1:5" ht="25.5">
      <c r="A162" s="34" t="s">
        <v>49</v>
      </c>
      <c r="E162" s="35" t="s">
        <v>347</v>
      </c>
    </row>
    <row r="163" spans="1:5" ht="12.75">
      <c r="A163" s="36" t="s">
        <v>50</v>
      </c>
      <c r="E163" s="37" t="s">
        <v>46</v>
      </c>
    </row>
    <row r="164" spans="1:5" ht="51">
      <c r="A164" t="s">
        <v>52</v>
      </c>
      <c r="E164" s="35" t="s">
        <v>348</v>
      </c>
    </row>
    <row r="165" spans="1:16" ht="12.75">
      <c r="A165" s="25" t="s">
        <v>44</v>
      </c>
      <c s="29" t="s">
        <v>349</v>
      </c>
      <c s="29" t="s">
        <v>350</v>
      </c>
      <c s="25" t="s">
        <v>46</v>
      </c>
      <c s="30" t="s">
        <v>351</v>
      </c>
      <c s="31" t="s">
        <v>65</v>
      </c>
      <c s="32">
        <v>23</v>
      </c>
      <c s="33">
        <v>0</v>
      </c>
      <c s="33">
        <f>ROUND(ROUND(H165,2)*ROUND(G165,3),2)</f>
      </c>
      <c r="O165">
        <f>(I165*21)/100</f>
      </c>
      <c t="s">
        <v>22</v>
      </c>
    </row>
    <row r="166" spans="1:5" ht="25.5">
      <c r="A166" s="34" t="s">
        <v>49</v>
      </c>
      <c r="E166" s="35" t="s">
        <v>347</v>
      </c>
    </row>
    <row r="167" spans="1:5" ht="12.75">
      <c r="A167" s="36" t="s">
        <v>50</v>
      </c>
      <c r="E167" s="37" t="s">
        <v>126</v>
      </c>
    </row>
    <row r="168" spans="1:5" ht="51">
      <c r="A168" t="s">
        <v>52</v>
      </c>
      <c r="E168" s="35" t="s">
        <v>352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0+O8+O53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353</v>
      </c>
      <c s="41">
        <f>0+I8+I53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353</v>
      </c>
      <c s="6"/>
      <c s="18" t="s">
        <v>354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44</v>
      </c>
      <c s="29" t="s">
        <v>28</v>
      </c>
      <c s="29" t="s">
        <v>355</v>
      </c>
      <c s="25" t="s">
        <v>46</v>
      </c>
      <c s="30" t="s">
        <v>356</v>
      </c>
      <c s="31" t="s">
        <v>357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50</v>
      </c>
      <c r="E11" s="37" t="s">
        <v>46</v>
      </c>
    </row>
    <row r="12" spans="1:5" ht="12.75">
      <c r="A12" t="s">
        <v>52</v>
      </c>
      <c r="E12" s="35" t="s">
        <v>358</v>
      </c>
    </row>
    <row r="13" spans="1:16" ht="12.75">
      <c r="A13" s="25" t="s">
        <v>44</v>
      </c>
      <c s="29" t="s">
        <v>127</v>
      </c>
      <c s="29" t="s">
        <v>359</v>
      </c>
      <c s="25" t="s">
        <v>46</v>
      </c>
      <c s="30" t="s">
        <v>360</v>
      </c>
      <c s="31" t="s">
        <v>357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46</v>
      </c>
    </row>
    <row r="15" spans="1:5" ht="63.75">
      <c r="A15" s="36" t="s">
        <v>50</v>
      </c>
      <c r="E15" s="37" t="s">
        <v>361</v>
      </c>
    </row>
    <row r="16" spans="1:5" ht="12.75">
      <c r="A16" t="s">
        <v>52</v>
      </c>
      <c r="E16" s="35" t="s">
        <v>358</v>
      </c>
    </row>
    <row r="17" spans="1:16" ht="12.75">
      <c r="A17" s="25" t="s">
        <v>44</v>
      </c>
      <c s="29" t="s">
        <v>22</v>
      </c>
      <c s="29" t="s">
        <v>362</v>
      </c>
      <c s="25" t="s">
        <v>46</v>
      </c>
      <c s="30" t="s">
        <v>363</v>
      </c>
      <c s="31" t="s">
        <v>357</v>
      </c>
      <c s="32">
        <v>1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46</v>
      </c>
    </row>
    <row r="19" spans="1:5" ht="12.75">
      <c r="A19" s="36" t="s">
        <v>50</v>
      </c>
      <c r="E19" s="37" t="s">
        <v>46</v>
      </c>
    </row>
    <row r="20" spans="1:5" ht="12.75">
      <c r="A20" t="s">
        <v>52</v>
      </c>
      <c r="E20" s="35" t="s">
        <v>358</v>
      </c>
    </row>
    <row r="21" spans="1:16" ht="12.75">
      <c r="A21" s="25" t="s">
        <v>44</v>
      </c>
      <c s="29" t="s">
        <v>21</v>
      </c>
      <c s="29" t="s">
        <v>364</v>
      </c>
      <c s="25" t="s">
        <v>46</v>
      </c>
      <c s="30" t="s">
        <v>365</v>
      </c>
      <c s="31" t="s">
        <v>357</v>
      </c>
      <c s="32">
        <v>1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51">
      <c r="A22" s="34" t="s">
        <v>49</v>
      </c>
      <c r="E22" s="35" t="s">
        <v>366</v>
      </c>
    </row>
    <row r="23" spans="1:5" ht="12.75">
      <c r="A23" s="36" t="s">
        <v>50</v>
      </c>
      <c r="E23" s="37" t="s">
        <v>46</v>
      </c>
    </row>
    <row r="24" spans="1:5" ht="12.75">
      <c r="A24" t="s">
        <v>52</v>
      </c>
      <c r="E24" s="35" t="s">
        <v>367</v>
      </c>
    </row>
    <row r="25" spans="1:16" ht="12.75">
      <c r="A25" s="25" t="s">
        <v>44</v>
      </c>
      <c s="29" t="s">
        <v>32</v>
      </c>
      <c s="29" t="s">
        <v>368</v>
      </c>
      <c s="25" t="s">
        <v>46</v>
      </c>
      <c s="30" t="s">
        <v>369</v>
      </c>
      <c s="31" t="s">
        <v>357</v>
      </c>
      <c s="32">
        <v>1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370</v>
      </c>
    </row>
    <row r="27" spans="1:5" ht="12.75">
      <c r="A27" s="36" t="s">
        <v>50</v>
      </c>
      <c r="E27" s="37" t="s">
        <v>46</v>
      </c>
    </row>
    <row r="28" spans="1:5" ht="12.75">
      <c r="A28" t="s">
        <v>52</v>
      </c>
      <c r="E28" s="35" t="s">
        <v>367</v>
      </c>
    </row>
    <row r="29" spans="1:16" ht="12.75">
      <c r="A29" s="25" t="s">
        <v>44</v>
      </c>
      <c s="29" t="s">
        <v>34</v>
      </c>
      <c s="29" t="s">
        <v>371</v>
      </c>
      <c s="25" t="s">
        <v>46</v>
      </c>
      <c s="30" t="s">
        <v>372</v>
      </c>
      <c s="31" t="s">
        <v>357</v>
      </c>
      <c s="32">
        <v>1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12.75">
      <c r="A30" s="34" t="s">
        <v>49</v>
      </c>
      <c r="E30" s="35" t="s">
        <v>46</v>
      </c>
    </row>
    <row r="31" spans="1:5" ht="12.75">
      <c r="A31" s="36" t="s">
        <v>50</v>
      </c>
      <c r="E31" s="37" t="s">
        <v>46</v>
      </c>
    </row>
    <row r="32" spans="1:5" ht="12.75">
      <c r="A32" t="s">
        <v>52</v>
      </c>
      <c r="E32" s="35" t="s">
        <v>46</v>
      </c>
    </row>
    <row r="33" spans="1:16" ht="12.75">
      <c r="A33" s="25" t="s">
        <v>44</v>
      </c>
      <c s="29" t="s">
        <v>36</v>
      </c>
      <c s="29" t="s">
        <v>373</v>
      </c>
      <c s="25" t="s">
        <v>46</v>
      </c>
      <c s="30" t="s">
        <v>374</v>
      </c>
      <c s="31" t="s">
        <v>357</v>
      </c>
      <c s="32">
        <v>1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127.5">
      <c r="A34" s="34" t="s">
        <v>49</v>
      </c>
      <c r="E34" s="35" t="s">
        <v>375</v>
      </c>
    </row>
    <row r="35" spans="1:5" ht="12.75">
      <c r="A35" s="36" t="s">
        <v>50</v>
      </c>
      <c r="E35" s="37" t="s">
        <v>46</v>
      </c>
    </row>
    <row r="36" spans="1:5" ht="12.75">
      <c r="A36" t="s">
        <v>52</v>
      </c>
      <c r="E36" s="35" t="s">
        <v>376</v>
      </c>
    </row>
    <row r="37" spans="1:16" ht="12.75">
      <c r="A37" s="25" t="s">
        <v>44</v>
      </c>
      <c s="29" t="s">
        <v>108</v>
      </c>
      <c s="29" t="s">
        <v>377</v>
      </c>
      <c s="25" t="s">
        <v>46</v>
      </c>
      <c s="30" t="s">
        <v>378</v>
      </c>
      <c s="31" t="s">
        <v>357</v>
      </c>
      <c s="32">
        <v>1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12.75">
      <c r="A38" s="34" t="s">
        <v>49</v>
      </c>
      <c r="E38" s="35" t="s">
        <v>379</v>
      </c>
    </row>
    <row r="39" spans="1:5" ht="12.75">
      <c r="A39" s="36" t="s">
        <v>50</v>
      </c>
      <c r="E39" s="37" t="s">
        <v>46</v>
      </c>
    </row>
    <row r="40" spans="1:5" ht="12.75">
      <c r="A40" t="s">
        <v>52</v>
      </c>
      <c r="E40" s="35" t="s">
        <v>376</v>
      </c>
    </row>
    <row r="41" spans="1:16" ht="12.75">
      <c r="A41" s="25" t="s">
        <v>44</v>
      </c>
      <c s="29" t="s">
        <v>112</v>
      </c>
      <c s="29" t="s">
        <v>380</v>
      </c>
      <c s="25" t="s">
        <v>46</v>
      </c>
      <c s="30" t="s">
        <v>381</v>
      </c>
      <c s="31" t="s">
        <v>357</v>
      </c>
      <c s="32">
        <v>1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12.75">
      <c r="A42" s="34" t="s">
        <v>49</v>
      </c>
      <c r="E42" s="35" t="s">
        <v>382</v>
      </c>
    </row>
    <row r="43" spans="1:5" ht="12.75">
      <c r="A43" s="36" t="s">
        <v>50</v>
      </c>
      <c r="E43" s="37" t="s">
        <v>46</v>
      </c>
    </row>
    <row r="44" spans="1:5" ht="12.75">
      <c r="A44" t="s">
        <v>52</v>
      </c>
      <c r="E44" s="35" t="s">
        <v>376</v>
      </c>
    </row>
    <row r="45" spans="1:16" ht="12.75">
      <c r="A45" s="25" t="s">
        <v>44</v>
      </c>
      <c s="29" t="s">
        <v>39</v>
      </c>
      <c s="29" t="s">
        <v>383</v>
      </c>
      <c s="25" t="s">
        <v>46</v>
      </c>
      <c s="30" t="s">
        <v>384</v>
      </c>
      <c s="31" t="s">
        <v>337</v>
      </c>
      <c s="32">
        <v>1</v>
      </c>
      <c s="33">
        <v>0</v>
      </c>
      <c s="33">
        <f>ROUND(ROUND(H45,2)*ROUND(G45,3),2)</f>
      </c>
      <c r="O45">
        <f>(I45*21)/100</f>
      </c>
      <c t="s">
        <v>22</v>
      </c>
    </row>
    <row r="46" spans="1:5" ht="51">
      <c r="A46" s="34" t="s">
        <v>49</v>
      </c>
      <c r="E46" s="35" t="s">
        <v>385</v>
      </c>
    </row>
    <row r="47" spans="1:5" ht="12.75">
      <c r="A47" s="36" t="s">
        <v>50</v>
      </c>
      <c r="E47" s="37" t="s">
        <v>46</v>
      </c>
    </row>
    <row r="48" spans="1:5" ht="89.25">
      <c r="A48" t="s">
        <v>52</v>
      </c>
      <c r="E48" s="35" t="s">
        <v>386</v>
      </c>
    </row>
    <row r="49" spans="1:16" ht="12.75">
      <c r="A49" s="25" t="s">
        <v>44</v>
      </c>
      <c s="29" t="s">
        <v>41</v>
      </c>
      <c s="29" t="s">
        <v>387</v>
      </c>
      <c s="25" t="s">
        <v>46</v>
      </c>
      <c s="30" t="s">
        <v>388</v>
      </c>
      <c s="31" t="s">
        <v>357</v>
      </c>
      <c s="32">
        <v>1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76.5">
      <c r="A50" s="34" t="s">
        <v>49</v>
      </c>
      <c r="E50" s="35" t="s">
        <v>389</v>
      </c>
    </row>
    <row r="51" spans="1:5" ht="12.75">
      <c r="A51" s="36" t="s">
        <v>50</v>
      </c>
      <c r="E51" s="37" t="s">
        <v>390</v>
      </c>
    </row>
    <row r="52" spans="1:5" ht="25.5">
      <c r="A52" t="s">
        <v>52</v>
      </c>
      <c r="E52" s="35" t="s">
        <v>391</v>
      </c>
    </row>
    <row r="53" spans="1:18" ht="12.75" customHeight="1">
      <c r="A53" s="6" t="s">
        <v>42</v>
      </c>
      <c s="6"/>
      <c s="39" t="s">
        <v>39</v>
      </c>
      <c s="6"/>
      <c s="27" t="s">
        <v>54</v>
      </c>
      <c s="6"/>
      <c s="6"/>
      <c s="6"/>
      <c s="40">
        <f>0+Q53</f>
      </c>
      <c r="O53">
        <f>0+R53</f>
      </c>
      <c r="Q53">
        <f>0+I54</f>
      </c>
      <c>
        <f>0+O54</f>
      </c>
    </row>
    <row r="54" spans="1:16" ht="12.75">
      <c r="A54" s="25" t="s">
        <v>44</v>
      </c>
      <c s="29" t="s">
        <v>122</v>
      </c>
      <c s="29" t="s">
        <v>392</v>
      </c>
      <c s="25" t="s">
        <v>46</v>
      </c>
      <c s="30" t="s">
        <v>393</v>
      </c>
      <c s="31" t="s">
        <v>357</v>
      </c>
      <c s="32">
        <v>1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38.25">
      <c r="A55" s="34" t="s">
        <v>49</v>
      </c>
      <c r="E55" s="35" t="s">
        <v>394</v>
      </c>
    </row>
    <row r="56" spans="1:5" ht="12.75">
      <c r="A56" s="36" t="s">
        <v>50</v>
      </c>
      <c r="E56" s="37" t="s">
        <v>46</v>
      </c>
    </row>
    <row r="57" spans="1:5" ht="12.75">
      <c r="A57" t="s">
        <v>52</v>
      </c>
      <c r="E57" s="35" t="s">
        <v>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