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oudelka\Dropbox\Pracný\Klokočov\export\"/>
    </mc:Choice>
  </mc:AlternateContent>
  <bookViews>
    <workbookView xWindow="240" yWindow="120" windowWidth="14940" windowHeight="9225"/>
  </bookViews>
  <sheets>
    <sheet name="rekapitulace" sheetId="1" r:id="rId1"/>
    <sheet name="000" sheetId="2" r:id="rId2"/>
    <sheet name="001" sheetId="3" r:id="rId3"/>
    <sheet name="201" sheetId="4" r:id="rId4"/>
  </sheets>
  <definedNames>
    <definedName name="_xlnm.Print_Titles" localSheetId="1">'000'!$8:$10</definedName>
    <definedName name="_xlnm.Print_Titles" localSheetId="2">'001'!$8:$10</definedName>
    <definedName name="_xlnm.Print_Titles" localSheetId="3">'201'!$8:$10</definedName>
    <definedName name="_xlnm.Print_Area" localSheetId="0">rekapitulace!$A$1:$E$15</definedName>
  </definedNames>
  <calcPr calcId="162913"/>
  <webPublishing codePage="0"/>
</workbook>
</file>

<file path=xl/calcChain.xml><?xml version="1.0" encoding="utf-8"?>
<calcChain xmlns="http://schemas.openxmlformats.org/spreadsheetml/2006/main">
  <c r="O208" i="4" l="1"/>
  <c r="I208" i="4"/>
  <c r="P206" i="4"/>
  <c r="O206" i="4"/>
  <c r="I206" i="4"/>
  <c r="O204" i="4"/>
  <c r="I204" i="4"/>
  <c r="O203" i="4"/>
  <c r="P203" i="4" s="1"/>
  <c r="I203" i="4"/>
  <c r="O201" i="4"/>
  <c r="I201" i="4"/>
  <c r="P200" i="4"/>
  <c r="O200" i="4"/>
  <c r="I200" i="4"/>
  <c r="O198" i="4"/>
  <c r="I198" i="4"/>
  <c r="O196" i="4"/>
  <c r="I196" i="4"/>
  <c r="O194" i="4"/>
  <c r="I194" i="4"/>
  <c r="P194" i="4" s="1"/>
  <c r="O192" i="4"/>
  <c r="I192" i="4"/>
  <c r="P192" i="4" s="1"/>
  <c r="O190" i="4"/>
  <c r="P190" i="4" s="1"/>
  <c r="I190" i="4"/>
  <c r="O188" i="4"/>
  <c r="I188" i="4"/>
  <c r="O186" i="4"/>
  <c r="P186" i="4" s="1"/>
  <c r="I186" i="4"/>
  <c r="O184" i="4"/>
  <c r="I184" i="4"/>
  <c r="P184" i="4" s="1"/>
  <c r="O183" i="4"/>
  <c r="I183" i="4"/>
  <c r="O182" i="4"/>
  <c r="I182" i="4"/>
  <c r="O180" i="4"/>
  <c r="I180" i="4"/>
  <c r="P178" i="4"/>
  <c r="O178" i="4"/>
  <c r="I178" i="4"/>
  <c r="O177" i="4"/>
  <c r="I177" i="4"/>
  <c r="O175" i="4"/>
  <c r="P175" i="4" s="1"/>
  <c r="I175" i="4"/>
  <c r="O173" i="4"/>
  <c r="I173" i="4"/>
  <c r="O169" i="4"/>
  <c r="P169" i="4" s="1"/>
  <c r="I169" i="4"/>
  <c r="O168" i="4"/>
  <c r="I168" i="4"/>
  <c r="O167" i="4"/>
  <c r="P167" i="4" s="1"/>
  <c r="I167" i="4"/>
  <c r="O166" i="4"/>
  <c r="I166" i="4"/>
  <c r="O165" i="4"/>
  <c r="P165" i="4" s="1"/>
  <c r="I165" i="4"/>
  <c r="O160" i="4"/>
  <c r="I160" i="4"/>
  <c r="O158" i="4"/>
  <c r="P158" i="4" s="1"/>
  <c r="I158" i="4"/>
  <c r="O156" i="4"/>
  <c r="I156" i="4"/>
  <c r="O154" i="4"/>
  <c r="P154" i="4" s="1"/>
  <c r="I154" i="4"/>
  <c r="O152" i="4"/>
  <c r="I152" i="4"/>
  <c r="I162" i="4" s="1"/>
  <c r="P148" i="4"/>
  <c r="O148" i="4"/>
  <c r="I148" i="4"/>
  <c r="O146" i="4"/>
  <c r="I146" i="4"/>
  <c r="O144" i="4"/>
  <c r="P144" i="4" s="1"/>
  <c r="I144" i="4"/>
  <c r="O142" i="4"/>
  <c r="I142" i="4"/>
  <c r="P142" i="4" s="1"/>
  <c r="O140" i="4"/>
  <c r="I140" i="4"/>
  <c r="P140" i="4" s="1"/>
  <c r="O138" i="4"/>
  <c r="P138" i="4" s="1"/>
  <c r="I138" i="4"/>
  <c r="O136" i="4"/>
  <c r="I136" i="4"/>
  <c r="O134" i="4"/>
  <c r="I134" i="4"/>
  <c r="P134" i="4" s="1"/>
  <c r="O132" i="4"/>
  <c r="I132" i="4"/>
  <c r="P132" i="4" s="1"/>
  <c r="O130" i="4"/>
  <c r="P130" i="4" s="1"/>
  <c r="I130" i="4"/>
  <c r="O125" i="4"/>
  <c r="I125" i="4"/>
  <c r="O123" i="4"/>
  <c r="P123" i="4" s="1"/>
  <c r="I123" i="4"/>
  <c r="O121" i="4"/>
  <c r="I121" i="4"/>
  <c r="O119" i="4"/>
  <c r="P119" i="4" s="1"/>
  <c r="I119" i="4"/>
  <c r="O117" i="4"/>
  <c r="I117" i="4"/>
  <c r="O115" i="4"/>
  <c r="P115" i="4" s="1"/>
  <c r="I115" i="4"/>
  <c r="O113" i="4"/>
  <c r="I113" i="4"/>
  <c r="O111" i="4"/>
  <c r="P111" i="4" s="1"/>
  <c r="I111" i="4"/>
  <c r="O109" i="4"/>
  <c r="I109" i="4"/>
  <c r="I127" i="4" s="1"/>
  <c r="O104" i="4"/>
  <c r="P104" i="4" s="1"/>
  <c r="I104" i="4"/>
  <c r="O102" i="4"/>
  <c r="I102" i="4"/>
  <c r="O100" i="4"/>
  <c r="P100" i="4" s="1"/>
  <c r="I100" i="4"/>
  <c r="O98" i="4"/>
  <c r="I98" i="4"/>
  <c r="O96" i="4"/>
  <c r="P96" i="4" s="1"/>
  <c r="I96" i="4"/>
  <c r="O94" i="4"/>
  <c r="I94" i="4"/>
  <c r="O92" i="4"/>
  <c r="P92" i="4" s="1"/>
  <c r="I92" i="4"/>
  <c r="O87" i="4"/>
  <c r="I87" i="4"/>
  <c r="O85" i="4"/>
  <c r="I85" i="4"/>
  <c r="P85" i="4" s="1"/>
  <c r="P83" i="4"/>
  <c r="O83" i="4"/>
  <c r="I83" i="4"/>
  <c r="O81" i="4"/>
  <c r="I81" i="4"/>
  <c r="O79" i="4"/>
  <c r="P79" i="4" s="1"/>
  <c r="I79" i="4"/>
  <c r="O77" i="4"/>
  <c r="I77" i="4"/>
  <c r="P77" i="4" s="1"/>
  <c r="P75" i="4"/>
  <c r="O75" i="4"/>
  <c r="I75" i="4"/>
  <c r="O73" i="4"/>
  <c r="I73" i="4"/>
  <c r="O72" i="4"/>
  <c r="I72" i="4"/>
  <c r="O70" i="4"/>
  <c r="I70" i="4"/>
  <c r="P70" i="4" s="1"/>
  <c r="O68" i="4"/>
  <c r="I68" i="4"/>
  <c r="P68" i="4" s="1"/>
  <c r="O64" i="4"/>
  <c r="I64" i="4"/>
  <c r="O63" i="4"/>
  <c r="I63" i="4"/>
  <c r="O61" i="4"/>
  <c r="I61" i="4"/>
  <c r="O59" i="4"/>
  <c r="I59" i="4"/>
  <c r="O58" i="4"/>
  <c r="I58" i="4"/>
  <c r="O57" i="4"/>
  <c r="I57" i="4"/>
  <c r="O55" i="4"/>
  <c r="I55" i="4"/>
  <c r="O53" i="4"/>
  <c r="I53" i="4"/>
  <c r="O51" i="4"/>
  <c r="I51" i="4"/>
  <c r="O49" i="4"/>
  <c r="I49" i="4"/>
  <c r="O47" i="4"/>
  <c r="I47" i="4"/>
  <c r="O45" i="4"/>
  <c r="I45" i="4"/>
  <c r="O43" i="4"/>
  <c r="I43" i="4"/>
  <c r="O42" i="4"/>
  <c r="I42" i="4"/>
  <c r="O40" i="4"/>
  <c r="I40" i="4"/>
  <c r="O38" i="4"/>
  <c r="I38" i="4"/>
  <c r="O36" i="4"/>
  <c r="I36" i="4"/>
  <c r="O34" i="4"/>
  <c r="I34" i="4"/>
  <c r="O32" i="4"/>
  <c r="I32" i="4"/>
  <c r="O30" i="4"/>
  <c r="I30" i="4"/>
  <c r="O28" i="4"/>
  <c r="I28" i="4"/>
  <c r="O26" i="4"/>
  <c r="I26" i="4"/>
  <c r="O22" i="4"/>
  <c r="I22" i="4"/>
  <c r="O21" i="4"/>
  <c r="I21" i="4"/>
  <c r="O20" i="4"/>
  <c r="I20" i="4"/>
  <c r="O18" i="4"/>
  <c r="I18" i="4"/>
  <c r="O16" i="4"/>
  <c r="I16" i="4"/>
  <c r="O14" i="4"/>
  <c r="I14" i="4"/>
  <c r="O12" i="4"/>
  <c r="I12" i="4"/>
  <c r="O54" i="3"/>
  <c r="I54" i="3"/>
  <c r="O53" i="3"/>
  <c r="I53" i="3"/>
  <c r="O51" i="3"/>
  <c r="I51" i="3"/>
  <c r="O49" i="3"/>
  <c r="I49" i="3"/>
  <c r="O48" i="3"/>
  <c r="I48" i="3"/>
  <c r="O47" i="3"/>
  <c r="I47" i="3"/>
  <c r="O46" i="3"/>
  <c r="I46" i="3"/>
  <c r="O44" i="3"/>
  <c r="I44" i="3"/>
  <c r="O42" i="3"/>
  <c r="I42" i="3"/>
  <c r="O40" i="3"/>
  <c r="I40" i="3"/>
  <c r="O38" i="3"/>
  <c r="I38" i="3"/>
  <c r="O36" i="3"/>
  <c r="I36" i="3"/>
  <c r="O34" i="3"/>
  <c r="I34" i="3"/>
  <c r="O33" i="3"/>
  <c r="I33" i="3"/>
  <c r="O29" i="3"/>
  <c r="I29" i="3"/>
  <c r="P29" i="3" s="1"/>
  <c r="O28" i="3"/>
  <c r="I28" i="3"/>
  <c r="O23" i="3"/>
  <c r="I23" i="3"/>
  <c r="I25" i="3" s="1"/>
  <c r="O18" i="3"/>
  <c r="P18" i="3" s="1"/>
  <c r="I18" i="3"/>
  <c r="O16" i="3"/>
  <c r="I16" i="3"/>
  <c r="O14" i="3"/>
  <c r="P14" i="3" s="1"/>
  <c r="I14" i="3"/>
  <c r="O12" i="3"/>
  <c r="I12" i="3"/>
  <c r="I20" i="3" s="1"/>
  <c r="P36" i="2"/>
  <c r="O36" i="2"/>
  <c r="I36" i="2"/>
  <c r="O35" i="2"/>
  <c r="I35" i="2"/>
  <c r="O34" i="2"/>
  <c r="I34" i="2"/>
  <c r="O33" i="2"/>
  <c r="I33" i="2"/>
  <c r="O32" i="2"/>
  <c r="I32" i="2"/>
  <c r="P32" i="2" s="1"/>
  <c r="O31" i="2"/>
  <c r="P31" i="2" s="1"/>
  <c r="I31" i="2"/>
  <c r="O30" i="2"/>
  <c r="I30" i="2"/>
  <c r="O29" i="2"/>
  <c r="P29" i="2" s="1"/>
  <c r="I29" i="2"/>
  <c r="O28" i="2"/>
  <c r="I28" i="2"/>
  <c r="P28" i="2" s="1"/>
  <c r="O27" i="2"/>
  <c r="I27" i="2"/>
  <c r="O26" i="2"/>
  <c r="I26" i="2"/>
  <c r="O25" i="2"/>
  <c r="I25" i="2"/>
  <c r="P23" i="2"/>
  <c r="O23" i="2"/>
  <c r="I23" i="2"/>
  <c r="O22" i="2"/>
  <c r="I22" i="2"/>
  <c r="O21" i="2"/>
  <c r="P21" i="2" s="1"/>
  <c r="I21" i="2"/>
  <c r="O20" i="2"/>
  <c r="I20" i="2"/>
  <c r="P19" i="2"/>
  <c r="O19" i="2"/>
  <c r="I19" i="2"/>
  <c r="O18" i="2"/>
  <c r="I18" i="2"/>
  <c r="O17" i="2"/>
  <c r="I17" i="2"/>
  <c r="O16" i="2"/>
  <c r="I16" i="2"/>
  <c r="O12" i="2"/>
  <c r="I12" i="2"/>
  <c r="I13" i="2" s="1"/>
  <c r="P73" i="4" l="1"/>
  <c r="P87" i="4"/>
  <c r="P146" i="4"/>
  <c r="P182" i="4"/>
  <c r="P198" i="4"/>
  <c r="P63" i="4"/>
  <c r="P81" i="4"/>
  <c r="P136" i="4"/>
  <c r="P149" i="4" s="1"/>
  <c r="P173" i="4"/>
  <c r="P177" i="4"/>
  <c r="P188" i="4"/>
  <c r="P201" i="4"/>
  <c r="P204" i="4"/>
  <c r="I23" i="4"/>
  <c r="P72" i="4"/>
  <c r="P89" i="4" s="1"/>
  <c r="P180" i="4"/>
  <c r="P183" i="4"/>
  <c r="P196" i="4"/>
  <c r="P208" i="4"/>
  <c r="P23" i="3"/>
  <c r="P25" i="3" s="1"/>
  <c r="I30" i="3"/>
  <c r="I56" i="3"/>
  <c r="P26" i="2"/>
  <c r="P35" i="2"/>
  <c r="P20" i="2"/>
  <c r="P22" i="2"/>
  <c r="P30" i="2"/>
  <c r="P16" i="2"/>
  <c r="P18" i="2"/>
  <c r="P37" i="2" s="1"/>
  <c r="P39" i="2" s="1"/>
  <c r="D11" i="1" s="1"/>
  <c r="P33" i="2"/>
  <c r="P12" i="2"/>
  <c r="P13" i="2" s="1"/>
  <c r="P17" i="2"/>
  <c r="P25" i="2"/>
  <c r="P27" i="2"/>
  <c r="P34" i="2"/>
  <c r="P210" i="4"/>
  <c r="P33" i="3"/>
  <c r="P36" i="3"/>
  <c r="P40" i="3"/>
  <c r="P44" i="3"/>
  <c r="P47" i="3"/>
  <c r="P49" i="3"/>
  <c r="P53" i="3"/>
  <c r="P12" i="4"/>
  <c r="P16" i="4"/>
  <c r="P20" i="4"/>
  <c r="P22" i="4"/>
  <c r="P28" i="4"/>
  <c r="P32" i="4"/>
  <c r="P36" i="4"/>
  <c r="P40" i="4"/>
  <c r="P43" i="4"/>
  <c r="P47" i="4"/>
  <c r="P51" i="4"/>
  <c r="P55" i="4"/>
  <c r="P58" i="4"/>
  <c r="P61" i="4"/>
  <c r="P64" i="4"/>
  <c r="I210" i="4"/>
  <c r="I37" i="2"/>
  <c r="P12" i="3"/>
  <c r="P20" i="3" s="1"/>
  <c r="P16" i="3"/>
  <c r="I65" i="4"/>
  <c r="I89" i="4"/>
  <c r="I212" i="4" s="1"/>
  <c r="C13" i="1" s="1"/>
  <c r="P94" i="4"/>
  <c r="P98" i="4"/>
  <c r="P102" i="4"/>
  <c r="P109" i="4"/>
  <c r="P113" i="4"/>
  <c r="P117" i="4"/>
  <c r="P121" i="4"/>
  <c r="P125" i="4"/>
  <c r="P152" i="4"/>
  <c r="P162" i="4" s="1"/>
  <c r="P156" i="4"/>
  <c r="P160" i="4"/>
  <c r="P166" i="4"/>
  <c r="P168" i="4"/>
  <c r="P34" i="3"/>
  <c r="P38" i="3"/>
  <c r="P42" i="3"/>
  <c r="P46" i="3"/>
  <c r="P48" i="3"/>
  <c r="P51" i="3"/>
  <c r="P54" i="3"/>
  <c r="P14" i="4"/>
  <c r="P18" i="4"/>
  <c r="P21" i="4"/>
  <c r="P26" i="4"/>
  <c r="P30" i="4"/>
  <c r="P34" i="4"/>
  <c r="P38" i="4"/>
  <c r="P42" i="4"/>
  <c r="P45" i="4"/>
  <c r="P49" i="4"/>
  <c r="P53" i="4"/>
  <c r="P57" i="4"/>
  <c r="P59" i="4"/>
  <c r="I106" i="4"/>
  <c r="I149" i="4"/>
  <c r="I170" i="4"/>
  <c r="I58" i="3"/>
  <c r="C12" i="1" s="1"/>
  <c r="I39" i="2"/>
  <c r="C11" i="1" s="1"/>
  <c r="P28" i="3"/>
  <c r="P30" i="3" s="1"/>
  <c r="P65" i="4" l="1"/>
  <c r="P106" i="4"/>
  <c r="P170" i="4"/>
  <c r="P23" i="4"/>
  <c r="P212" i="4" s="1"/>
  <c r="D13" i="1" s="1"/>
  <c r="E13" i="1" s="1"/>
  <c r="P127" i="4"/>
  <c r="P56" i="3"/>
  <c r="P58" i="3"/>
  <c r="D12" i="1" s="1"/>
  <c r="E12" i="1" s="1"/>
  <c r="E11" i="1"/>
  <c r="C7" i="1"/>
  <c r="C8" i="1" l="1"/>
</calcChain>
</file>

<file path=xl/sharedStrings.xml><?xml version="1.0" encoding="utf-8"?>
<sst xmlns="http://schemas.openxmlformats.org/spreadsheetml/2006/main" count="975" uniqueCount="434">
  <si>
    <t>Soupis objektů s DPH</t>
  </si>
  <si>
    <t>Stavba:III/34431 - Klokočov, most ev. č. 34431-1</t>
  </si>
  <si>
    <t xml:space="preserve">Varianta:ZŘ - 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</si>
  <si>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</si>
  <si>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</si>
  <si>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</si>
  <si>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</si>
  <si>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</si>
  <si>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</si>
  <si>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</si>
  <si>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</si>
  <si>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</si>
  <si>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</si>
  <si>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</si>
  <si>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</si>
  <si>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</si>
  <si>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</si>
  <si>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</si>
  <si>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III/34431</t>
  </si>
  <si>
    <t>Klokočov, most ev. č. 34431-1</t>
  </si>
  <si>
    <t>000</t>
  </si>
  <si>
    <t>Soupis vedlejších a ostatních nákladů</t>
  </si>
  <si>
    <t>1</t>
  </si>
  <si>
    <t>Základní rozpočet CÚ 2020</t>
  </si>
  <si>
    <t>Zatřídění JKSO:</t>
  </si>
  <si>
    <t>815 99</t>
  </si>
  <si>
    <t>Objekty zvláštní pozemní ostatní</t>
  </si>
  <si>
    <t>Poř.
č.pol.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</si>
  <si>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</si>
  <si>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</si>
  <si>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</si>
  <si>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</si>
  <si>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</si>
  <si>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</si>
  <si>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</si>
  <si>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</si>
  <si>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</si>
  <si>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</si>
  <si>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</si>
  <si>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</si>
  <si>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</si>
  <si>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</si>
  <si>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</si>
  <si>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</si>
  <si>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</si>
  <si>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</si>
  <si>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Zařízení staveniště</t>
  </si>
  <si>
    <t>01-ZS</t>
  </si>
  <si>
    <t>2020_OTSKP</t>
  </si>
  <si>
    <t>031101</t>
  </si>
  <si>
    <t/>
  </si>
  <si>
    <t>ZAŘÍZENÍ STAVENIŠTĚ
Příprava území pro objekty ZS a vlastní vybudování objektů ZS včetně oplocení a osvětlení; včetně provozu a odstranění; vč. nákladů na zřízení a provozování mezideponií</t>
  </si>
  <si>
    <t xml:space="preserve">KPL       </t>
  </si>
  <si>
    <t>Různé</t>
  </si>
  <si>
    <t>03-R</t>
  </si>
  <si>
    <t>02730</t>
  </si>
  <si>
    <t>A</t>
  </si>
  <si>
    <t>POMOC PRÁCE ZŘÍZ NEBO ZAJIŠŤ OCHRANU INŽENÝRSKÝCH SÍTÍ
součinnost se správci inženýrských sítí v obvodu stavby (např. ČEZ Distribuce, Cetin, Obec Klokočov), vč. ochrany, zabezpečení a případného zajištění polohy - čerpáno se souhlasem objednatele a TDS</t>
  </si>
  <si>
    <t>B</t>
  </si>
  <si>
    <t>POMOC PRÁCE ZŘÍZ NEBO ZAJIŠŤ OCHRANU INŽENÝRSKÝCH SÍTÍ
součinnost se správcem VO (Obec Klokočov) a NN kabelu (ČEZ Distribuce), vč. demontáže sloupu VO, jeho uložení do depozitu a následné zpětné montáže a zapojení, včetně provizorního vyvěšení kabeláže, zabezpečení a případného zajištění polohy - čerpáno se souhlasem objednatele a TDS; pozn.: demontáž sloupů CETIN je předmětem SO001 (pol. 6 a 7)</t>
  </si>
  <si>
    <t>029111</t>
  </si>
  <si>
    <t>OSTATNÍ POŽADAVKY - GEODETICKÉ ZAMĚŘENÍ - DÉLKOVÉ
Vytýčení tras kabelů CETIN, ČEZ Distribuce, obecních kanalizací (vč. případného nasondování ručně kopanými sondami)</t>
  </si>
  <si>
    <t>029112</t>
  </si>
  <si>
    <t>OSTATNÍ POŽADAVKY - GEODETICKÉ ZAMĚŘENÍ - PLOŠNÉ
Vytýčení staveniště, zaměření skutečného provedení stavby vč. zákresu do katastrální mapy, potřebné geodetické doměření během výstavby</t>
  </si>
  <si>
    <t>029412</t>
  </si>
  <si>
    <t>OSTATNÍ POŽADAVKY - VYPRACOVÁNÍ MOSTNÍHO LISTU
Zajištění mostního listu (vyhotovení ve 3 kopiích), včetně zápisu do BMS</t>
  </si>
  <si>
    <t xml:space="preserve">KUS       </t>
  </si>
  <si>
    <t>02943</t>
  </si>
  <si>
    <t>OSTATNÍ POŽADAVKY - VYPRACOVÁNÍ RDS
Vypracování kompletní realizační dokumentace stavby (RDS) (vytýčení, zemní práce, založení, tvar a výztuž spodní stavby a NK, izolace a odvodnění, zábradlí, přechodová oblast, zpevnění, pokrytí vozovky, zábradlí), vč. požadavků stavebníka, vč. TePř demolice mostu</t>
  </si>
  <si>
    <t>02944</t>
  </si>
  <si>
    <t>OSTAT POŽADAVKY - DOKUMENTACE SKUTEČ PROVEDENÍ V DIGIT FORMĚ
Vypracování dokumentace skutečného provedení stavby (DSPS) včetně tištěné formy v počtu paré dle požadavků zhotovitele, vč. dalších požadavků stavebníka; vč. přepočtu zatížitelnosti</t>
  </si>
  <si>
    <t>02945</t>
  </si>
  <si>
    <t>OSTAT POŽADAVKY - GEOMETRICKÝ PLÁN
Oddělovací geometrické plány trvalých záborů dle požadavku stavebníka</t>
  </si>
  <si>
    <t xml:space="preserve">HM        </t>
  </si>
  <si>
    <t>0,01*(0,700+7,800+11,600+8,500+14,600+5,200)=0,484 [A]</t>
  </si>
  <si>
    <t>029511</t>
  </si>
  <si>
    <t>OSTATNÍ POŽADAVKY - POVODŇOVÝ A HAVARIJNÍ PLÁN
Aktualizace povodňového a havarijního plánu</t>
  </si>
  <si>
    <t>02953</t>
  </si>
  <si>
    <t>OSTATNÍ POŽADAVKY - HLAVNÍ MOSTNÍ PROHLÍDKA
Zajištění 1. hlavní prohlídky, vč zápisu do BMS</t>
  </si>
  <si>
    <t>029600</t>
  </si>
  <si>
    <t>OSTATNÍ POŽADAVKY - BOZP
veškerá opatření pro zajištění BOZP v průběhu výstavby</t>
  </si>
  <si>
    <t>02971</t>
  </si>
  <si>
    <t>OSTAT POŽADAVKY - GEOTECHNICKÝ MONITORING NA POVRCHU
zajištění geotechnika - přetřídění zemin a hornin, posudky dosažených vrstev, hodnocení základové spáry; zahrnuje veškeré náklady spojené s objednatelem požadovanými pracemi, geolog, geotechnik objednatele ,čerpání se souhlasem AD, TD a objednatele</t>
  </si>
  <si>
    <t>02990</t>
  </si>
  <si>
    <t>OSTATNÍ POŽADAVKY - INFORMAČNÍ TABULE
billboard, včetně odstranění, rozměr 2,50x1,75m dle metodiky kraje Vysočina (http://m.kr-vysocina.cz/assets/File.ashx?id_org=450008&amp;id_dokumenty=4026814)</t>
  </si>
  <si>
    <t>03720</t>
  </si>
  <si>
    <t>POMOC PRÁCE ZAJIŠŤ NEBO ZŘÍZ REGULACI A OCHRANU DOPRAVY
Veškeré práce a činnosti spojené se zajištěním DIO a objízdných tras pro IAD i VLOD (zvláštní užívání silnice, přesun zastávek BUS, apod.), po dobu od předání staveniště do předčasného užívání stavby</t>
  </si>
  <si>
    <t>914123</t>
  </si>
  <si>
    <t>DOPRAVNÍ ZNAČKY ZÁKLADNÍ VELIKOSTI OCELOVÉ FÓLIE TŘ 1 - DEMONTÁŽ
stávající dopravní značky se sníženou zatižitelností a číslem mostu, vč. předání investorovi (odvoz do depozitu)</t>
  </si>
  <si>
    <t>914132.R</t>
  </si>
  <si>
    <t>DOPRAVNÍ ZNAČKY ZÁKLADNÍ VELIKOSTI OCELOVÉ FÓLIE TŘ 2 - MONTÁŽ S PŘEMÍSTĚNÍM
provizorní dopravní značení, vč. nájemného a demontáže</t>
  </si>
  <si>
    <t>914232.R</t>
  </si>
  <si>
    <t>DOPRAVNÍ ZNAČKY ZVĚTŠENÉ VELIKOSTI OCELOVÉ FÓLIE TŘ 2 - MONTÁŽ S PŘEMÍSTĚNÍM
provizorní dopravní značení, vč. nájemného a demontáže</t>
  </si>
  <si>
    <t>914372.R</t>
  </si>
  <si>
    <t>DOPRAV ZNAČKY ZMENŠ VEL HLINÍK FÓLIE TŘ 2 - MONT S PŘESUNEM
provizorní dopravní značení, vč. nájemného a demontáže</t>
  </si>
  <si>
    <t>916122.R</t>
  </si>
  <si>
    <t>DOPRAV SVĚTLO VÝSTRAŽ SOUPRAVA 3KS - MONTÁŽ S PŘESUNEM</t>
  </si>
  <si>
    <t>916312.R</t>
  </si>
  <si>
    <t>DOPRAVNÍ ZÁBRANY Z2 S FÓLIÍ TŘ 1 - MONTÁŽ S PŘESUNEM
Provizorní DZ, dopravní zábrana Z2, vč. nájemného a demontáže</t>
  </si>
  <si>
    <t>C e l k e m</t>
  </si>
  <si>
    <t>001</t>
  </si>
  <si>
    <t>Bourání</t>
  </si>
  <si>
    <t>821 11</t>
  </si>
  <si>
    <t>Mosty pozemních komunikací pro zatížení třídy A</t>
  </si>
  <si>
    <t>Všeobecné konstrukce a práce</t>
  </si>
  <si>
    <t>0</t>
  </si>
  <si>
    <t>014102</t>
  </si>
  <si>
    <t>POPLATKY ZA SKLÁDKU
beton</t>
  </si>
  <si>
    <t xml:space="preserve">T         </t>
  </si>
  <si>
    <t>materiál dle položek:
50% položky 114157
položka 966157
položka 966233
2,4*(10,172+36,530)+4*0,045=112,265 [A]</t>
  </si>
  <si>
    <t>POPLATKY ZA SKLÁDKU
železobeton</t>
  </si>
  <si>
    <t>materiál dle položek:
položka 9112A3
položka 966167
položka 966245
položka 966295
položka 97611 A
0,08*7,6+2,5*12,590+2*0,230+2*1,830+2,5*2,1=41,453 [A]</t>
  </si>
  <si>
    <t>C</t>
  </si>
  <si>
    <t>POPLATKY ZA SKLÁDKU
kámen, 50% položky 114157
položka 966137</t>
  </si>
  <si>
    <t>2,2*(9,247+29,454)*0,50=42,571 [A]</t>
  </si>
  <si>
    <t>D</t>
  </si>
  <si>
    <t>POPLATKY ZA SKLÁDKU
stávající izolace, viz položka 97817, čerpáno dle skutečnosti
položka 966234</t>
  </si>
  <si>
    <t>18,460*0,01*2,3+2*0,003=0,431 [A]</t>
  </si>
  <si>
    <t>Zemní práce</t>
  </si>
  <si>
    <t>114157</t>
  </si>
  <si>
    <t>ODSTR DLAŽ VOD KOR Z LOMKAM NA MC VČET PODKL, ODVOZ DO 16KM
stávající opevnění v korytě pod mostem, vč. odvozu a uložení na skládku - ČERPÁNO SE SOUHLASEM INVESTORA</t>
  </si>
  <si>
    <t xml:space="preserve">M3        </t>
  </si>
  <si>
    <t>30,822*0,30=9,247 [A]</t>
  </si>
  <si>
    <t>Přidružená stavební výroba</t>
  </si>
  <si>
    <t>75H11Y</t>
  </si>
  <si>
    <t>STOŽÁR (SLOUP) DŘEVĚNÝ JEDNODUCHÝ - DEMONTÁŽ
Demontáž stávajících sloupů nadzemního vedení Cetinu (dřevěné s betonovou patou), včetně odvozu a uložení do depozitu správce sítě</t>
  </si>
  <si>
    <t>75H12Y</t>
  </si>
  <si>
    <t>STOŽÁR (SLOUP) DŘEVĚNÝ DVOJITÝ - DEMONTÁŽ
Demontáž stávajících sloupů nadzemního vedení Cetinu (dřevěné s betonovou patou), 1 dvojsloup, včetně odvozu a uložení do depozitu správce sítě</t>
  </si>
  <si>
    <t>Ostatní konstrukce a práce</t>
  </si>
  <si>
    <t>9112A3</t>
  </si>
  <si>
    <t>ZÁBRADLÍ MOSTNÍ S VODOR MADLY - DEMONTÁŽ S PŘESUNEM
stávající ocelobetonové zábradlí na vtoku mostu a ocelové zábradlí na zídkách, vč. odvozu a uložení na skládku (16 km)</t>
  </si>
  <si>
    <t xml:space="preserve">M         </t>
  </si>
  <si>
    <t>911CA3</t>
  </si>
  <si>
    <t>SVODIDLO BETON, ÚROVEŇ ZADRŽ N2 VÝŠ 0,8M - DEMONTÁŽ S PŘESUNEM
stávající betonové citybloky, vč. odvozu do depozitu investora (KSÚSV Chotěboř, 16 km)</t>
  </si>
  <si>
    <t>3,100+4,000+4,000=11,100 [A]</t>
  </si>
  <si>
    <t>966133</t>
  </si>
  <si>
    <t>BOURÁNÍ KONSTRUKCÍ Z KAMENE NA MC S ODVOZEM DO 3KM
50% objemu břehových zídek, odvoz a uložení na meziskládku k pozdějšímu využití, včetně výběru vhodných kusů, očištění apod.</t>
  </si>
  <si>
    <t>0,50*5,390=2,695 [A]</t>
  </si>
  <si>
    <t>966137</t>
  </si>
  <si>
    <t>BOURÁNÍ KONSTRUKCÍ Z KAMENE NA MC S ODVOZEM DO 16KM
opěry mostu, 50% objemu břehových zídek, odvoz a uložení na skládku</t>
  </si>
  <si>
    <t>1,612*16,600+0,50*5,390=29,454 [A]</t>
  </si>
  <si>
    <t>966157</t>
  </si>
  <si>
    <t>BOURÁNÍ KONSTRUKCÍ Z PROST BETONU S ODVOZEM DO 16KM
základy mostu, části opěr, spádový beton, odvoz a uložení na skládku</t>
  </si>
  <si>
    <t>26,180+8,060+2,290=36,530 [A]</t>
  </si>
  <si>
    <t>966167</t>
  </si>
  <si>
    <t>BOURÁNÍ KONSTRUKCÍ ZE ŽELEZOBETONU S ODVOZEM DO 16KM
nosná konstrukce stávajícího mostu, římsy na mostě a na zídkách, vč. odvozu a uložení na skládku</t>
  </si>
  <si>
    <t>11,590+0,50+0,50=12,590 [A]</t>
  </si>
  <si>
    <t>969233</t>
  </si>
  <si>
    <t>VYBOURÁNÍ POTRUBÍ DN DO 150MM KANALIZAČ
vybourání části stávající betonové trouby DN150, vč. odvozu a uložení na skládku (16 km)</t>
  </si>
  <si>
    <t>2+2=4,000 [A]</t>
  </si>
  <si>
    <t>969234</t>
  </si>
  <si>
    <t>VYBOURÁNÍ POTRUBÍ DN DO 200MM KANALIZAČ
vybourání části stávající PVC trouby DN180, vč. odvozu a uložení na skládku (16 km)</t>
  </si>
  <si>
    <t>969245</t>
  </si>
  <si>
    <t>VYBOURÁNÍ POTRUBÍ DN DO 300MM KANALIZAČ
vybourání části stávající betonové trouby DN300, vč. odvozu a uložení na skládku (16 km)</t>
  </si>
  <si>
    <t>969284</t>
  </si>
  <si>
    <t>VYBOURÁNÍ POTRUBÍ DN DO 1600MM KANALIZAČ
vybourání části stávající betonových trub DN1500, vč. odvozu a uložení na skládku (16 km)</t>
  </si>
  <si>
    <t>97611</t>
  </si>
  <si>
    <t>VYBOURÁNÍ DROBNÝCH PŘEDMĚTŮ Z BETON DÍLCŮ
vybourání části stávajících železobetonových žlabovek (50%), včetně lože, včetně odvozu a uložení na skládku (16 km)</t>
  </si>
  <si>
    <t>0,50*28,00*2=28,000 [A]</t>
  </si>
  <si>
    <t>VYBOURÁNÍ DROBNÝCH PŘEDMĚTŮ Z BETON DÍLCŮ
vybourání části stávajících železobetonových žlabovek (50%), včetně lože,  a uložení na meziskládku (3 km) k pozdějšímu využití, včetně výběru vhodných kusů, očištění apod.</t>
  </si>
  <si>
    <t>97617</t>
  </si>
  <si>
    <t>VYBOURÁNÍ DROBNÝCH PŘEDMĚTŮ KOVOVÝCH
vybourání mříže a rámu stávající vpusti, odvoz do výkupny, předání finančního výzisku z výkupu investorovi</t>
  </si>
  <si>
    <t>97817</t>
  </si>
  <si>
    <t>ODSTRANĚNÍ MOSTNÍ IZOLACE
odstranění stávající izolace z NAIP, včetně odvozu do 16 km, uložení na skládku, čerpáno dle skutečnosti</t>
  </si>
  <si>
    <t xml:space="preserve">M2        </t>
  </si>
  <si>
    <t>5,200*3,550=18,460 [A]</t>
  </si>
  <si>
    <t>201</t>
  </si>
  <si>
    <t>Most ev. č. 164-002</t>
  </si>
  <si>
    <t>POPLATKY ZA SKLÁDKU
zemina</t>
  </si>
  <si>
    <t>materiál dle položek:
124737: 4,365
131737: 246,330
132737: 4,614
2,0*(4,365+246,330+4,614)=510,618 [A]</t>
  </si>
  <si>
    <t>POPLATKY ZA SKLÁDKU
zemina z aktivní zóny (čerpání podmíněno souhlasem investora)</t>
  </si>
  <si>
    <t>materiál dle položek:
122737:   52,527 m3 
2,0*52,527=105,054 [A]</t>
  </si>
  <si>
    <t>POPLATKY ZA SKLÁDKU
kamenivo, podkladní vozovkové vrstvy</t>
  </si>
  <si>
    <t>materiál dle položek:
113327 A : 44,087 m3 
113327 B:   1,814 m3
2,2*(44,087+1,814)=100,982 [A]</t>
  </si>
  <si>
    <t>POPLATKY ZA SKLÁDKU
podkladní vozovkové vrstvy stmelené asf. pojivem</t>
  </si>
  <si>
    <t>113337: 2,2*23,993=52,785 [A]</t>
  </si>
  <si>
    <t>027121</t>
  </si>
  <si>
    <t>PROVIZORNÍ PŘÍSTUPOVÉ CESTY - ZŘÍZENÍ
vyznačení provizorní komunikace pro pěší po dobu výstavby, mimo úsek bezprostředně u staveniště bez další úpravy; odhumusování 3,5 m3 (včteně odvozu na meziskládku do 3 km a uložení), separační geotextilie 38 m2, štěrkodrť 0/8 3,5 m3; včetně oplocení</t>
  </si>
  <si>
    <t>027123</t>
  </si>
  <si>
    <t>PROVIZORNÍ PŘÍSTUPOVÉ CESTY - ZRUŠENÍ
odstranění provizorní komunikace pro pěší, včetně vyklizení a případných úprav do původního stavu (zpětné ohumusování 25 m2)</t>
  </si>
  <si>
    <t>03760</t>
  </si>
  <si>
    <t>POMOC PRÁCE ZAJIŠŤ NEBO ZŘÍZ JÍMKY, STAV JÁMY A ŠACHTY
dočasné převedení přemosťované vodoteče, zatrubnění plast 1xDN500, dl. 17,5 m, včetně případného podepření, osazení, montáže, demontáže</t>
  </si>
  <si>
    <t>113327</t>
  </si>
  <si>
    <t>ODSTRAN PODKL ZPEVNĚNÝCH PLOCH Z KAMENIVA NESTMEL, ODVOZ DO 16KM
v tloušťce 300 mm, dotěžení  v celém prostoru úpravy komunikace, vč. uložení na skládku</t>
  </si>
  <si>
    <t>146,955*0,300=44,087 [A]</t>
  </si>
  <si>
    <t>ODSTRAN PODKL ZPEVNĚNÝCH PLOCH Z KAMENIVA NESTMEL, ODVOZ DO 16KM
odstranění stávajících krajnic (v tl. 150 mm), vč. uložení na skládku</t>
  </si>
  <si>
    <t>12,092*0,150=1,814 [A]</t>
  </si>
  <si>
    <t>113337</t>
  </si>
  <si>
    <t>ODSTRAN PODKL ZPEVNĚNÝCH PLOCH S ASFALT POJIVEM, ODVOZ DO 16KM
podkladní asfalt. vrstvy, tl. 150 mm, v celém prostoru úpravy komunikace, vč. uložení na skládku</t>
  </si>
  <si>
    <t>0,15*159,956=23,993 [A]</t>
  </si>
  <si>
    <t>113727</t>
  </si>
  <si>
    <t>FRÉZOVÁNÍ ZPEVNĚNÝCH PLOCH ASFALTOVÝCH, ODVOZ DO 16KM
tl. 100 mm, včetně uložení na skládku investora (KSÚSV Chotěboř)</t>
  </si>
  <si>
    <t>0,10*153,31=15,331 [A]</t>
  </si>
  <si>
    <t>11511</t>
  </si>
  <si>
    <t>ČERPÁNÍ VODY DO 500 L/MIN
2 čerpadla, předpoklad 18 dnů</t>
  </si>
  <si>
    <t xml:space="preserve">HOD       </t>
  </si>
  <si>
    <t>2*18*24=864,000 [A]</t>
  </si>
  <si>
    <t>121103</t>
  </si>
  <si>
    <t>SEJMUTÍ ORNICE NEBO LESNÍ PŮDY S ODVOZEM DO 3KM
tl. 150 mm, dotčené zelené plochy, vč. odvozu a uložení na meziskládku do 3 km</t>
  </si>
  <si>
    <t>83,955*0,150=12,593 [A]</t>
  </si>
  <si>
    <t>122737</t>
  </si>
  <si>
    <t>ODKOPÁVKY A PROKOPÁVKY OBECNÉ TŘ. I, ODVOZ DO 16KM
tl. 300 mm, pro sanaci aktivní zóny zemní pláně, vč. uložení na skládku a skládkovného - ČERPÁNÍ PODMÍNĚNO SOUHLASEM INVESTORA</t>
  </si>
  <si>
    <t>0,30*(99,421+64,848+10,821)=52,527 [A]</t>
  </si>
  <si>
    <t>124737</t>
  </si>
  <si>
    <t>VYKOPÁVKY PRO KORYTA VODOTEČÍ TŘ. I, ODVOZ DO 16KM
vyčištění stávajícího koryta od naplavenin v daném rozsahu a výkop pro opevnění mimo hlavní stavební jámu, vč. uložení na skládku</t>
  </si>
  <si>
    <t>29,100*0,150=4,365 [A]</t>
  </si>
  <si>
    <t>131733</t>
  </si>
  <si>
    <t>HLOUBENÍ JAM ZAPAŽ I NEPAŽ TŘ. I, ODVOZ DO 3KM
výkopová jáma pro provedení bourání mostu, odvoz na meziskládku 3 km</t>
  </si>
  <si>
    <t>131737</t>
  </si>
  <si>
    <t>HLOUBENÍ JAM ZAPAŽ I NEPAŽ TŘ. I, ODVOZ DO 16KM
výkopová jáma pro založení mostu, uložení na skládku, včetně ohrazení stavební jámy (obvod 65 m); včetně ručního výkopu v oblasti inženýrských sítí</t>
  </si>
  <si>
    <t>362,250-115,920=246,330 [A]</t>
  </si>
  <si>
    <t>HLOUBENÍ JAM ZAPAŽ I NEPAŽ TŘ. I, ODVOZ DO 16KM
hloubení rýh pro ukončovací prahy dlažby v korytě a pro odvodňovací žlaby, včetně uložení na skládku</t>
  </si>
  <si>
    <t>2,590+1,134+0,720+0,170=4,614 [A]</t>
  </si>
  <si>
    <t>17110</t>
  </si>
  <si>
    <t>ULOŽENÍ SYPANINY DO NÁSYPŮ SE ZHUTNĚNÍM
zpětný obsyp jímky na výtoku, včetně dovozu z meziskládky</t>
  </si>
  <si>
    <t>6,300*18,100=114,030 [A]</t>
  </si>
  <si>
    <t>17120</t>
  </si>
  <si>
    <t>ULOŽENÍ SYPANINY DO NÁSYPŮ A NA SKLÁDKY BEZ ZHUTNĚNÍ
uložení zeminy z výkopu na mezideponii pro zpětné použití</t>
  </si>
  <si>
    <t>12,593+115,920=128,513 [A]</t>
  </si>
  <si>
    <t>17290</t>
  </si>
  <si>
    <t>ZŘÍZENÍ TĚSNĚNÍ Z JINÝCH MATERIÁLŮ
těsnící PE fólie (pevnost 20 KN/m, protažení v obou směrem min. 20%)</t>
  </si>
  <si>
    <t>40,542+42,403=82,945 [A]</t>
  </si>
  <si>
    <t>17481</t>
  </si>
  <si>
    <t>ZÁSYP JAM A RÝH Z NAKUPOVANÝCH MATERIÁLŮ
přechodová oblast za opěrami, materiál vhodný do přechodových oblastí dle ČSN 73 6244, hutněný na  Id&gt;0.9</t>
  </si>
  <si>
    <t>39,065+79,588=118,653 [A]</t>
  </si>
  <si>
    <t>ZÁSYP JAM A RÝH Z NAKUPOVANÝCH MATERIÁLŮ
ochranný zásyp za rubem opěr tl. 0,90 m; ŠD fr. 0-32, Id=min. 0,85</t>
  </si>
  <si>
    <t>9,552+7,800=17,352 [A]</t>
  </si>
  <si>
    <t>17750</t>
  </si>
  <si>
    <t>ZEMNÍ HRÁZKY ZE ZEMIN NEPROPUSTNÝCH
ruční zřízení a následné odstranění hrázky provizorního zatrubnění na vtoku; hrázka  z pytlovaného materiálu pro sklon svahu 1:1, včetně těsnící fólie (6,3 m2); včetně odstranění a odvozu na skládku do 16 km a uložení</t>
  </si>
  <si>
    <t>18090</t>
  </si>
  <si>
    <t>VŠEOBECNÉ ÚPRAVY OSTATNÍCH PLOCH
vyčištění dočasných záborů v obvodu stavby, uvedení pozemků do původního stavu a protokolární předání vlastníkům pozemků</t>
  </si>
  <si>
    <t>18110</t>
  </si>
  <si>
    <t>ÚPRAVA PLÁNĚ SE ZHUTNĚNÍM V HORNINĚ TŘ. I
základová spára, zemní pláň</t>
  </si>
  <si>
    <t>51,709+99,421+64,848+10,821=226,799 [A]</t>
  </si>
  <si>
    <t>18130</t>
  </si>
  <si>
    <t>ÚPRAVA PLÁNĚ BEZ ZHUTNĚNÍ
svahování silničních svahů a ploch pod opevněním koryta</t>
  </si>
  <si>
    <t>34,778+83,955=118,733 [A]</t>
  </si>
  <si>
    <t>18222</t>
  </si>
  <si>
    <t>ROZPROSTŘENÍ ORNICE VE SVAHU V TL DO 0,15M
rozprostření humózní vrstvy v tl. 150 mm, vč. dovozu z meziskládky z 3 km</t>
  </si>
  <si>
    <t>18241</t>
  </si>
  <si>
    <t>ZALOŽENÍ TRÁVNÍKU RUČNÍM VÝSEVEM
osetí ohumusovaných ploch záborů travním semenem</t>
  </si>
  <si>
    <t>Základy</t>
  </si>
  <si>
    <t>21264</t>
  </si>
  <si>
    <t>TRATIVODY KOMPLET Z TRUB Z PLAST HMOT DN DO 200MM
za rubem opěr, DN150, včetně vyústění přes opěry (2x)</t>
  </si>
  <si>
    <t>9,080+9,230=18,310 [A]</t>
  </si>
  <si>
    <t>21341</t>
  </si>
  <si>
    <t>DRENÁŽNÍ VRSTVY Z PLASTBETONU (PLASTMALTY)
odvodnění izolace</t>
  </si>
  <si>
    <t>0,071+0,020=0,091 [A]</t>
  </si>
  <si>
    <t>21450</t>
  </si>
  <si>
    <t>SANAČNÍ VRSTVY Z KAMENIVA
sanace zemní pláně (aktivní zóny) v případě zastižení neúnosného podloží: výměna za vrstvu hutněného kameniva potřebné frakce (předpoklad 0/63, 164,084 m3), - ČERPÁNÍ PODMÍNĚNO SOUHLASEM INVESTORA</t>
  </si>
  <si>
    <t>22694</t>
  </si>
  <si>
    <t>ZÁPOROVÉ PAŽENÍ Z KOVU DOČASNÉ
záporové pažení výkopu kolem místní komunikace a sousedních nemovitostí - profily HEB100 v dl. 4,0 - 7,0 m, celkem 44 ks =&gt; 233 mb (21 kg/mb), včetně zabetonování kořenů zápor (3,66 m3), včetně zpětného vytažení nebo čátečného odřezání</t>
  </si>
  <si>
    <t>233*21/1000=4,893 [A]</t>
  </si>
  <si>
    <t>22695A</t>
  </si>
  <si>
    <t>VÝDŘEVA ZÁPOROVÉHO PAŽENÍ DOČASNÁ (PLOCHA)
záporové pažení stavební jámy z fošen tl. min. 40 mm</t>
  </si>
  <si>
    <t>6,5*2,30+9,0*2,0+15,0*3,50+5,10*1,90=95,140 [A]</t>
  </si>
  <si>
    <t>261613</t>
  </si>
  <si>
    <t>VRTY PRO KOTVENÍ A INJEKTÁŽ TŘ VI NA POVRCHU D DO 25MM
otvory prům. 25 mm, dl. 300 mm (44+44) ks, pro trny prům.12 mm - kotvení říms na zídkách z kamenného zdiva</t>
  </si>
  <si>
    <t>(44+44)*0,3=26,400 [A]</t>
  </si>
  <si>
    <t>26174</t>
  </si>
  <si>
    <t>VRTY PRO KOTV, INJEKT, MIKROPIL NA POVR TŘ I A II D DO 200MM
pro HEB 100 záporového pažení, vrty DN 200 mm, vč. montáže a demontáže vrtných souprav; včetně odvozu a uložení vývrtu na skládku do 16 km</t>
  </si>
  <si>
    <t>9*5+16*7+13*4+6*4=233,000 [A]</t>
  </si>
  <si>
    <t>272325</t>
  </si>
  <si>
    <t>ZÁKLADY ZE ŽELEZOBETONU DO C30/37 (B37)
základová deska mostu, základy pod břehovými zídkami, C 30/37, XC2, XF1, XD2, vč. bednění</t>
  </si>
  <si>
    <t>36,747*0,400+2,413=17,112 [A]</t>
  </si>
  <si>
    <t>272365</t>
  </si>
  <si>
    <t>VÝZTUŽ ZÁKLADŮ Z OCELI 10505, B500B
výztuž základů mostu 180 kg/m3, vč. ochrany PKO</t>
  </si>
  <si>
    <t>14,699*0,180=2,646 [A]</t>
  </si>
  <si>
    <t>285392</t>
  </si>
  <si>
    <t>DODATEČNÉ KOTVENÍ VLEPENÍM BETONÁŘSKÉ VÝZTUŽE D DO 16MM DO VRTŮ
kotevní trny pro kotvení říms na zídkách, tvar U, prům.12 mm, vč. vlepení do vývrtů prům. 25 mm, chemickým tmelem (cca 10,5 l)</t>
  </si>
  <si>
    <t>44+44=88,000 [A]</t>
  </si>
  <si>
    <t>28997</t>
  </si>
  <si>
    <t>OPLÁŠTĚNÍ (ZPEVNĚNÍ) Z GEOTEXTILIE A GEOMŘÍŽOVIN
oboustranná ochrana těsnící PE fólie (viz položka 17290), geotextilie hm. min. 600 g/m2</t>
  </si>
  <si>
    <t>2*82,945=165,890 [A]</t>
  </si>
  <si>
    <t>Svislé konstrukce</t>
  </si>
  <si>
    <t>31717</t>
  </si>
  <si>
    <t>KOVOVÉ KONSTRUKCE PRO KOTVENÍ ŘÍMSY
kotvení říms do vývrtů na chemické kotvy</t>
  </si>
  <si>
    <t xml:space="preserve">KG        </t>
  </si>
  <si>
    <t>(5+5)*6,5=65,000 [A]</t>
  </si>
  <si>
    <t>317325</t>
  </si>
  <si>
    <t>ŘÍMSY ZE ŽELEZOBETONU DO C30/37 (B37)
C 30/37 XF4, vč. bednění, úpravy prac. a dilat. spár</t>
  </si>
  <si>
    <t>1,411+1,465+0,439=3,315 [A]</t>
  </si>
  <si>
    <t>317365</t>
  </si>
  <si>
    <t>VÝZTUŽ ŘÍMS Z OCELI 10505, B500B
odhad 180 kg/m3, vč. opatření PKO</t>
  </si>
  <si>
    <t>3,315*0,180=0,597 [A]</t>
  </si>
  <si>
    <t>31811</t>
  </si>
  <si>
    <t>ZDI ODDĚLOVACÍ A OHRADNÍ Z DÍLCŮ BETON
palisádové stěny (betonové prefa kůly) za konci křídel, včetně lože z betonu a výkopu pro lože (včetně odvozu na skládku do 16 km a poplatku za uložení)</t>
  </si>
  <si>
    <t>0,309*3,761=1,162 [A]</t>
  </si>
  <si>
    <t>327215</t>
  </si>
  <si>
    <t>PŘEZDĚNÍ ZDÍ Z KAMENNÉHO ZDIVA
přezdění stávajících zídek na vtoku, za částečného využití vyzískaného materiálu (v objemu cca 2,70 m3, včetně dovozu z meziskládky)</t>
  </si>
  <si>
    <t>15,400*0,500=7,700 [A]</t>
  </si>
  <si>
    <t>389325</t>
  </si>
  <si>
    <t>MOSTNÍ RÁMOVÉ KONSTRUKCE ZE ŽELEZOBETONU C30/37
stěny a příčle C 30/37 XF2, vč. bednění, kov. výrobků, kotevních prvků, prostupů, průchodek</t>
  </si>
  <si>
    <t>8,716+9,171+5.228+7,095=30,210 [A]</t>
  </si>
  <si>
    <t>389365</t>
  </si>
  <si>
    <t>VÝZTUŽ MOSTNÍ RÁMOVÉ KONSTRUKCE Z OCELI 10505, B500B
stěny a příčle odhad 150 kg/m3, vč. opatření PKO</t>
  </si>
  <si>
    <t>0,15*30,210=4,532 [A]</t>
  </si>
  <si>
    <t>Vodorovné konstrukce</t>
  </si>
  <si>
    <t>451312</t>
  </si>
  <si>
    <t>PODKLADNÍ A VÝPLŇOVÉ VRSTVY Z PROSTÉHO BETONU C12/15
spádovaný podklad pod drenáž za opěrami</t>
  </si>
  <si>
    <t>26,428*0,300=7,928 [A]</t>
  </si>
  <si>
    <t>PODKLADNÍ A VÝPLŇOVÉ VRSTVY Z PROSTÉHO BETONU C12/15
podkladní beton C12/15</t>
  </si>
  <si>
    <t>45,591*0,200+1,715=10,833 [A]</t>
  </si>
  <si>
    <t>PODKLADNÍ A VÝPLŇOVÉ VRSTVY Z PROSTÉHO BETONU C12/15
C 12/15, výplňový beton (pod dlažbou v korytě pod mostem - vliv sklonu toku)</t>
  </si>
  <si>
    <t>6,588+7,278=13,866 [A]</t>
  </si>
  <si>
    <t>PODKLADNÍ A VÝPLŇOVÉ VRSTVY Z PROSTÉHO BETONU C12/15
C 12/15, výplňový beton (výměna podloží)</t>
  </si>
  <si>
    <t>6,50*12,60=81,900 [A]</t>
  </si>
  <si>
    <t>45831</t>
  </si>
  <si>
    <t>VÝPLŇ ZA OPĚRAMI A ZDMI Z PROSTÉHO BETONU
C 25/30 XF2, přechodový klín</t>
  </si>
  <si>
    <t>12,739+16,532=29,271 [A]</t>
  </si>
  <si>
    <t>45860</t>
  </si>
  <si>
    <t>VÝPLŇ ZA OPĚRAMI A ZDMI Z MEZEROVITÉHO BETONU
obetonování drenáže mezerovitým betonem</t>
  </si>
  <si>
    <t>18,300*0,100=1,830 [A]</t>
  </si>
  <si>
    <t>465512</t>
  </si>
  <si>
    <t>DLAŽBY Z LOMOVÉHO KAMENE NA MC
odláždění koryta vodoteče a kolem říms, do beton. lože, celková tl. 300 mm</t>
  </si>
  <si>
    <t>38,219*0,300=11,466 [A]</t>
  </si>
  <si>
    <t>465513</t>
  </si>
  <si>
    <t>PŘEDLÁŽDĚNÍ DLAŽBY Z LOMOVÉHO KAMENE
předláždění stávajícího zpevnění před novou úpravou (vliv výkopové jámy pro přezdění zídek), stávající kámen do nového beton. lože, celková tl. min. 300 mm</t>
  </si>
  <si>
    <t>2,642*0,300=0,793 [A]</t>
  </si>
  <si>
    <t>46731</t>
  </si>
  <si>
    <t>STUPNĚ A PRAHY VODNÍCH KORYT Z PROSTÉHO BETONU
příčný práh na vtoku, beton prokládaný kamenem</t>
  </si>
  <si>
    <t>2,10*0,540=1,134 [A]</t>
  </si>
  <si>
    <t>Komunikace</t>
  </si>
  <si>
    <t>56334</t>
  </si>
  <si>
    <t>VOZOVKOVÉ VRSTVY ZE ŠTĚRKODRTI TL. DO 200MM
horní vrstva ŠD A v tl. 200 mm na celou plochu úpravy komunikace</t>
  </si>
  <si>
    <t>90,662+57,998+8,176+99,421+64,848+10,821=331,926 [A]</t>
  </si>
  <si>
    <t>56943</t>
  </si>
  <si>
    <t>ZPEVNĚNÍ KRAJNIC ZE ŠTĚRKOPÍSKU TL. DO 150MM
nové krajnice proměnné šířky (tl. 15 cm), štěrkodrť 0/32, vč. nákupu</t>
  </si>
  <si>
    <t>0,572+5,403+10,786+1,819=18,580 [A]</t>
  </si>
  <si>
    <t>572121</t>
  </si>
  <si>
    <t>INFILTRAČNÍ POSTŘIK ASFALTOVÝ DO 1,0KG/M2
na ŠD A, vč. podrcení drobným kamenivem</t>
  </si>
  <si>
    <t>90,662+8,176+57,998=156,836 [A]</t>
  </si>
  <si>
    <t>572211</t>
  </si>
  <si>
    <t>SPOJOVACÍ POSTŘIK Z ASFALTU DO 0,5KG/M2
2 vrstvy, na ACL 16+, na ACP 16+</t>
  </si>
  <si>
    <t>156,013+5,277+82,293+51,530+5,893+34,512=335,518 [A]</t>
  </si>
  <si>
    <t>572741</t>
  </si>
  <si>
    <t>ASFALTOVÝ NÁTĚR VOZOVKY
vodonepropustný nátěr vozovky š. 500 mm podél obrubníků (asfaltová suspenze)</t>
  </si>
  <si>
    <t>11,800*0,5=5,900 [A]</t>
  </si>
  <si>
    <t>57475</t>
  </si>
  <si>
    <t>VOZOVKOVÉ VÝZTUŽNÉ VRSTVY Z GEOMŘÍŽOVINY
nad spárou opěra x klín</t>
  </si>
  <si>
    <t>1,000*15,680=15,680 [A]</t>
  </si>
  <si>
    <t>574A34</t>
  </si>
  <si>
    <t>ASFALTOVÝ BETON PRO OBRUSNÉ VRSTVY ACO 11+, 11S TL. 40MM
asf. beton ACO 11+, tl. 40 mm, v celém úseku</t>
  </si>
  <si>
    <t>152,831+4,788=157,619 [A]</t>
  </si>
  <si>
    <t>574C46</t>
  </si>
  <si>
    <t>ASFALTOVÝ BETON PRO LOŽNÍ VRSTVY ACL 16+, 16S TL. 50MM
ložná vrstva ACL 16+ tl. 50 mm v celém úseku</t>
  </si>
  <si>
    <t>156,013+5,277=161,290 [A]</t>
  </si>
  <si>
    <t>574E56</t>
  </si>
  <si>
    <t>ASFALTOVÝ BETON PRO PODKLADNÍ VRSTVY ACP 16+, 16S TL. 60MM
podkladní vrstva, asf. beton ACP 16+, tl. 60 mm</t>
  </si>
  <si>
    <t>82,293+51,530+5,893=139,716 [A]</t>
  </si>
  <si>
    <t>575C43</t>
  </si>
  <si>
    <t>LITÝ ASFALT MA IV (OCHRANA MOSTNÍ IZOLACE) 11 TL. 35MM
litý asfalt na mostě s přesahem na přech. klíny, litý asfalt MA 11 IV tl. 35 mm</t>
  </si>
  <si>
    <t>711111</t>
  </si>
  <si>
    <t>IZOLACE BĚŽNÝCH KONSTRUKCÍ PROTI ZEMNÍ VLHKOSTI ASFALTOVÝMI NÁTĚRY
obsypané povrchy rovnoběžných křídel (1xNp+2xNa)</t>
  </si>
  <si>
    <t>26,367+4,001+3,356+0,716+10,530=44,970 [A]</t>
  </si>
  <si>
    <t>711412</t>
  </si>
  <si>
    <t>IZOLACE MOSTOVEK CELOPLOŠNÁ ASFALTOVÝMI PÁSY
celoplošná izolace pod vozovkou, rubu konstrukce s přesahy až po podkladní beton, vč. pečetící vrstvy a kotevního impregnačního nátěru, vč. lešení</t>
  </si>
  <si>
    <t>29,30+31,55+30,85=91,700 [A]</t>
  </si>
  <si>
    <t>711432</t>
  </si>
  <si>
    <t>IZOLACE MOSTOVEK POD ŘÍMSOU ASFALTOVÝMI PÁSY
ochrana izolace pod římsami, asf. pás s hliníkovou vložkou</t>
  </si>
  <si>
    <t>9,800*0,600=5,880 [A]</t>
  </si>
  <si>
    <t>711509</t>
  </si>
  <si>
    <t>OCHRANA IZOLACE NA POVRCHU TEXTILIÍ
vrstva geotextilie jako ochrana proti poškození izolace, ochrana těsnící vrstvy; hmotnost min. 600 g/m2</t>
  </si>
  <si>
    <t>91,700-34,550+44,970=102,120 [A]</t>
  </si>
  <si>
    <t>78383</t>
  </si>
  <si>
    <t>NÁTĚRY BETON KONSTR TYP S4 (OS-C)
římsy, sekundární ochrana proti CH.R.P.</t>
  </si>
  <si>
    <t>8,928+9,300=18,228 [A]</t>
  </si>
  <si>
    <t>Potrubí</t>
  </si>
  <si>
    <t>82433</t>
  </si>
  <si>
    <t>POTRUBÍ Z TRUB ŽELEZOBETON DN DO 150MM
úprava vyústění stávajících kanalizací DN150 do nových konstrukcí, včetně zkosení trouby</t>
  </si>
  <si>
    <t>82445</t>
  </si>
  <si>
    <t>POTRUBÍ Z TRUB ŽELEZOBETONOVÝCH DN DO 300MM
úprava vyústění stávající kanalizace DN300 do nových konstrukcí, včetně zkosení trouby</t>
  </si>
  <si>
    <t>82484</t>
  </si>
  <si>
    <t>POTRUBÍ Z TRUB ŽELEZOBETON DN DO 1600MM
úprava zatrubnění potoka, nová železobetonová trouba DN1600, zabetonování do konstrukce jímky, včetně zkosení trouby</t>
  </si>
  <si>
    <t>87134</t>
  </si>
  <si>
    <t>POTRUBÍ Z TRUB PLASTOVÝCH TLAKOVÝCH HRDLOVÝCH DN DO 200MM
úprava vyústění stávající kanalizace DN180 do nových konstrukcí, včetně zkosení trouby</t>
  </si>
  <si>
    <t>897726</t>
  </si>
  <si>
    <t>ČISTÍCÍ KUSY ŠTĚRBIN ŽLABŮ Z BETON DÍLCŮ SV. ŠÍŘKY DO 400MM
pro štěrbinový žlab s roštem a zatížení D400, včetně lože z betonu</t>
  </si>
  <si>
    <t>9111A1</t>
  </si>
  <si>
    <t>ZÁBRADLÍ SILNIČNÍ S VODOR MADLY - DODÁVKA A MONTÁŽ
vč. kotvení a PKO (nátěrový systém), nové trubkové dvojmadlové zábradlí, včetně napjení na stávající zábradlí na zídkách</t>
  </si>
  <si>
    <t>4,00+4,00=8,000 [A]</t>
  </si>
  <si>
    <t>9112B1</t>
  </si>
  <si>
    <t>ZÁBRADLÍ MOSTNÍ SE SVISLOU VÝPLNÍ - DODÁVKA A MONTÁŽ
vč. kotvení a PKO (nátěrový systém), nové mostní trubkové zábradlí se svislou výplní</t>
  </si>
  <si>
    <t>4,80+4,80=9,600 [A]</t>
  </si>
  <si>
    <t>91355</t>
  </si>
  <si>
    <t>EVIDENČNÍ ČÍSLO MOSTU
ev. č. mostu "34431-1", vč. sloupku a patky</t>
  </si>
  <si>
    <t>915111</t>
  </si>
  <si>
    <t>VODOROVNÉ DOPRAVNÍ ZNAČENÍ BARVOU HLADKÉ - DODÁVKA A POKLÁDKA
trvalé DZ, vodící čáry V4, bílá barva - 1. značení</t>
  </si>
  <si>
    <t>2*2*25,000*0,125=12,500 [A]</t>
  </si>
  <si>
    <t>915211</t>
  </si>
  <si>
    <t>VODOROVNÉ DOPRAVNÍ ZNAČENÍ PLASTEM HLADKÉ - DODÁVKA A POKLÁDKA
trvalé DZ, vodící čáry V4, strukturovaný plast, bílá barva - 2. značení - čerpáno se souhlasem objednatele a TDS</t>
  </si>
  <si>
    <t>917223</t>
  </si>
  <si>
    <t>SILNIČNÍ A CHODNÍKOVÉ OBRUBY Z BETONOVÝCH OBRUBNÍKŮ ŠÍŘ 100MM
chodníkový obrubník kolem opevnění, včetně lože z betonu</t>
  </si>
  <si>
    <t>917224</t>
  </si>
  <si>
    <t>SILNIČNÍ A CHODNÍKOVÉ OBRUBY Z BETONOVÝCH OBRUBNÍKŮ ŠÍŘ 150MM
silniční obrubníky a přechodové obrubníky; včetně a betonového lože</t>
  </si>
  <si>
    <t>919111</t>
  </si>
  <si>
    <t>ŘEZÁNÍ ASFALTOVÉHO KRYTU VOZOVEK TL DO 50MM
proříznutí spáry nad opěrami, hl. řezu 40 mm</t>
  </si>
  <si>
    <t>7,760+7,920=15,680 [A]</t>
  </si>
  <si>
    <t>919112</t>
  </si>
  <si>
    <t>ŘEZÁNÍ ASFALTOVÉHO KRYTU VOZOVEK TL DO 100MM
příčně na začátku a konci úseku, hl. řezu 100 mm</t>
  </si>
  <si>
    <t>10,416+6,359+2,910=19,685 [A]</t>
  </si>
  <si>
    <t>931182</t>
  </si>
  <si>
    <t>VÝPLŇ DILATAČNÍCH SPAR Z POLYSTYRENU TL 20MM
spára mezi NK a přechodovým klínem</t>
  </si>
  <si>
    <t>0,81*15,68=12,701 [A]</t>
  </si>
  <si>
    <t>931314</t>
  </si>
  <si>
    <t>TĚSNĚNÍ DILATAČ SPAR ASF ZÁLIVKOU PRŮŘ DO 400MM2
příčně na začátku a konci úseku a v řezané spáře nad opěrami</t>
  </si>
  <si>
    <t>7,76+7,92+19,685=35,365 [A]</t>
  </si>
  <si>
    <t>TĚSNĚNÍ DILATAČ SPAR ASF ZÁLIVKOU PRŮŘ DO 400MM2
pod obrubou, vč. předtěsnění a penetračního nátěru (1,95 m2)</t>
  </si>
  <si>
    <t>4,800+5,000+2,000=11,800 [A]</t>
  </si>
  <si>
    <t>931333</t>
  </si>
  <si>
    <t>TĚSNĚNÍ DILATAČNÍCH SPAR POLYURETANOVÝM TMELEM PRŮŘEZU DO 300MM2
těsnění pracovních spár říms</t>
  </si>
  <si>
    <t>1,870+1,870=3,740 [A]</t>
  </si>
  <si>
    <t>93134</t>
  </si>
  <si>
    <t>TĚSNĚNÍ DILATAČNÍCH SPAR ASFALTOVOU PÁSKOU
utěsnění pracovní spáry základ-opěra; včetně vytvoření fabionů</t>
  </si>
  <si>
    <t>24,424+4,263=28,687 [A]</t>
  </si>
  <si>
    <t>93136</t>
  </si>
  <si>
    <t>PŘEKRYTÍ DILATAČNÍCH SPAR ASFALTOVOU LEPENKOU
přelep spáry NK x přech. klín, š. pásu 1,0 m;  pás s vysokou průtažností</t>
  </si>
  <si>
    <t>1.000*15,680=15,680 [A]</t>
  </si>
  <si>
    <t>935111</t>
  </si>
  <si>
    <t>ŠTĚRBINOVÉ ŽLABY Z BETONOVÝCH DÍLCŮ ŠÍŘ DO 400MM VÝŠ DO 500MM BEZ OBRUBY
zřízení štěrbinového žlabu s roštem pro zatížení D400 do betonového lože (2,0 m3)</t>
  </si>
  <si>
    <t>935212</t>
  </si>
  <si>
    <t>PŘÍKOPOVÉ ŽLABY Z BETON TVÁRNIC ŠÍŘ DO 600MM DO BETONU TL 100MM
zřízení žlabu z prefa tvárnic do betonového lože; za částečného využití vyzískaného materiálu (v objemu cca 14 m, včetně dovozu z meziskládky)</t>
  </si>
  <si>
    <t>5,500+3,500+5,250+7,500=21,750 [A]</t>
  </si>
  <si>
    <t>93631</t>
  </si>
  <si>
    <t>DROBNÉ DOPLŇK KONSTR BETON MONOLIT
letopočet výstavby</t>
  </si>
  <si>
    <t>93650</t>
  </si>
  <si>
    <t>DROBNÉ DOPLŇK KONSTR KOVOVÉ
drenážní hliníkový profil 30/20 - odvodnění izolace podélné</t>
  </si>
  <si>
    <t>0,49*(9,800+2*2*0,50)=5,782 [A]</t>
  </si>
  <si>
    <t>DROBNÉ DOPLŇK KONSTR KOVOVÉ
mříž na výtokové jímce z pororoštu s oky 33/33, včetně PKO, včetně rámu osazení (včetně jeho kotvení)</t>
  </si>
  <si>
    <t>90,000+60,000+5,000=155,000 [A]</t>
  </si>
  <si>
    <t>94890</t>
  </si>
  <si>
    <t>PODPĚRNÉ SKRUŽE - ZŘÍZENÍ A ODSTRANĚNÍ
ztížené podmínky nad vodou</t>
  </si>
  <si>
    <t xml:space="preserve">M3OP      </t>
  </si>
  <si>
    <t>6,634*9,082=60,250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</si>
</sst>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##\ ###\ ###\ ##0.00"/>
    <numFmt numFmtId="167" formatCode="###\ ###\ ###\ ##0.000"/>
  </numFmts>
  <fonts count="5" x14ac:knownFonts="1">
    <font>
      <sz val="10"/>
      <name val="Arial"/>
    </font>
    <font>
      <b/>
      <sz val="11"/>
      <name val="Arial"/>
    </font>
    <font>
      <b/>
      <sz val="10"/>
      <name val="Arial"/>
    </font>
    <font>
      <sz val="10"/>
      <name val="Arial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</cellStyleXfs>
  <cellXfs count="17">
    <xf numFmtId="0" fontId="0" fillId="0" borderId="0" xfId="0"/>
    <xf numFmtId="0" fontId="1" fillId="0" borderId="0" xfId="6" applyNumberFormat="1" applyFont="1" applyFill="1" applyBorder="1" applyAlignment="1" applyProtection="1">
      <alignment horizontal="center"/>
    </xf>
    <xf numFmtId="166" fontId="1" fillId="2" borderId="0" xfId="6" applyNumberFormat="1" applyFont="1" applyFill="1" applyBorder="1" applyAlignment="1" applyProtection="1"/>
    <xf numFmtId="0" fontId="1" fillId="2" borderId="0" xfId="6" applyNumberFormat="1" applyFont="1" applyFill="1" applyBorder="1" applyAlignment="1" applyProtection="1">
      <alignment horizontal="right"/>
    </xf>
    <xf numFmtId="0" fontId="1" fillId="0" borderId="0" xfId="6" applyNumberFormat="1" applyFont="1" applyFill="1" applyBorder="1" applyAlignment="1" applyProtection="1"/>
    <xf numFmtId="0" fontId="0" fillId="0" borderId="1" xfId="6" applyNumberFormat="1" applyFont="1" applyFill="1" applyBorder="1" applyAlignment="1" applyProtection="1">
      <alignment wrapText="1"/>
    </xf>
    <xf numFmtId="0" fontId="2" fillId="0" borderId="0" xfId="6" applyNumberFormat="1" applyFont="1" applyFill="1" applyBorder="1" applyAlignment="1" applyProtection="1"/>
    <xf numFmtId="167" fontId="0" fillId="0" borderId="1" xfId="6" applyNumberFormat="1" applyFont="1" applyFill="1" applyBorder="1" applyAlignment="1" applyProtection="1"/>
    <xf numFmtId="0" fontId="2" fillId="0" borderId="2" xfId="6" applyNumberFormat="1" applyFont="1" applyFill="1" applyBorder="1" applyAlignment="1" applyProtection="1"/>
    <xf numFmtId="166" fontId="0" fillId="0" borderId="1" xfId="6" applyNumberFormat="1" applyFont="1" applyFill="1" applyBorder="1" applyAlignment="1" applyProtection="1"/>
    <xf numFmtId="166" fontId="0" fillId="0" borderId="1" xfId="6" applyNumberFormat="1" applyFont="1" applyBorder="1" applyProtection="1">
      <protection locked="0"/>
    </xf>
    <xf numFmtId="166" fontId="2" fillId="2" borderId="0" xfId="6" applyNumberFormat="1" applyFont="1" applyFill="1" applyBorder="1" applyAlignment="1" applyProtection="1"/>
    <xf numFmtId="0" fontId="0" fillId="0" borderId="0" xfId="6" applyNumberFormat="1" applyFont="1" applyFill="1" applyBorder="1" applyAlignment="1" applyProtection="1">
      <alignment wrapText="1" shrinkToFit="1"/>
    </xf>
    <xf numFmtId="0" fontId="4" fillId="0" borderId="1" xfId="6" applyNumberFormat="1" applyFont="1" applyFill="1" applyBorder="1" applyAlignment="1" applyProtection="1">
      <alignment horizontal="center" wrapText="1"/>
    </xf>
    <xf numFmtId="0" fontId="4" fillId="0" borderId="0" xfId="0" applyFont="1"/>
    <xf numFmtId="0" fontId="0" fillId="0" borderId="1" xfId="6" quotePrefix="1" applyNumberFormat="1" applyFont="1" applyFill="1" applyBorder="1" applyAlignment="1" applyProtection="1">
      <alignment wrapText="1"/>
    </xf>
    <xf numFmtId="0" fontId="4" fillId="0" borderId="1" xfId="6" applyNumberFormat="1" applyFont="1" applyFill="1" applyBorder="1" applyAlignment="1" applyProtection="1">
      <alignment horizont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H13"/>
  <sheetViews>
    <sheetView tabSelected="1" zoomScaleNormal="100" workbookViewId="0">
      <selection activeCell="B9" sqref="B9"/>
    </sheetView>
  </sheetViews>
  <sheetFormatPr defaultColWidth="9.140625" defaultRowHeight="12.75" customHeight="1" x14ac:dyDescent="0.2"/>
  <cols>
    <col min="1" max="1" width="6.85546875" customWidth="1"/>
    <col min="2" max="2" width="54.140625" customWidth="1"/>
    <col min="3" max="5" width="16" customWidth="1"/>
  </cols>
  <sheetData>
    <row r="1" spans="1:8" ht="12.75" customHeight="1" x14ac:dyDescent="0.25">
      <c r="A1" s="4" t="s">
        <v>13</v>
      </c>
    </row>
    <row r="3" spans="1:8" ht="12.75" customHeight="1" x14ac:dyDescent="0.25">
      <c r="B3" s="1" t="s">
        <v>0</v>
      </c>
    </row>
    <row r="5" spans="1:8" ht="12.75" customHeight="1" x14ac:dyDescent="0.25">
      <c r="B5" s="2" t="s">
        <v>1</v>
      </c>
    </row>
    <row r="6" spans="1:8" ht="12.75" customHeight="1" x14ac:dyDescent="0.2">
      <c r="B6" t="s">
        <v>2</v>
      </c>
      <c r="G6" t="s">
        <v>5</v>
      </c>
      <c r="H6">
        <v>0</v>
      </c>
    </row>
    <row r="7" spans="1:8" ht="12.75" customHeight="1" x14ac:dyDescent="0.25">
      <c r="B7" s="3" t="s">
        <v>3</v>
      </c>
      <c r="C7" s="2">
        <f>SUM(C11:C13)</f>
        <v>0</v>
      </c>
      <c r="G7" t="s">
        <v>6</v>
      </c>
      <c r="H7">
        <v>15</v>
      </c>
    </row>
    <row r="8" spans="1:8" ht="12.75" customHeight="1" x14ac:dyDescent="0.25">
      <c r="B8" s="3" t="s">
        <v>4</v>
      </c>
      <c r="C8" s="2">
        <f>SUM(E11:E13)</f>
        <v>0</v>
      </c>
      <c r="G8" t="s">
        <v>7</v>
      </c>
      <c r="H8">
        <v>21</v>
      </c>
    </row>
    <row r="10" spans="1:8" s="14" customFormat="1" ht="12.75" customHeight="1" x14ac:dyDescent="0.2">
      <c r="A10" s="13" t="s">
        <v>8</v>
      </c>
      <c r="B10" s="13" t="s">
        <v>9</v>
      </c>
      <c r="C10" s="13" t="s">
        <v>10</v>
      </c>
      <c r="D10" s="13" t="s">
        <v>11</v>
      </c>
      <c r="E10" s="13" t="s">
        <v>12</v>
      </c>
    </row>
    <row r="11" spans="1:8" ht="12.75" customHeight="1" x14ac:dyDescent="0.2">
      <c r="A11" s="15" t="s">
        <v>20</v>
      </c>
      <c r="B11" s="5" t="s">
        <v>21</v>
      </c>
      <c r="C11" s="9">
        <f>'000'!I39</f>
        <v>0</v>
      </c>
      <c r="D11" s="9">
        <f>'000'!P39</f>
        <v>0</v>
      </c>
      <c r="E11" s="9">
        <f>C11+D11</f>
        <v>0</v>
      </c>
    </row>
    <row r="12" spans="1:8" ht="12.75" customHeight="1" x14ac:dyDescent="0.2">
      <c r="A12" s="15" t="s">
        <v>100</v>
      </c>
      <c r="B12" s="5" t="s">
        <v>101</v>
      </c>
      <c r="C12" s="9">
        <f>'001'!I58</f>
        <v>0</v>
      </c>
      <c r="D12" s="9">
        <f>'001'!P58</f>
        <v>0</v>
      </c>
      <c r="E12" s="9">
        <f>C12+D12</f>
        <v>0</v>
      </c>
    </row>
    <row r="13" spans="1:8" ht="12.75" customHeight="1" x14ac:dyDescent="0.2">
      <c r="A13" s="15" t="s">
        <v>166</v>
      </c>
      <c r="B13" s="5" t="s">
        <v>167</v>
      </c>
      <c r="C13" s="9">
        <f>'201'!I212</f>
        <v>0</v>
      </c>
      <c r="D13" s="9">
        <f>'201'!P212</f>
        <v>0</v>
      </c>
      <c r="E13" s="9">
        <f>C13+D13</f>
        <v>0</v>
      </c>
    </row>
  </sheetData>
  <sheetProtection formatColumns="0"/>
  <hyperlinks>
    <hyperlink ref="A11" location="#'1'!A1" tooltip="Odkaz na stranku objektu [1]" display="1"/>
    <hyperlink ref="A12" location="#'1_'!A1" tooltip="Odkaz na stranku objektu [1_]" display="1"/>
    <hyperlink ref="A13" location="#'1__'!A1" tooltip="Odkaz na stranku objektu [1__]" display="1"/>
  </hyperlinks>
  <pageMargins left="0.75" right="0.75" top="1" bottom="1" header="0.5" footer="0.5"/>
  <pageSetup paperSize="9" scale="8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P39"/>
  <sheetViews>
    <sheetView workbookViewId="0">
      <pane ySplit="10" topLeftCell="A11" activePane="bottomLeft" state="frozen"/>
      <selection pane="bottomLeft" activeCell="H11" sqref="H11"/>
    </sheetView>
  </sheetViews>
  <sheetFormatPr defaultColWidth="9.140625" defaultRowHeight="12.75" customHeight="1" x14ac:dyDescent="0.2"/>
  <cols>
    <col min="1" max="1" width="5.7109375" customWidth="1"/>
    <col min="2" max="2" width="12.85546875" customWidth="1"/>
    <col min="3" max="3" width="12.42578125" customWidth="1"/>
    <col min="4" max="4" width="6" customWidth="1"/>
    <col min="5" max="5" width="75.7109375" customWidth="1"/>
    <col min="6" max="6" width="9.7109375" customWidth="1"/>
    <col min="7" max="7" width="8.28515625" bestFit="1" customWidth="1"/>
    <col min="8" max="9" width="11.28515625" bestFit="1" customWidth="1"/>
    <col min="15" max="16" width="9.140625" hidden="1" customWidth="1"/>
  </cols>
  <sheetData>
    <row r="1" spans="1:16" ht="12.75" customHeight="1" x14ac:dyDescent="0.25">
      <c r="A1" s="4" t="s">
        <v>13</v>
      </c>
    </row>
    <row r="2" spans="1:16" ht="12.75" customHeight="1" x14ac:dyDescent="0.25">
      <c r="C2" s="1" t="s">
        <v>14</v>
      </c>
    </row>
    <row r="4" spans="1:16" ht="12.75" customHeight="1" x14ac:dyDescent="0.25">
      <c r="A4" t="s">
        <v>15</v>
      </c>
      <c r="C4" s="4" t="s">
        <v>18</v>
      </c>
      <c r="D4" s="4"/>
      <c r="E4" s="4" t="s">
        <v>19</v>
      </c>
    </row>
    <row r="5" spans="1:16" ht="12.75" customHeight="1" x14ac:dyDescent="0.25">
      <c r="A5" t="s">
        <v>16</v>
      </c>
      <c r="C5" s="4" t="s">
        <v>20</v>
      </c>
      <c r="D5" s="4"/>
      <c r="E5" s="4" t="s">
        <v>21</v>
      </c>
    </row>
    <row r="6" spans="1:16" ht="12.75" customHeight="1" x14ac:dyDescent="0.25">
      <c r="A6" t="s">
        <v>17</v>
      </c>
      <c r="C6" s="4" t="s">
        <v>22</v>
      </c>
      <c r="D6" s="4"/>
      <c r="E6" s="4" t="s">
        <v>23</v>
      </c>
    </row>
    <row r="7" spans="1:16" ht="12.75" customHeight="1" x14ac:dyDescent="0.25">
      <c r="A7" t="s">
        <v>24</v>
      </c>
      <c r="C7" s="4" t="s">
        <v>25</v>
      </c>
      <c r="D7" s="4" t="s">
        <v>26</v>
      </c>
      <c r="E7" s="4"/>
    </row>
    <row r="8" spans="1:16" s="14" customFormat="1" ht="12.75" customHeight="1" x14ac:dyDescent="0.2">
      <c r="A8" s="16" t="s">
        <v>27</v>
      </c>
      <c r="B8" s="16" t="s">
        <v>28</v>
      </c>
      <c r="C8" s="16" t="s">
        <v>29</v>
      </c>
      <c r="D8" s="16" t="s">
        <v>30</v>
      </c>
      <c r="E8" s="16" t="s">
        <v>31</v>
      </c>
      <c r="F8" s="16" t="s">
        <v>32</v>
      </c>
      <c r="G8" s="16" t="s">
        <v>33</v>
      </c>
      <c r="H8" s="16" t="s">
        <v>34</v>
      </c>
      <c r="I8" s="16"/>
      <c r="O8" s="14" t="s">
        <v>37</v>
      </c>
      <c r="P8" s="14" t="s">
        <v>11</v>
      </c>
    </row>
    <row r="9" spans="1:16" s="14" customFormat="1" x14ac:dyDescent="0.2">
      <c r="A9" s="16"/>
      <c r="B9" s="16"/>
      <c r="C9" s="16"/>
      <c r="D9" s="16"/>
      <c r="E9" s="16"/>
      <c r="F9" s="16"/>
      <c r="G9" s="16"/>
      <c r="H9" s="13" t="s">
        <v>35</v>
      </c>
      <c r="I9" s="13" t="s">
        <v>36</v>
      </c>
      <c r="O9" s="14" t="s">
        <v>11</v>
      </c>
    </row>
    <row r="10" spans="1:16" s="14" customFormat="1" x14ac:dyDescent="0.2">
      <c r="A10" s="13" t="s">
        <v>22</v>
      </c>
      <c r="B10" s="13" t="s">
        <v>38</v>
      </c>
      <c r="C10" s="13" t="s">
        <v>39</v>
      </c>
      <c r="D10" s="13" t="s">
        <v>40</v>
      </c>
      <c r="E10" s="13" t="s">
        <v>41</v>
      </c>
      <c r="F10" s="13" t="s">
        <v>42</v>
      </c>
      <c r="G10" s="13" t="s">
        <v>43</v>
      </c>
      <c r="H10" s="13">
        <v>8</v>
      </c>
      <c r="I10" s="13" t="s">
        <v>45</v>
      </c>
    </row>
    <row r="11" spans="1:16" ht="12.75" customHeight="1" x14ac:dyDescent="0.2">
      <c r="A11" s="6"/>
      <c r="B11" s="6"/>
      <c r="C11" s="6" t="s">
        <v>47</v>
      </c>
      <c r="D11" s="6"/>
      <c r="E11" s="6" t="s">
        <v>46</v>
      </c>
      <c r="F11" s="6"/>
      <c r="G11" s="8"/>
      <c r="H11" s="6"/>
      <c r="I11" s="8"/>
    </row>
    <row r="12" spans="1:16" ht="38.25" x14ac:dyDescent="0.2">
      <c r="A12" s="5">
        <v>1</v>
      </c>
      <c r="B12" s="5" t="s">
        <v>48</v>
      </c>
      <c r="C12" s="5" t="s">
        <v>49</v>
      </c>
      <c r="D12" s="5" t="s">
        <v>50</v>
      </c>
      <c r="E12" s="5" t="s">
        <v>51</v>
      </c>
      <c r="F12" s="5" t="s">
        <v>52</v>
      </c>
      <c r="G12" s="7">
        <v>1</v>
      </c>
      <c r="H12" s="10"/>
      <c r="I12" s="9">
        <f>ROUND((H12*G12),2)</f>
        <v>0</v>
      </c>
      <c r="O12">
        <f>rekapitulace!H8</f>
        <v>21</v>
      </c>
      <c r="P12">
        <f>O12/100*I12</f>
        <v>0</v>
      </c>
    </row>
    <row r="13" spans="1:16" ht="12.75" customHeight="1" x14ac:dyDescent="0.2">
      <c r="A13" s="11"/>
      <c r="B13" s="11"/>
      <c r="C13" s="11" t="s">
        <v>47</v>
      </c>
      <c r="D13" s="11"/>
      <c r="E13" s="11" t="s">
        <v>46</v>
      </c>
      <c r="F13" s="11"/>
      <c r="G13" s="11"/>
      <c r="H13" s="11"/>
      <c r="I13" s="11">
        <f>SUM(I12:I12)</f>
        <v>0</v>
      </c>
      <c r="P13">
        <f>ROUND(SUM(P12:P12),2)</f>
        <v>0</v>
      </c>
    </row>
    <row r="15" spans="1:16" ht="12.75" customHeight="1" x14ac:dyDescent="0.2">
      <c r="A15" s="6"/>
      <c r="B15" s="6"/>
      <c r="C15" s="6" t="s">
        <v>54</v>
      </c>
      <c r="D15" s="6"/>
      <c r="E15" s="6" t="s">
        <v>53</v>
      </c>
      <c r="F15" s="6"/>
      <c r="G15" s="8"/>
      <c r="H15" s="6"/>
      <c r="I15" s="8"/>
    </row>
    <row r="16" spans="1:16" ht="51" x14ac:dyDescent="0.2">
      <c r="A16" s="5">
        <v>2</v>
      </c>
      <c r="B16" s="5" t="s">
        <v>48</v>
      </c>
      <c r="C16" s="5" t="s">
        <v>55</v>
      </c>
      <c r="D16" s="5" t="s">
        <v>56</v>
      </c>
      <c r="E16" s="5" t="s">
        <v>57</v>
      </c>
      <c r="F16" s="5" t="s">
        <v>52</v>
      </c>
      <c r="G16" s="7">
        <v>1</v>
      </c>
      <c r="H16" s="10"/>
      <c r="I16" s="9">
        <f t="shared" ref="I16:I23" si="0">ROUND((H16*G16),2)</f>
        <v>0</v>
      </c>
      <c r="O16">
        <f>rekapitulace!H8</f>
        <v>21</v>
      </c>
      <c r="P16">
        <f t="shared" ref="P16:P23" si="1">O16/100*I16</f>
        <v>0</v>
      </c>
    </row>
    <row r="17" spans="1:16" ht="76.5" x14ac:dyDescent="0.2">
      <c r="A17" s="5">
        <v>3</v>
      </c>
      <c r="B17" s="5" t="s">
        <v>48</v>
      </c>
      <c r="C17" s="5" t="s">
        <v>55</v>
      </c>
      <c r="D17" s="5" t="s">
        <v>58</v>
      </c>
      <c r="E17" s="5" t="s">
        <v>59</v>
      </c>
      <c r="F17" s="5" t="s">
        <v>52</v>
      </c>
      <c r="G17" s="7">
        <v>1</v>
      </c>
      <c r="H17" s="10"/>
      <c r="I17" s="9">
        <f t="shared" si="0"/>
        <v>0</v>
      </c>
      <c r="O17">
        <f>rekapitulace!H8</f>
        <v>21</v>
      </c>
      <c r="P17">
        <f t="shared" si="1"/>
        <v>0</v>
      </c>
    </row>
    <row r="18" spans="1:16" ht="38.25" x14ac:dyDescent="0.2">
      <c r="A18" s="5">
        <v>4</v>
      </c>
      <c r="B18" s="5" t="s">
        <v>48</v>
      </c>
      <c r="C18" s="5" t="s">
        <v>60</v>
      </c>
      <c r="D18" s="5" t="s">
        <v>50</v>
      </c>
      <c r="E18" s="5" t="s">
        <v>61</v>
      </c>
      <c r="F18" s="5" t="s">
        <v>52</v>
      </c>
      <c r="G18" s="7">
        <v>1</v>
      </c>
      <c r="H18" s="10"/>
      <c r="I18" s="9">
        <f t="shared" si="0"/>
        <v>0</v>
      </c>
      <c r="O18">
        <f>rekapitulace!H8</f>
        <v>21</v>
      </c>
      <c r="P18">
        <f t="shared" si="1"/>
        <v>0</v>
      </c>
    </row>
    <row r="19" spans="1:16" ht="38.25" x14ac:dyDescent="0.2">
      <c r="A19" s="5">
        <v>5</v>
      </c>
      <c r="B19" s="5" t="s">
        <v>48</v>
      </c>
      <c r="C19" s="5" t="s">
        <v>62</v>
      </c>
      <c r="D19" s="5" t="s">
        <v>50</v>
      </c>
      <c r="E19" s="5" t="s">
        <v>63</v>
      </c>
      <c r="F19" s="5" t="s">
        <v>52</v>
      </c>
      <c r="G19" s="7">
        <v>1</v>
      </c>
      <c r="H19" s="10"/>
      <c r="I19" s="9">
        <f t="shared" si="0"/>
        <v>0</v>
      </c>
      <c r="O19">
        <f>rekapitulace!H8</f>
        <v>21</v>
      </c>
      <c r="P19">
        <f t="shared" si="1"/>
        <v>0</v>
      </c>
    </row>
    <row r="20" spans="1:16" ht="25.5" x14ac:dyDescent="0.2">
      <c r="A20" s="5">
        <v>6</v>
      </c>
      <c r="B20" s="5" t="s">
        <v>48</v>
      </c>
      <c r="C20" s="5" t="s">
        <v>64</v>
      </c>
      <c r="D20" s="5" t="s">
        <v>50</v>
      </c>
      <c r="E20" s="5" t="s">
        <v>65</v>
      </c>
      <c r="F20" s="5" t="s">
        <v>66</v>
      </c>
      <c r="G20" s="7">
        <v>1</v>
      </c>
      <c r="H20" s="10"/>
      <c r="I20" s="9">
        <f t="shared" si="0"/>
        <v>0</v>
      </c>
      <c r="O20">
        <f>rekapitulace!H8</f>
        <v>21</v>
      </c>
      <c r="P20">
        <f t="shared" si="1"/>
        <v>0</v>
      </c>
    </row>
    <row r="21" spans="1:16" ht="63.75" x14ac:dyDescent="0.2">
      <c r="A21" s="5">
        <v>7</v>
      </c>
      <c r="B21" s="5" t="s">
        <v>48</v>
      </c>
      <c r="C21" s="5" t="s">
        <v>67</v>
      </c>
      <c r="D21" s="5" t="s">
        <v>50</v>
      </c>
      <c r="E21" s="5" t="s">
        <v>68</v>
      </c>
      <c r="F21" s="5" t="s">
        <v>52</v>
      </c>
      <c r="G21" s="7">
        <v>1</v>
      </c>
      <c r="H21" s="10"/>
      <c r="I21" s="9">
        <f t="shared" si="0"/>
        <v>0</v>
      </c>
      <c r="O21">
        <f>rekapitulace!H8</f>
        <v>21</v>
      </c>
      <c r="P21">
        <f t="shared" si="1"/>
        <v>0</v>
      </c>
    </row>
    <row r="22" spans="1:16" ht="51" x14ac:dyDescent="0.2">
      <c r="A22" s="5">
        <v>8</v>
      </c>
      <c r="B22" s="5" t="s">
        <v>48</v>
      </c>
      <c r="C22" s="5" t="s">
        <v>69</v>
      </c>
      <c r="D22" s="5" t="s">
        <v>50</v>
      </c>
      <c r="E22" s="5" t="s">
        <v>70</v>
      </c>
      <c r="F22" s="5" t="s">
        <v>52</v>
      </c>
      <c r="G22" s="7">
        <v>1</v>
      </c>
      <c r="H22" s="10"/>
      <c r="I22" s="9">
        <f t="shared" si="0"/>
        <v>0</v>
      </c>
      <c r="O22">
        <f>rekapitulace!H8</f>
        <v>21</v>
      </c>
      <c r="P22">
        <f t="shared" si="1"/>
        <v>0</v>
      </c>
    </row>
    <row r="23" spans="1:16" ht="25.5" x14ac:dyDescent="0.2">
      <c r="A23" s="5">
        <v>9</v>
      </c>
      <c r="B23" s="5" t="s">
        <v>48</v>
      </c>
      <c r="C23" s="5" t="s">
        <v>71</v>
      </c>
      <c r="D23" s="5" t="s">
        <v>50</v>
      </c>
      <c r="E23" s="5" t="s">
        <v>72</v>
      </c>
      <c r="F23" s="5" t="s">
        <v>73</v>
      </c>
      <c r="G23" s="7">
        <v>0.48399999999999999</v>
      </c>
      <c r="H23" s="10"/>
      <c r="I23" s="9">
        <f t="shared" si="0"/>
        <v>0</v>
      </c>
      <c r="O23">
        <f>rekapitulace!H8</f>
        <v>21</v>
      </c>
      <c r="P23">
        <f t="shared" si="1"/>
        <v>0</v>
      </c>
    </row>
    <row r="24" spans="1:16" x14ac:dyDescent="0.2">
      <c r="E24" s="12" t="s">
        <v>74</v>
      </c>
    </row>
    <row r="25" spans="1:16" ht="25.5" x14ac:dyDescent="0.2">
      <c r="A25" s="5">
        <v>10</v>
      </c>
      <c r="B25" s="5" t="s">
        <v>48</v>
      </c>
      <c r="C25" s="5" t="s">
        <v>75</v>
      </c>
      <c r="D25" s="5" t="s">
        <v>50</v>
      </c>
      <c r="E25" s="5" t="s">
        <v>76</v>
      </c>
      <c r="F25" s="5" t="s">
        <v>66</v>
      </c>
      <c r="G25" s="7">
        <v>2</v>
      </c>
      <c r="H25" s="10"/>
      <c r="I25" s="9">
        <f t="shared" ref="I25:I36" si="2">ROUND((H25*G25),2)</f>
        <v>0</v>
      </c>
      <c r="O25">
        <f>rekapitulace!H8</f>
        <v>21</v>
      </c>
      <c r="P25">
        <f t="shared" ref="P25:P36" si="3">O25/100*I25</f>
        <v>0</v>
      </c>
    </row>
    <row r="26" spans="1:16" ht="25.5" x14ac:dyDescent="0.2">
      <c r="A26" s="5">
        <v>11</v>
      </c>
      <c r="B26" s="5" t="s">
        <v>48</v>
      </c>
      <c r="C26" s="5" t="s">
        <v>77</v>
      </c>
      <c r="D26" s="5" t="s">
        <v>50</v>
      </c>
      <c r="E26" s="5" t="s">
        <v>78</v>
      </c>
      <c r="F26" s="5" t="s">
        <v>66</v>
      </c>
      <c r="G26" s="7">
        <v>1</v>
      </c>
      <c r="H26" s="10"/>
      <c r="I26" s="9">
        <f t="shared" si="2"/>
        <v>0</v>
      </c>
      <c r="O26">
        <f>rekapitulace!H8</f>
        <v>21</v>
      </c>
      <c r="P26">
        <f t="shared" si="3"/>
        <v>0</v>
      </c>
    </row>
    <row r="27" spans="1:16" ht="25.5" x14ac:dyDescent="0.2">
      <c r="A27" s="5">
        <v>12</v>
      </c>
      <c r="B27" s="5" t="s">
        <v>48</v>
      </c>
      <c r="C27" s="5" t="s">
        <v>79</v>
      </c>
      <c r="D27" s="5" t="s">
        <v>50</v>
      </c>
      <c r="E27" s="5" t="s">
        <v>80</v>
      </c>
      <c r="F27" s="5" t="s">
        <v>52</v>
      </c>
      <c r="G27" s="7">
        <v>1</v>
      </c>
      <c r="H27" s="10"/>
      <c r="I27" s="9">
        <f t="shared" si="2"/>
        <v>0</v>
      </c>
      <c r="O27">
        <f>rekapitulace!H8</f>
        <v>21</v>
      </c>
      <c r="P27">
        <f t="shared" si="3"/>
        <v>0</v>
      </c>
    </row>
    <row r="28" spans="1:16" ht="63.75" x14ac:dyDescent="0.2">
      <c r="A28" s="5">
        <v>13</v>
      </c>
      <c r="B28" s="5" t="s">
        <v>48</v>
      </c>
      <c r="C28" s="5" t="s">
        <v>81</v>
      </c>
      <c r="D28" s="5" t="s">
        <v>50</v>
      </c>
      <c r="E28" s="5" t="s">
        <v>82</v>
      </c>
      <c r="F28" s="5" t="s">
        <v>52</v>
      </c>
      <c r="G28" s="7">
        <v>1</v>
      </c>
      <c r="H28" s="10"/>
      <c r="I28" s="9">
        <f t="shared" si="2"/>
        <v>0</v>
      </c>
      <c r="O28">
        <f>rekapitulace!H8</f>
        <v>21</v>
      </c>
      <c r="P28">
        <f t="shared" si="3"/>
        <v>0</v>
      </c>
    </row>
    <row r="29" spans="1:16" ht="38.25" x14ac:dyDescent="0.2">
      <c r="A29" s="5">
        <v>14</v>
      </c>
      <c r="B29" s="5" t="s">
        <v>48</v>
      </c>
      <c r="C29" s="5" t="s">
        <v>83</v>
      </c>
      <c r="D29" s="5" t="s">
        <v>50</v>
      </c>
      <c r="E29" s="5" t="s">
        <v>84</v>
      </c>
      <c r="F29" s="5" t="s">
        <v>52</v>
      </c>
      <c r="G29" s="7">
        <v>1</v>
      </c>
      <c r="H29" s="10"/>
      <c r="I29" s="9">
        <f t="shared" si="2"/>
        <v>0</v>
      </c>
      <c r="O29">
        <f>rekapitulace!H8</f>
        <v>21</v>
      </c>
      <c r="P29">
        <f t="shared" si="3"/>
        <v>0</v>
      </c>
    </row>
    <row r="30" spans="1:16" ht="51" x14ac:dyDescent="0.2">
      <c r="A30" s="5">
        <v>15</v>
      </c>
      <c r="B30" s="5" t="s">
        <v>48</v>
      </c>
      <c r="C30" s="5" t="s">
        <v>85</v>
      </c>
      <c r="D30" s="5" t="s">
        <v>50</v>
      </c>
      <c r="E30" s="5" t="s">
        <v>86</v>
      </c>
      <c r="F30" s="5" t="s">
        <v>52</v>
      </c>
      <c r="G30" s="7">
        <v>1</v>
      </c>
      <c r="H30" s="10"/>
      <c r="I30" s="9">
        <f t="shared" si="2"/>
        <v>0</v>
      </c>
      <c r="O30">
        <f>rekapitulace!H8</f>
        <v>21</v>
      </c>
      <c r="P30">
        <f t="shared" si="3"/>
        <v>0</v>
      </c>
    </row>
    <row r="31" spans="1:16" ht="38.25" x14ac:dyDescent="0.2">
      <c r="A31" s="5">
        <v>16</v>
      </c>
      <c r="B31" s="5" t="s">
        <v>48</v>
      </c>
      <c r="C31" s="5" t="s">
        <v>87</v>
      </c>
      <c r="D31" s="5" t="s">
        <v>50</v>
      </c>
      <c r="E31" s="5" t="s">
        <v>88</v>
      </c>
      <c r="F31" s="5" t="s">
        <v>66</v>
      </c>
      <c r="G31" s="7">
        <v>6</v>
      </c>
      <c r="H31" s="10"/>
      <c r="I31" s="9">
        <f t="shared" si="2"/>
        <v>0</v>
      </c>
      <c r="O31">
        <f>rekapitulace!H8</f>
        <v>21</v>
      </c>
      <c r="P31">
        <f t="shared" si="3"/>
        <v>0</v>
      </c>
    </row>
    <row r="32" spans="1:16" ht="38.25" x14ac:dyDescent="0.2">
      <c r="A32" s="5">
        <v>17</v>
      </c>
      <c r="B32" s="5" t="s">
        <v>48</v>
      </c>
      <c r="C32" s="5" t="s">
        <v>89</v>
      </c>
      <c r="D32" s="5" t="s">
        <v>50</v>
      </c>
      <c r="E32" s="5" t="s">
        <v>90</v>
      </c>
      <c r="F32" s="5" t="s">
        <v>66</v>
      </c>
      <c r="G32" s="7">
        <v>36</v>
      </c>
      <c r="H32" s="10"/>
      <c r="I32" s="9">
        <f t="shared" si="2"/>
        <v>0</v>
      </c>
      <c r="O32">
        <f>rekapitulace!H8</f>
        <v>21</v>
      </c>
      <c r="P32">
        <f t="shared" si="3"/>
        <v>0</v>
      </c>
    </row>
    <row r="33" spans="1:16" ht="38.25" x14ac:dyDescent="0.2">
      <c r="A33" s="5">
        <v>18</v>
      </c>
      <c r="B33" s="5" t="s">
        <v>48</v>
      </c>
      <c r="C33" s="5" t="s">
        <v>91</v>
      </c>
      <c r="D33" s="5" t="s">
        <v>50</v>
      </c>
      <c r="E33" s="5" t="s">
        <v>92</v>
      </c>
      <c r="F33" s="5" t="s">
        <v>66</v>
      </c>
      <c r="G33" s="7">
        <v>7</v>
      </c>
      <c r="H33" s="10"/>
      <c r="I33" s="9">
        <f t="shared" si="2"/>
        <v>0</v>
      </c>
      <c r="O33">
        <f>rekapitulace!H8</f>
        <v>21</v>
      </c>
      <c r="P33">
        <f t="shared" si="3"/>
        <v>0</v>
      </c>
    </row>
    <row r="34" spans="1:16" ht="25.5" x14ac:dyDescent="0.2">
      <c r="A34" s="5">
        <v>19</v>
      </c>
      <c r="B34" s="5" t="s">
        <v>48</v>
      </c>
      <c r="C34" s="5" t="s">
        <v>93</v>
      </c>
      <c r="D34" s="5" t="s">
        <v>50</v>
      </c>
      <c r="E34" s="5" t="s">
        <v>94</v>
      </c>
      <c r="F34" s="5" t="s">
        <v>66</v>
      </c>
      <c r="G34" s="7">
        <v>2</v>
      </c>
      <c r="H34" s="10"/>
      <c r="I34" s="9">
        <f t="shared" si="2"/>
        <v>0</v>
      </c>
      <c r="O34">
        <f>rekapitulace!H8</f>
        <v>21</v>
      </c>
      <c r="P34">
        <f t="shared" si="3"/>
        <v>0</v>
      </c>
    </row>
    <row r="35" spans="1:16" x14ac:dyDescent="0.2">
      <c r="A35" s="5">
        <v>20</v>
      </c>
      <c r="B35" s="5" t="s">
        <v>48</v>
      </c>
      <c r="C35" s="5" t="s">
        <v>95</v>
      </c>
      <c r="D35" s="5" t="s">
        <v>50</v>
      </c>
      <c r="E35" s="5" t="s">
        <v>96</v>
      </c>
      <c r="F35" s="5" t="s">
        <v>66</v>
      </c>
      <c r="G35" s="7">
        <v>2</v>
      </c>
      <c r="H35" s="10"/>
      <c r="I35" s="9">
        <f t="shared" si="2"/>
        <v>0</v>
      </c>
      <c r="O35">
        <f>rekapitulace!H8</f>
        <v>21</v>
      </c>
      <c r="P35">
        <f t="shared" si="3"/>
        <v>0</v>
      </c>
    </row>
    <row r="36" spans="1:16" ht="25.5" x14ac:dyDescent="0.2">
      <c r="A36" s="5">
        <v>21</v>
      </c>
      <c r="B36" s="5" t="s">
        <v>48</v>
      </c>
      <c r="C36" s="5" t="s">
        <v>97</v>
      </c>
      <c r="D36" s="5" t="s">
        <v>50</v>
      </c>
      <c r="E36" s="5" t="s">
        <v>98</v>
      </c>
      <c r="F36" s="5" t="s">
        <v>66</v>
      </c>
      <c r="G36" s="7">
        <v>2</v>
      </c>
      <c r="H36" s="10"/>
      <c r="I36" s="9">
        <f t="shared" si="2"/>
        <v>0</v>
      </c>
      <c r="O36">
        <f>rekapitulace!H8</f>
        <v>21</v>
      </c>
      <c r="P36">
        <f t="shared" si="3"/>
        <v>0</v>
      </c>
    </row>
    <row r="37" spans="1:16" ht="12.75" customHeight="1" x14ac:dyDescent="0.2">
      <c r="A37" s="11"/>
      <c r="B37" s="11"/>
      <c r="C37" s="11" t="s">
        <v>54</v>
      </c>
      <c r="D37" s="11"/>
      <c r="E37" s="11" t="s">
        <v>53</v>
      </c>
      <c r="F37" s="11"/>
      <c r="G37" s="11"/>
      <c r="H37" s="11"/>
      <c r="I37" s="11">
        <f>SUM(I16:I36)</f>
        <v>0</v>
      </c>
      <c r="P37">
        <f>ROUND(SUM(P16:P36),2)</f>
        <v>0</v>
      </c>
    </row>
    <row r="39" spans="1:16" ht="12.75" customHeight="1" x14ac:dyDescent="0.2">
      <c r="A39" s="11"/>
      <c r="B39" s="11"/>
      <c r="C39" s="11"/>
      <c r="D39" s="11"/>
      <c r="E39" s="11" t="s">
        <v>99</v>
      </c>
      <c r="F39" s="11"/>
      <c r="G39" s="11"/>
      <c r="H39" s="11"/>
      <c r="I39" s="11">
        <f>+I13+I37</f>
        <v>0</v>
      </c>
      <c r="P39">
        <f>+P13+P37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59055118110236227" right="0.59055118110236227" top="0.59055118110236227" bottom="0.59055118110236227" header="0.39370078740157483" footer="0.39370078740157483"/>
  <pageSetup paperSize="9" scale="89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P58"/>
  <sheetViews>
    <sheetView workbookViewId="0">
      <pane ySplit="10" topLeftCell="A11" activePane="bottomLeft" state="frozen"/>
      <selection pane="bottomLeft" activeCell="H11" sqref="H11"/>
    </sheetView>
  </sheetViews>
  <sheetFormatPr defaultColWidth="9.140625" defaultRowHeight="12.75" customHeight="1" x14ac:dyDescent="0.2"/>
  <cols>
    <col min="1" max="1" width="5.7109375" customWidth="1"/>
    <col min="2" max="2" width="12.85546875" customWidth="1"/>
    <col min="3" max="3" width="12.42578125" customWidth="1"/>
    <col min="4" max="4" width="6" customWidth="1"/>
    <col min="5" max="5" width="75.7109375" customWidth="1"/>
    <col min="6" max="6" width="9.7109375" customWidth="1"/>
    <col min="7" max="7" width="9.28515625" bestFit="1" customWidth="1"/>
    <col min="8" max="8" width="9.7109375" bestFit="1" customWidth="1"/>
    <col min="9" max="9" width="11.28515625" bestFit="1" customWidth="1"/>
    <col min="15" max="16" width="9.140625" hidden="1" customWidth="1"/>
  </cols>
  <sheetData>
    <row r="1" spans="1:16" ht="12.75" customHeight="1" x14ac:dyDescent="0.25">
      <c r="A1" s="4" t="s">
        <v>13</v>
      </c>
    </row>
    <row r="2" spans="1:16" ht="12.75" customHeight="1" x14ac:dyDescent="0.25">
      <c r="C2" s="1" t="s">
        <v>14</v>
      </c>
    </row>
    <row r="4" spans="1:16" ht="12.75" customHeight="1" x14ac:dyDescent="0.25">
      <c r="A4" t="s">
        <v>15</v>
      </c>
      <c r="C4" s="4" t="s">
        <v>18</v>
      </c>
      <c r="D4" s="4"/>
      <c r="E4" s="4" t="s">
        <v>19</v>
      </c>
    </row>
    <row r="5" spans="1:16" ht="12.75" customHeight="1" x14ac:dyDescent="0.25">
      <c r="A5" t="s">
        <v>16</v>
      </c>
      <c r="C5" s="4" t="s">
        <v>100</v>
      </c>
      <c r="D5" s="4"/>
      <c r="E5" s="4" t="s">
        <v>101</v>
      </c>
    </row>
    <row r="6" spans="1:16" ht="12.75" customHeight="1" x14ac:dyDescent="0.25">
      <c r="A6" t="s">
        <v>17</v>
      </c>
      <c r="C6" s="4" t="s">
        <v>22</v>
      </c>
      <c r="D6" s="4"/>
      <c r="E6" s="4" t="s">
        <v>23</v>
      </c>
    </row>
    <row r="7" spans="1:16" ht="12.75" customHeight="1" x14ac:dyDescent="0.25">
      <c r="A7" t="s">
        <v>24</v>
      </c>
      <c r="C7" s="4" t="s">
        <v>102</v>
      </c>
      <c r="D7" s="4" t="s">
        <v>103</v>
      </c>
      <c r="E7" s="4"/>
    </row>
    <row r="8" spans="1:16" s="14" customFormat="1" ht="12.75" customHeight="1" x14ac:dyDescent="0.2">
      <c r="A8" s="16" t="s">
        <v>27</v>
      </c>
      <c r="B8" s="16" t="s">
        <v>28</v>
      </c>
      <c r="C8" s="16" t="s">
        <v>29</v>
      </c>
      <c r="D8" s="16" t="s">
        <v>30</v>
      </c>
      <c r="E8" s="16" t="s">
        <v>31</v>
      </c>
      <c r="F8" s="16" t="s">
        <v>32</v>
      </c>
      <c r="G8" s="16" t="s">
        <v>33</v>
      </c>
      <c r="H8" s="16" t="s">
        <v>34</v>
      </c>
      <c r="I8" s="16"/>
      <c r="O8" s="14" t="s">
        <v>37</v>
      </c>
      <c r="P8" s="14" t="s">
        <v>11</v>
      </c>
    </row>
    <row r="9" spans="1:16" s="14" customFormat="1" x14ac:dyDescent="0.2">
      <c r="A9" s="16"/>
      <c r="B9" s="16"/>
      <c r="C9" s="16"/>
      <c r="D9" s="16"/>
      <c r="E9" s="16"/>
      <c r="F9" s="16"/>
      <c r="G9" s="16"/>
      <c r="H9" s="13" t="s">
        <v>35</v>
      </c>
      <c r="I9" s="13" t="s">
        <v>36</v>
      </c>
      <c r="O9" s="14" t="s">
        <v>11</v>
      </c>
    </row>
    <row r="10" spans="1:16" s="14" customFormat="1" x14ac:dyDescent="0.2">
      <c r="A10" s="13" t="s">
        <v>22</v>
      </c>
      <c r="B10" s="13" t="s">
        <v>38</v>
      </c>
      <c r="C10" s="13" t="s">
        <v>39</v>
      </c>
      <c r="D10" s="13" t="s">
        <v>40</v>
      </c>
      <c r="E10" s="13" t="s">
        <v>41</v>
      </c>
      <c r="F10" s="13" t="s">
        <v>42</v>
      </c>
      <c r="G10" s="13" t="s">
        <v>43</v>
      </c>
      <c r="H10" s="13">
        <v>8</v>
      </c>
      <c r="I10" s="13" t="s">
        <v>45</v>
      </c>
    </row>
    <row r="11" spans="1:16" ht="12.75" customHeight="1" x14ac:dyDescent="0.2">
      <c r="A11" s="6"/>
      <c r="B11" s="6"/>
      <c r="C11" s="6" t="s">
        <v>105</v>
      </c>
      <c r="D11" s="6"/>
      <c r="E11" s="6" t="s">
        <v>104</v>
      </c>
      <c r="F11" s="6"/>
      <c r="G11" s="8"/>
      <c r="H11" s="6"/>
      <c r="I11" s="8"/>
    </row>
    <row r="12" spans="1:16" ht="25.5" x14ac:dyDescent="0.2">
      <c r="A12" s="5">
        <v>1</v>
      </c>
      <c r="B12" s="5" t="s">
        <v>48</v>
      </c>
      <c r="C12" s="5" t="s">
        <v>106</v>
      </c>
      <c r="D12" s="5" t="s">
        <v>56</v>
      </c>
      <c r="E12" s="5" t="s">
        <v>107</v>
      </c>
      <c r="F12" s="5" t="s">
        <v>108</v>
      </c>
      <c r="G12" s="7">
        <v>112.265</v>
      </c>
      <c r="H12" s="10"/>
      <c r="I12" s="9">
        <f>ROUND((H12*G12),2)</f>
        <v>0</v>
      </c>
      <c r="O12">
        <f>rekapitulace!H8</f>
        <v>21</v>
      </c>
      <c r="P12">
        <f>O12/100*I12</f>
        <v>0</v>
      </c>
    </row>
    <row r="13" spans="1:16" ht="63.75" x14ac:dyDescent="0.2">
      <c r="E13" s="12" t="s">
        <v>109</v>
      </c>
    </row>
    <row r="14" spans="1:16" ht="25.5" x14ac:dyDescent="0.2">
      <c r="A14" s="5">
        <v>2</v>
      </c>
      <c r="B14" s="5" t="s">
        <v>48</v>
      </c>
      <c r="C14" s="5" t="s">
        <v>106</v>
      </c>
      <c r="D14" s="5" t="s">
        <v>58</v>
      </c>
      <c r="E14" s="5" t="s">
        <v>110</v>
      </c>
      <c r="F14" s="5" t="s">
        <v>108</v>
      </c>
      <c r="G14" s="7">
        <v>41.453000000000003</v>
      </c>
      <c r="H14" s="10"/>
      <c r="I14" s="9">
        <f>ROUND((H14*G14),2)</f>
        <v>0</v>
      </c>
      <c r="O14">
        <f>rekapitulace!H8</f>
        <v>21</v>
      </c>
      <c r="P14">
        <f>O14/100*I14</f>
        <v>0</v>
      </c>
    </row>
    <row r="15" spans="1:16" ht="89.25" x14ac:dyDescent="0.2">
      <c r="E15" s="12" t="s">
        <v>111</v>
      </c>
    </row>
    <row r="16" spans="1:16" ht="38.25" x14ac:dyDescent="0.2">
      <c r="A16" s="5">
        <v>3</v>
      </c>
      <c r="B16" s="5" t="s">
        <v>48</v>
      </c>
      <c r="C16" s="5" t="s">
        <v>106</v>
      </c>
      <c r="D16" s="5" t="s">
        <v>112</v>
      </c>
      <c r="E16" s="5" t="s">
        <v>113</v>
      </c>
      <c r="F16" s="5" t="s">
        <v>108</v>
      </c>
      <c r="G16" s="7">
        <v>42.570999999999998</v>
      </c>
      <c r="H16" s="10"/>
      <c r="I16" s="9">
        <f>ROUND((H16*G16),2)</f>
        <v>0</v>
      </c>
      <c r="O16">
        <f>rekapitulace!H8</f>
        <v>21</v>
      </c>
      <c r="P16">
        <f>O16/100*I16</f>
        <v>0</v>
      </c>
    </row>
    <row r="17" spans="1:16" x14ac:dyDescent="0.2">
      <c r="E17" s="12" t="s">
        <v>114</v>
      </c>
    </row>
    <row r="18" spans="1:16" ht="38.25" x14ac:dyDescent="0.2">
      <c r="A18" s="5">
        <v>4</v>
      </c>
      <c r="B18" s="5" t="s">
        <v>48</v>
      </c>
      <c r="C18" s="5" t="s">
        <v>106</v>
      </c>
      <c r="D18" s="5" t="s">
        <v>115</v>
      </c>
      <c r="E18" s="5" t="s">
        <v>116</v>
      </c>
      <c r="F18" s="5" t="s">
        <v>108</v>
      </c>
      <c r="G18" s="7">
        <v>0.43099999999999999</v>
      </c>
      <c r="H18" s="10"/>
      <c r="I18" s="9">
        <f>ROUND((H18*G18),2)</f>
        <v>0</v>
      </c>
      <c r="O18">
        <f>rekapitulace!H8</f>
        <v>21</v>
      </c>
      <c r="P18">
        <f>O18/100*I18</f>
        <v>0</v>
      </c>
    </row>
    <row r="19" spans="1:16" x14ac:dyDescent="0.2">
      <c r="E19" s="12" t="s">
        <v>117</v>
      </c>
    </row>
    <row r="20" spans="1:16" ht="12.75" customHeight="1" x14ac:dyDescent="0.2">
      <c r="A20" s="11"/>
      <c r="B20" s="11"/>
      <c r="C20" s="11" t="s">
        <v>105</v>
      </c>
      <c r="D20" s="11"/>
      <c r="E20" s="11" t="s">
        <v>104</v>
      </c>
      <c r="F20" s="11"/>
      <c r="G20" s="11"/>
      <c r="H20" s="11"/>
      <c r="I20" s="11">
        <f>SUM(I12:I19)</f>
        <v>0</v>
      </c>
      <c r="P20">
        <f>ROUND(SUM(P12:P19),2)</f>
        <v>0</v>
      </c>
    </row>
    <row r="22" spans="1:16" ht="12.75" customHeight="1" x14ac:dyDescent="0.2">
      <c r="A22" s="6"/>
      <c r="B22" s="6"/>
      <c r="C22" s="6" t="s">
        <v>22</v>
      </c>
      <c r="D22" s="6"/>
      <c r="E22" s="6" t="s">
        <v>118</v>
      </c>
      <c r="F22" s="6"/>
      <c r="G22" s="8"/>
      <c r="H22" s="6"/>
      <c r="I22" s="8"/>
    </row>
    <row r="23" spans="1:16" ht="38.25" x14ac:dyDescent="0.2">
      <c r="A23" s="5">
        <v>5</v>
      </c>
      <c r="B23" s="5" t="s">
        <v>48</v>
      </c>
      <c r="C23" s="5" t="s">
        <v>119</v>
      </c>
      <c r="D23" s="5" t="s">
        <v>50</v>
      </c>
      <c r="E23" s="5" t="s">
        <v>120</v>
      </c>
      <c r="F23" s="5" t="s">
        <v>121</v>
      </c>
      <c r="G23" s="7">
        <v>9.2469999999999999</v>
      </c>
      <c r="H23" s="10"/>
      <c r="I23" s="9">
        <f>ROUND((H23*G23),2)</f>
        <v>0</v>
      </c>
      <c r="O23">
        <f>rekapitulace!H8</f>
        <v>21</v>
      </c>
      <c r="P23">
        <f>O23/100*I23</f>
        <v>0</v>
      </c>
    </row>
    <row r="24" spans="1:16" x14ac:dyDescent="0.2">
      <c r="E24" s="12" t="s">
        <v>122</v>
      </c>
    </row>
    <row r="25" spans="1:16" ht="12.75" customHeight="1" x14ac:dyDescent="0.2">
      <c r="A25" s="11"/>
      <c r="B25" s="11"/>
      <c r="C25" s="11" t="s">
        <v>22</v>
      </c>
      <c r="D25" s="11"/>
      <c r="E25" s="11" t="s">
        <v>118</v>
      </c>
      <c r="F25" s="11"/>
      <c r="G25" s="11"/>
      <c r="H25" s="11"/>
      <c r="I25" s="11">
        <f>SUM(I23:I24)</f>
        <v>0</v>
      </c>
      <c r="P25">
        <f>ROUND(SUM(P23:P24),2)</f>
        <v>0</v>
      </c>
    </row>
    <row r="27" spans="1:16" ht="12.75" customHeight="1" x14ac:dyDescent="0.2">
      <c r="A27" s="6"/>
      <c r="B27" s="6"/>
      <c r="C27" s="6" t="s">
        <v>43</v>
      </c>
      <c r="D27" s="6"/>
      <c r="E27" s="6" t="s">
        <v>123</v>
      </c>
      <c r="F27" s="6"/>
      <c r="G27" s="8"/>
      <c r="H27" s="6"/>
      <c r="I27" s="8"/>
    </row>
    <row r="28" spans="1:16" ht="38.25" x14ac:dyDescent="0.2">
      <c r="A28" s="5">
        <v>6</v>
      </c>
      <c r="B28" s="5" t="s">
        <v>48</v>
      </c>
      <c r="C28" s="5" t="s">
        <v>124</v>
      </c>
      <c r="D28" s="5" t="s">
        <v>50</v>
      </c>
      <c r="E28" s="5" t="s">
        <v>125</v>
      </c>
      <c r="F28" s="5" t="s">
        <v>66</v>
      </c>
      <c r="G28" s="7">
        <v>1</v>
      </c>
      <c r="H28" s="10"/>
      <c r="I28" s="9">
        <f>ROUND((H28*G28),2)</f>
        <v>0</v>
      </c>
      <c r="O28">
        <f>rekapitulace!H8</f>
        <v>21</v>
      </c>
      <c r="P28">
        <f>O28/100*I28</f>
        <v>0</v>
      </c>
    </row>
    <row r="29" spans="1:16" ht="38.25" x14ac:dyDescent="0.2">
      <c r="A29" s="5">
        <v>7</v>
      </c>
      <c r="B29" s="5" t="s">
        <v>48</v>
      </c>
      <c r="C29" s="5" t="s">
        <v>126</v>
      </c>
      <c r="D29" s="5" t="s">
        <v>50</v>
      </c>
      <c r="E29" s="5" t="s">
        <v>127</v>
      </c>
      <c r="F29" s="5" t="s">
        <v>66</v>
      </c>
      <c r="G29" s="7">
        <v>1</v>
      </c>
      <c r="H29" s="10"/>
      <c r="I29" s="9">
        <f>ROUND((H29*G29),2)</f>
        <v>0</v>
      </c>
      <c r="O29">
        <f>rekapitulace!H8</f>
        <v>21</v>
      </c>
      <c r="P29">
        <f>O29/100*I29</f>
        <v>0</v>
      </c>
    </row>
    <row r="30" spans="1:16" ht="12.75" customHeight="1" x14ac:dyDescent="0.2">
      <c r="A30" s="11"/>
      <c r="B30" s="11"/>
      <c r="C30" s="11" t="s">
        <v>43</v>
      </c>
      <c r="D30" s="11"/>
      <c r="E30" s="11" t="s">
        <v>123</v>
      </c>
      <c r="F30" s="11"/>
      <c r="G30" s="11"/>
      <c r="H30" s="11"/>
      <c r="I30" s="11">
        <f>SUM(I28:I29)</f>
        <v>0</v>
      </c>
      <c r="P30">
        <f>ROUND(SUM(P28:P29),2)</f>
        <v>0</v>
      </c>
    </row>
    <row r="32" spans="1:16" ht="12.75" customHeight="1" x14ac:dyDescent="0.2">
      <c r="A32" s="6"/>
      <c r="B32" s="6"/>
      <c r="C32" s="6" t="s">
        <v>45</v>
      </c>
      <c r="D32" s="6"/>
      <c r="E32" s="6" t="s">
        <v>128</v>
      </c>
      <c r="F32" s="6"/>
      <c r="G32" s="8"/>
      <c r="H32" s="6"/>
      <c r="I32" s="8"/>
    </row>
    <row r="33" spans="1:16" ht="38.25" x14ac:dyDescent="0.2">
      <c r="A33" s="5">
        <v>8</v>
      </c>
      <c r="B33" s="5" t="s">
        <v>48</v>
      </c>
      <c r="C33" s="5" t="s">
        <v>129</v>
      </c>
      <c r="D33" s="5" t="s">
        <v>50</v>
      </c>
      <c r="E33" s="5" t="s">
        <v>130</v>
      </c>
      <c r="F33" s="5" t="s">
        <v>131</v>
      </c>
      <c r="G33" s="7">
        <v>7.6</v>
      </c>
      <c r="H33" s="10"/>
      <c r="I33" s="9">
        <f>ROUND((H33*G33),2)</f>
        <v>0</v>
      </c>
      <c r="O33">
        <f>rekapitulace!H8</f>
        <v>21</v>
      </c>
      <c r="P33">
        <f>O33/100*I33</f>
        <v>0</v>
      </c>
    </row>
    <row r="34" spans="1:16" ht="38.25" x14ac:dyDescent="0.2">
      <c r="A34" s="5">
        <v>9</v>
      </c>
      <c r="B34" s="5" t="s">
        <v>48</v>
      </c>
      <c r="C34" s="5" t="s">
        <v>132</v>
      </c>
      <c r="D34" s="5" t="s">
        <v>50</v>
      </c>
      <c r="E34" s="5" t="s">
        <v>133</v>
      </c>
      <c r="F34" s="5" t="s">
        <v>131</v>
      </c>
      <c r="G34" s="7">
        <v>11.1</v>
      </c>
      <c r="H34" s="10"/>
      <c r="I34" s="9">
        <f>ROUND((H34*G34),2)</f>
        <v>0</v>
      </c>
      <c r="O34">
        <f>rekapitulace!H8</f>
        <v>21</v>
      </c>
      <c r="P34">
        <f>O34/100*I34</f>
        <v>0</v>
      </c>
    </row>
    <row r="35" spans="1:16" x14ac:dyDescent="0.2">
      <c r="E35" s="12" t="s">
        <v>134</v>
      </c>
    </row>
    <row r="36" spans="1:16" ht="38.25" x14ac:dyDescent="0.2">
      <c r="A36" s="5">
        <v>10</v>
      </c>
      <c r="B36" s="5" t="s">
        <v>48</v>
      </c>
      <c r="C36" s="5" t="s">
        <v>135</v>
      </c>
      <c r="D36" s="5" t="s">
        <v>50</v>
      </c>
      <c r="E36" s="5" t="s">
        <v>136</v>
      </c>
      <c r="F36" s="5" t="s">
        <v>121</v>
      </c>
      <c r="G36" s="7">
        <v>2.6949999999999998</v>
      </c>
      <c r="H36" s="10"/>
      <c r="I36" s="9">
        <f>ROUND((H36*G36),2)</f>
        <v>0</v>
      </c>
      <c r="O36">
        <f>rekapitulace!H8</f>
        <v>21</v>
      </c>
      <c r="P36">
        <f>O36/100*I36</f>
        <v>0</v>
      </c>
    </row>
    <row r="37" spans="1:16" x14ac:dyDescent="0.2">
      <c r="E37" s="12" t="s">
        <v>137</v>
      </c>
    </row>
    <row r="38" spans="1:16" ht="25.5" x14ac:dyDescent="0.2">
      <c r="A38" s="5">
        <v>11</v>
      </c>
      <c r="B38" s="5" t="s">
        <v>48</v>
      </c>
      <c r="C38" s="5" t="s">
        <v>138</v>
      </c>
      <c r="D38" s="5" t="s">
        <v>50</v>
      </c>
      <c r="E38" s="5" t="s">
        <v>139</v>
      </c>
      <c r="F38" s="5" t="s">
        <v>121</v>
      </c>
      <c r="G38" s="7">
        <v>29.454000000000001</v>
      </c>
      <c r="H38" s="10"/>
      <c r="I38" s="9">
        <f>ROUND((H38*G38),2)</f>
        <v>0</v>
      </c>
      <c r="O38">
        <f>rekapitulace!H8</f>
        <v>21</v>
      </c>
      <c r="P38">
        <f>O38/100*I38</f>
        <v>0</v>
      </c>
    </row>
    <row r="39" spans="1:16" x14ac:dyDescent="0.2">
      <c r="E39" s="12" t="s">
        <v>140</v>
      </c>
    </row>
    <row r="40" spans="1:16" ht="25.5" x14ac:dyDescent="0.2">
      <c r="A40" s="5">
        <v>12</v>
      </c>
      <c r="B40" s="5" t="s">
        <v>48</v>
      </c>
      <c r="C40" s="5" t="s">
        <v>141</v>
      </c>
      <c r="D40" s="5" t="s">
        <v>50</v>
      </c>
      <c r="E40" s="5" t="s">
        <v>142</v>
      </c>
      <c r="F40" s="5" t="s">
        <v>121</v>
      </c>
      <c r="G40" s="7">
        <v>36.53</v>
      </c>
      <c r="H40" s="10"/>
      <c r="I40" s="9">
        <f>ROUND((H40*G40),2)</f>
        <v>0</v>
      </c>
      <c r="O40">
        <f>rekapitulace!H8</f>
        <v>21</v>
      </c>
      <c r="P40">
        <f>O40/100*I40</f>
        <v>0</v>
      </c>
    </row>
    <row r="41" spans="1:16" x14ac:dyDescent="0.2">
      <c r="E41" s="12" t="s">
        <v>143</v>
      </c>
    </row>
    <row r="42" spans="1:16" ht="38.25" x14ac:dyDescent="0.2">
      <c r="A42" s="5">
        <v>13</v>
      </c>
      <c r="B42" s="5" t="s">
        <v>48</v>
      </c>
      <c r="C42" s="5" t="s">
        <v>144</v>
      </c>
      <c r="D42" s="5" t="s">
        <v>50</v>
      </c>
      <c r="E42" s="5" t="s">
        <v>145</v>
      </c>
      <c r="F42" s="5" t="s">
        <v>121</v>
      </c>
      <c r="G42" s="7">
        <v>12.59</v>
      </c>
      <c r="H42" s="10"/>
      <c r="I42" s="9">
        <f>ROUND((H42*G42),2)</f>
        <v>0</v>
      </c>
      <c r="O42">
        <f>rekapitulace!H8</f>
        <v>21</v>
      </c>
      <c r="P42">
        <f>O42/100*I42</f>
        <v>0</v>
      </c>
    </row>
    <row r="43" spans="1:16" x14ac:dyDescent="0.2">
      <c r="E43" s="12" t="s">
        <v>146</v>
      </c>
    </row>
    <row r="44" spans="1:16" ht="38.25" x14ac:dyDescent="0.2">
      <c r="A44" s="5">
        <v>14</v>
      </c>
      <c r="B44" s="5" t="s">
        <v>48</v>
      </c>
      <c r="C44" s="5" t="s">
        <v>147</v>
      </c>
      <c r="D44" s="5" t="s">
        <v>50</v>
      </c>
      <c r="E44" s="5" t="s">
        <v>148</v>
      </c>
      <c r="F44" s="5" t="s">
        <v>131</v>
      </c>
      <c r="G44" s="7">
        <v>4</v>
      </c>
      <c r="H44" s="10"/>
      <c r="I44" s="9">
        <f>ROUND((H44*G44),2)</f>
        <v>0</v>
      </c>
      <c r="O44">
        <f>rekapitulace!H8</f>
        <v>21</v>
      </c>
      <c r="P44">
        <f>O44/100*I44</f>
        <v>0</v>
      </c>
    </row>
    <row r="45" spans="1:16" x14ac:dyDescent="0.2">
      <c r="E45" s="12" t="s">
        <v>149</v>
      </c>
    </row>
    <row r="46" spans="1:16" ht="25.5" x14ac:dyDescent="0.2">
      <c r="A46" s="5">
        <v>15</v>
      </c>
      <c r="B46" s="5" t="s">
        <v>48</v>
      </c>
      <c r="C46" s="5" t="s">
        <v>150</v>
      </c>
      <c r="D46" s="5" t="s">
        <v>50</v>
      </c>
      <c r="E46" s="5" t="s">
        <v>151</v>
      </c>
      <c r="F46" s="5" t="s">
        <v>131</v>
      </c>
      <c r="G46" s="7">
        <v>2</v>
      </c>
      <c r="H46" s="10"/>
      <c r="I46" s="9">
        <f>ROUND((H46*G46),2)</f>
        <v>0</v>
      </c>
      <c r="O46">
        <f>rekapitulace!H8</f>
        <v>21</v>
      </c>
      <c r="P46">
        <f>O46/100*I46</f>
        <v>0</v>
      </c>
    </row>
    <row r="47" spans="1:16" ht="38.25" x14ac:dyDescent="0.2">
      <c r="A47" s="5">
        <v>16</v>
      </c>
      <c r="B47" s="5" t="s">
        <v>48</v>
      </c>
      <c r="C47" s="5" t="s">
        <v>152</v>
      </c>
      <c r="D47" s="5" t="s">
        <v>50</v>
      </c>
      <c r="E47" s="5" t="s">
        <v>153</v>
      </c>
      <c r="F47" s="5" t="s">
        <v>131</v>
      </c>
      <c r="G47" s="7">
        <v>2</v>
      </c>
      <c r="H47" s="10"/>
      <c r="I47" s="9">
        <f>ROUND((H47*G47),2)</f>
        <v>0</v>
      </c>
      <c r="O47">
        <f>rekapitulace!H8</f>
        <v>21</v>
      </c>
      <c r="P47">
        <f>O47/100*I47</f>
        <v>0</v>
      </c>
    </row>
    <row r="48" spans="1:16" ht="38.25" x14ac:dyDescent="0.2">
      <c r="A48" s="5">
        <v>17</v>
      </c>
      <c r="B48" s="5" t="s">
        <v>48</v>
      </c>
      <c r="C48" s="5" t="s">
        <v>154</v>
      </c>
      <c r="D48" s="5" t="s">
        <v>50</v>
      </c>
      <c r="E48" s="5" t="s">
        <v>155</v>
      </c>
      <c r="F48" s="5" t="s">
        <v>131</v>
      </c>
      <c r="G48" s="7">
        <v>2</v>
      </c>
      <c r="H48" s="10"/>
      <c r="I48" s="9">
        <f>ROUND((H48*G48),2)</f>
        <v>0</v>
      </c>
      <c r="O48">
        <f>rekapitulace!H8</f>
        <v>21</v>
      </c>
      <c r="P48">
        <f>O48/100*I48</f>
        <v>0</v>
      </c>
    </row>
    <row r="49" spans="1:16" ht="38.25" x14ac:dyDescent="0.2">
      <c r="A49" s="5">
        <v>18</v>
      </c>
      <c r="B49" s="5" t="s">
        <v>48</v>
      </c>
      <c r="C49" s="5" t="s">
        <v>156</v>
      </c>
      <c r="D49" s="5" t="s">
        <v>56</v>
      </c>
      <c r="E49" s="5" t="s">
        <v>157</v>
      </c>
      <c r="F49" s="5" t="s">
        <v>66</v>
      </c>
      <c r="G49" s="7">
        <v>28</v>
      </c>
      <c r="H49" s="10"/>
      <c r="I49" s="9">
        <f>ROUND((H49*G49),2)</f>
        <v>0</v>
      </c>
      <c r="O49">
        <f>rekapitulace!H8</f>
        <v>21</v>
      </c>
      <c r="P49">
        <f>O49/100*I49</f>
        <v>0</v>
      </c>
    </row>
    <row r="50" spans="1:16" x14ac:dyDescent="0.2">
      <c r="E50" s="12" t="s">
        <v>158</v>
      </c>
    </row>
    <row r="51" spans="1:16" ht="38.25" x14ac:dyDescent="0.2">
      <c r="A51" s="5">
        <v>19</v>
      </c>
      <c r="B51" s="5" t="s">
        <v>48</v>
      </c>
      <c r="C51" s="5" t="s">
        <v>156</v>
      </c>
      <c r="D51" s="5" t="s">
        <v>58</v>
      </c>
      <c r="E51" s="5" t="s">
        <v>159</v>
      </c>
      <c r="F51" s="5" t="s">
        <v>66</v>
      </c>
      <c r="G51" s="7">
        <v>28</v>
      </c>
      <c r="H51" s="10"/>
      <c r="I51" s="9">
        <f>ROUND((H51*G51),2)</f>
        <v>0</v>
      </c>
      <c r="O51">
        <f>rekapitulace!H8</f>
        <v>21</v>
      </c>
      <c r="P51">
        <f>O51/100*I51</f>
        <v>0</v>
      </c>
    </row>
    <row r="52" spans="1:16" x14ac:dyDescent="0.2">
      <c r="E52" s="12" t="s">
        <v>158</v>
      </c>
    </row>
    <row r="53" spans="1:16" ht="38.25" x14ac:dyDescent="0.2">
      <c r="A53" s="5">
        <v>20</v>
      </c>
      <c r="B53" s="5" t="s">
        <v>48</v>
      </c>
      <c r="C53" s="5" t="s">
        <v>160</v>
      </c>
      <c r="D53" s="5" t="s">
        <v>50</v>
      </c>
      <c r="E53" s="5" t="s">
        <v>161</v>
      </c>
      <c r="F53" s="5" t="s">
        <v>66</v>
      </c>
      <c r="G53" s="7">
        <v>1</v>
      </c>
      <c r="H53" s="10"/>
      <c r="I53" s="9">
        <f>ROUND((H53*G53),2)</f>
        <v>0</v>
      </c>
      <c r="O53">
        <f>rekapitulace!H8</f>
        <v>21</v>
      </c>
      <c r="P53">
        <f>O53/100*I53</f>
        <v>0</v>
      </c>
    </row>
    <row r="54" spans="1:16" ht="38.25" x14ac:dyDescent="0.2">
      <c r="A54" s="5">
        <v>21</v>
      </c>
      <c r="B54" s="5" t="s">
        <v>48</v>
      </c>
      <c r="C54" s="5" t="s">
        <v>162</v>
      </c>
      <c r="D54" s="5" t="s">
        <v>50</v>
      </c>
      <c r="E54" s="5" t="s">
        <v>163</v>
      </c>
      <c r="F54" s="5" t="s">
        <v>164</v>
      </c>
      <c r="G54" s="7">
        <v>18.46</v>
      </c>
      <c r="H54" s="10"/>
      <c r="I54" s="9">
        <f>ROUND((H54*G54),2)</f>
        <v>0</v>
      </c>
      <c r="O54">
        <f>rekapitulace!H8</f>
        <v>21</v>
      </c>
      <c r="P54">
        <f>O54/100*I54</f>
        <v>0</v>
      </c>
    </row>
    <row r="55" spans="1:16" x14ac:dyDescent="0.2">
      <c r="E55" s="12" t="s">
        <v>165</v>
      </c>
    </row>
    <row r="56" spans="1:16" ht="12.75" customHeight="1" x14ac:dyDescent="0.2">
      <c r="A56" s="11"/>
      <c r="B56" s="11"/>
      <c r="C56" s="11" t="s">
        <v>45</v>
      </c>
      <c r="D56" s="11"/>
      <c r="E56" s="11" t="s">
        <v>128</v>
      </c>
      <c r="F56" s="11"/>
      <c r="G56" s="11"/>
      <c r="H56" s="11"/>
      <c r="I56" s="11">
        <f>SUM(I33:I55)</f>
        <v>0</v>
      </c>
      <c r="P56">
        <f>ROUND(SUM(P33:P55),2)</f>
        <v>0</v>
      </c>
    </row>
    <row r="58" spans="1:16" ht="12.75" customHeight="1" x14ac:dyDescent="0.2">
      <c r="A58" s="11"/>
      <c r="B58" s="11"/>
      <c r="C58" s="11"/>
      <c r="D58" s="11"/>
      <c r="E58" s="11" t="s">
        <v>99</v>
      </c>
      <c r="F58" s="11"/>
      <c r="G58" s="11"/>
      <c r="H58" s="11"/>
      <c r="I58" s="11">
        <f>+I20+I25+I30+I56</f>
        <v>0</v>
      </c>
      <c r="P58">
        <f>+P20+P25+P30+P56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59055118110236204" right="0.59055118110236204" top="0.59055118110236204" bottom="0.59055118110236204" header="0.39370078740157499" footer="0.39370078740157499"/>
  <pageSetup paperSize="9" scale="89" fitToHeight="0" orientation="landscape" cellComments="atEnd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P212"/>
  <sheetViews>
    <sheetView workbookViewId="0">
      <pane ySplit="10" topLeftCell="A11" activePane="bottomLeft" state="frozen"/>
      <selection pane="bottomLeft" activeCell="H11" sqref="H11"/>
    </sheetView>
  </sheetViews>
  <sheetFormatPr defaultColWidth="9.140625" defaultRowHeight="12.75" customHeight="1" x14ac:dyDescent="0.2"/>
  <cols>
    <col min="1" max="1" width="5.7109375" customWidth="1"/>
    <col min="2" max="2" width="12.85546875" customWidth="1"/>
    <col min="3" max="3" width="12.42578125" customWidth="1"/>
    <col min="4" max="4" width="6" customWidth="1"/>
    <col min="5" max="5" width="75.7109375" customWidth="1"/>
    <col min="6" max="6" width="9.7109375" customWidth="1"/>
    <col min="7" max="7" width="9.28515625" bestFit="1" customWidth="1"/>
    <col min="8" max="8" width="10.28515625" bestFit="1" customWidth="1"/>
    <col min="9" max="9" width="12.28515625" bestFit="1" customWidth="1"/>
    <col min="15" max="16" width="9.140625" hidden="1" customWidth="1"/>
  </cols>
  <sheetData>
    <row r="1" spans="1:16" ht="12.75" customHeight="1" x14ac:dyDescent="0.25">
      <c r="A1" s="4" t="s">
        <v>13</v>
      </c>
    </row>
    <row r="2" spans="1:16" ht="12.75" customHeight="1" x14ac:dyDescent="0.25">
      <c r="C2" s="1" t="s">
        <v>14</v>
      </c>
    </row>
    <row r="4" spans="1:16" ht="12.75" customHeight="1" x14ac:dyDescent="0.25">
      <c r="A4" t="s">
        <v>15</v>
      </c>
      <c r="C4" s="4" t="s">
        <v>18</v>
      </c>
      <c r="D4" s="4"/>
      <c r="E4" s="4" t="s">
        <v>19</v>
      </c>
    </row>
    <row r="5" spans="1:16" ht="12.75" customHeight="1" x14ac:dyDescent="0.25">
      <c r="A5" t="s">
        <v>16</v>
      </c>
      <c r="C5" s="4" t="s">
        <v>166</v>
      </c>
      <c r="D5" s="4"/>
      <c r="E5" s="4" t="s">
        <v>167</v>
      </c>
    </row>
    <row r="6" spans="1:16" ht="12.75" customHeight="1" x14ac:dyDescent="0.25">
      <c r="A6" t="s">
        <v>17</v>
      </c>
      <c r="C6" s="4" t="s">
        <v>22</v>
      </c>
      <c r="D6" s="4"/>
      <c r="E6" s="4" t="s">
        <v>23</v>
      </c>
    </row>
    <row r="7" spans="1:16" ht="12.75" customHeight="1" x14ac:dyDescent="0.25">
      <c r="A7" t="s">
        <v>24</v>
      </c>
      <c r="C7" s="4" t="s">
        <v>102</v>
      </c>
      <c r="D7" s="4" t="s">
        <v>103</v>
      </c>
      <c r="E7" s="4"/>
    </row>
    <row r="8" spans="1:16" s="14" customFormat="1" ht="12.75" customHeight="1" x14ac:dyDescent="0.2">
      <c r="A8" s="16" t="s">
        <v>27</v>
      </c>
      <c r="B8" s="16" t="s">
        <v>28</v>
      </c>
      <c r="C8" s="16" t="s">
        <v>29</v>
      </c>
      <c r="D8" s="16" t="s">
        <v>30</v>
      </c>
      <c r="E8" s="16" t="s">
        <v>31</v>
      </c>
      <c r="F8" s="16" t="s">
        <v>32</v>
      </c>
      <c r="G8" s="16" t="s">
        <v>33</v>
      </c>
      <c r="H8" s="16" t="s">
        <v>34</v>
      </c>
      <c r="I8" s="16"/>
      <c r="O8" s="14" t="s">
        <v>37</v>
      </c>
      <c r="P8" s="14" t="s">
        <v>11</v>
      </c>
    </row>
    <row r="9" spans="1:16" s="14" customFormat="1" x14ac:dyDescent="0.2">
      <c r="A9" s="16"/>
      <c r="B9" s="16"/>
      <c r="C9" s="16"/>
      <c r="D9" s="16"/>
      <c r="E9" s="16"/>
      <c r="F9" s="16"/>
      <c r="G9" s="16"/>
      <c r="H9" s="13" t="s">
        <v>35</v>
      </c>
      <c r="I9" s="13" t="s">
        <v>36</v>
      </c>
      <c r="O9" s="14" t="s">
        <v>11</v>
      </c>
    </row>
    <row r="10" spans="1:16" s="14" customFormat="1" x14ac:dyDescent="0.2">
      <c r="A10" s="13" t="s">
        <v>22</v>
      </c>
      <c r="B10" s="13" t="s">
        <v>38</v>
      </c>
      <c r="C10" s="13" t="s">
        <v>39</v>
      </c>
      <c r="D10" s="13" t="s">
        <v>40</v>
      </c>
      <c r="E10" s="13" t="s">
        <v>41</v>
      </c>
      <c r="F10" s="13" t="s">
        <v>42</v>
      </c>
      <c r="G10" s="13" t="s">
        <v>43</v>
      </c>
      <c r="H10" s="13">
        <v>8</v>
      </c>
      <c r="I10" s="13" t="s">
        <v>45</v>
      </c>
    </row>
    <row r="11" spans="1:16" ht="12.75" customHeight="1" x14ac:dyDescent="0.2">
      <c r="A11" s="6"/>
      <c r="B11" s="6"/>
      <c r="C11" s="6" t="s">
        <v>105</v>
      </c>
      <c r="D11" s="6"/>
      <c r="E11" s="6" t="s">
        <v>104</v>
      </c>
      <c r="F11" s="6"/>
      <c r="G11" s="8"/>
      <c r="H11" s="6"/>
      <c r="I11" s="8"/>
    </row>
    <row r="12" spans="1:16" ht="25.5" x14ac:dyDescent="0.2">
      <c r="A12" s="5">
        <v>1</v>
      </c>
      <c r="B12" s="5" t="s">
        <v>48</v>
      </c>
      <c r="C12" s="5" t="s">
        <v>106</v>
      </c>
      <c r="D12" s="5" t="s">
        <v>56</v>
      </c>
      <c r="E12" s="5" t="s">
        <v>168</v>
      </c>
      <c r="F12" s="5" t="s">
        <v>108</v>
      </c>
      <c r="G12" s="7">
        <v>510.61799999999999</v>
      </c>
      <c r="H12" s="10"/>
      <c r="I12" s="9">
        <f>ROUND((H12*G12),2)</f>
        <v>0</v>
      </c>
      <c r="O12">
        <f>rekapitulace!H8</f>
        <v>21</v>
      </c>
      <c r="P12">
        <f>O12/100*I12</f>
        <v>0</v>
      </c>
    </row>
    <row r="13" spans="1:16" ht="63.75" x14ac:dyDescent="0.2">
      <c r="E13" s="12" t="s">
        <v>169</v>
      </c>
    </row>
    <row r="14" spans="1:16" ht="25.5" x14ac:dyDescent="0.2">
      <c r="A14" s="5">
        <v>2</v>
      </c>
      <c r="B14" s="5" t="s">
        <v>48</v>
      </c>
      <c r="C14" s="5" t="s">
        <v>106</v>
      </c>
      <c r="D14" s="5" t="s">
        <v>58</v>
      </c>
      <c r="E14" s="5" t="s">
        <v>170</v>
      </c>
      <c r="F14" s="5" t="s">
        <v>108</v>
      </c>
      <c r="G14" s="7">
        <v>105.054</v>
      </c>
      <c r="H14" s="10"/>
      <c r="I14" s="9">
        <f>ROUND((H14*G14),2)</f>
        <v>0</v>
      </c>
      <c r="O14">
        <f>rekapitulace!H8</f>
        <v>21</v>
      </c>
      <c r="P14">
        <f>O14/100*I14</f>
        <v>0</v>
      </c>
    </row>
    <row r="15" spans="1:16" ht="38.25" x14ac:dyDescent="0.2">
      <c r="E15" s="12" t="s">
        <v>171</v>
      </c>
    </row>
    <row r="16" spans="1:16" ht="25.5" x14ac:dyDescent="0.2">
      <c r="A16" s="5">
        <v>3</v>
      </c>
      <c r="B16" s="5" t="s">
        <v>48</v>
      </c>
      <c r="C16" s="5" t="s">
        <v>106</v>
      </c>
      <c r="D16" s="5" t="s">
        <v>112</v>
      </c>
      <c r="E16" s="5" t="s">
        <v>172</v>
      </c>
      <c r="F16" s="5" t="s">
        <v>108</v>
      </c>
      <c r="G16" s="7">
        <v>100.982</v>
      </c>
      <c r="H16" s="10"/>
      <c r="I16" s="9">
        <f>ROUND((H16*G16),2)</f>
        <v>0</v>
      </c>
      <c r="O16">
        <f>rekapitulace!H8</f>
        <v>21</v>
      </c>
      <c r="P16">
        <f>O16/100*I16</f>
        <v>0</v>
      </c>
    </row>
    <row r="17" spans="1:16" ht="51" x14ac:dyDescent="0.2">
      <c r="E17" s="12" t="s">
        <v>173</v>
      </c>
    </row>
    <row r="18" spans="1:16" ht="25.5" x14ac:dyDescent="0.2">
      <c r="A18" s="5">
        <v>4</v>
      </c>
      <c r="B18" s="5" t="s">
        <v>48</v>
      </c>
      <c r="C18" s="5" t="s">
        <v>106</v>
      </c>
      <c r="D18" s="5" t="s">
        <v>115</v>
      </c>
      <c r="E18" s="5" t="s">
        <v>174</v>
      </c>
      <c r="F18" s="5" t="s">
        <v>108</v>
      </c>
      <c r="G18" s="7">
        <v>52.784999999999997</v>
      </c>
      <c r="H18" s="10"/>
      <c r="I18" s="9">
        <f>ROUND((H18*G18),2)</f>
        <v>0</v>
      </c>
      <c r="O18">
        <f>rekapitulace!H8</f>
        <v>21</v>
      </c>
      <c r="P18">
        <f>O18/100*I18</f>
        <v>0</v>
      </c>
    </row>
    <row r="19" spans="1:16" x14ac:dyDescent="0.2">
      <c r="E19" s="12" t="s">
        <v>175</v>
      </c>
    </row>
    <row r="20" spans="1:16" ht="51" x14ac:dyDescent="0.2">
      <c r="A20" s="5">
        <v>5</v>
      </c>
      <c r="B20" s="5" t="s">
        <v>48</v>
      </c>
      <c r="C20" s="5" t="s">
        <v>176</v>
      </c>
      <c r="D20" s="5" t="s">
        <v>50</v>
      </c>
      <c r="E20" s="5" t="s">
        <v>177</v>
      </c>
      <c r="F20" s="5" t="s">
        <v>164</v>
      </c>
      <c r="G20" s="7">
        <v>25</v>
      </c>
      <c r="H20" s="10"/>
      <c r="I20" s="9">
        <f>ROUND((H20*G20),2)</f>
        <v>0</v>
      </c>
      <c r="O20">
        <f>rekapitulace!H8</f>
        <v>21</v>
      </c>
      <c r="P20">
        <f>O20/100*I20</f>
        <v>0</v>
      </c>
    </row>
    <row r="21" spans="1:16" ht="38.25" x14ac:dyDescent="0.2">
      <c r="A21" s="5">
        <v>6</v>
      </c>
      <c r="B21" s="5" t="s">
        <v>48</v>
      </c>
      <c r="C21" s="5" t="s">
        <v>178</v>
      </c>
      <c r="D21" s="5" t="s">
        <v>50</v>
      </c>
      <c r="E21" s="5" t="s">
        <v>179</v>
      </c>
      <c r="F21" s="5" t="s">
        <v>164</v>
      </c>
      <c r="G21" s="7">
        <v>25</v>
      </c>
      <c r="H21" s="10"/>
      <c r="I21" s="9">
        <f>ROUND((H21*G21),2)</f>
        <v>0</v>
      </c>
      <c r="O21">
        <f>rekapitulace!H8</f>
        <v>21</v>
      </c>
      <c r="P21">
        <f>O21/100*I21</f>
        <v>0</v>
      </c>
    </row>
    <row r="22" spans="1:16" ht="38.25" x14ac:dyDescent="0.2">
      <c r="A22" s="5">
        <v>7</v>
      </c>
      <c r="B22" s="5" t="s">
        <v>48</v>
      </c>
      <c r="C22" s="5" t="s">
        <v>180</v>
      </c>
      <c r="D22" s="5" t="s">
        <v>50</v>
      </c>
      <c r="E22" s="5" t="s">
        <v>181</v>
      </c>
      <c r="F22" s="5" t="s">
        <v>52</v>
      </c>
      <c r="G22" s="7">
        <v>1</v>
      </c>
      <c r="H22" s="10"/>
      <c r="I22" s="9">
        <f>ROUND((H22*G22),2)</f>
        <v>0</v>
      </c>
      <c r="O22">
        <f>rekapitulace!H8</f>
        <v>21</v>
      </c>
      <c r="P22">
        <f>O22/100*I22</f>
        <v>0</v>
      </c>
    </row>
    <row r="23" spans="1:16" ht="12.75" customHeight="1" x14ac:dyDescent="0.2">
      <c r="A23" s="11"/>
      <c r="B23" s="11"/>
      <c r="C23" s="11" t="s">
        <v>105</v>
      </c>
      <c r="D23" s="11"/>
      <c r="E23" s="11" t="s">
        <v>104</v>
      </c>
      <c r="F23" s="11"/>
      <c r="G23" s="11"/>
      <c r="H23" s="11"/>
      <c r="I23" s="11">
        <f>SUM(I12:I22)</f>
        <v>0</v>
      </c>
      <c r="P23">
        <f>ROUND(SUM(P12:P22),2)</f>
        <v>0</v>
      </c>
    </row>
    <row r="25" spans="1:16" ht="12.75" customHeight="1" x14ac:dyDescent="0.2">
      <c r="A25" s="6"/>
      <c r="B25" s="6"/>
      <c r="C25" s="6" t="s">
        <v>22</v>
      </c>
      <c r="D25" s="6"/>
      <c r="E25" s="6" t="s">
        <v>118</v>
      </c>
      <c r="F25" s="6"/>
      <c r="G25" s="8"/>
      <c r="H25" s="6"/>
      <c r="I25" s="8"/>
    </row>
    <row r="26" spans="1:16" ht="51" x14ac:dyDescent="0.2">
      <c r="A26" s="5">
        <v>8</v>
      </c>
      <c r="B26" s="5" t="s">
        <v>48</v>
      </c>
      <c r="C26" s="5" t="s">
        <v>182</v>
      </c>
      <c r="D26" s="5" t="s">
        <v>56</v>
      </c>
      <c r="E26" s="5" t="s">
        <v>183</v>
      </c>
      <c r="F26" s="5" t="s">
        <v>121</v>
      </c>
      <c r="G26" s="7">
        <v>44.087000000000003</v>
      </c>
      <c r="H26" s="10"/>
      <c r="I26" s="9">
        <f>ROUND((H26*G26),2)</f>
        <v>0</v>
      </c>
      <c r="O26">
        <f>rekapitulace!H8</f>
        <v>21</v>
      </c>
      <c r="P26">
        <f>O26/100*I26</f>
        <v>0</v>
      </c>
    </row>
    <row r="27" spans="1:16" x14ac:dyDescent="0.2">
      <c r="E27" s="12" t="s">
        <v>184</v>
      </c>
    </row>
    <row r="28" spans="1:16" ht="38.25" x14ac:dyDescent="0.2">
      <c r="A28" s="5">
        <v>9</v>
      </c>
      <c r="B28" s="5" t="s">
        <v>48</v>
      </c>
      <c r="C28" s="5" t="s">
        <v>182</v>
      </c>
      <c r="D28" s="5" t="s">
        <v>58</v>
      </c>
      <c r="E28" s="5" t="s">
        <v>185</v>
      </c>
      <c r="F28" s="5" t="s">
        <v>121</v>
      </c>
      <c r="G28" s="7">
        <v>1.8140000000000001</v>
      </c>
      <c r="H28" s="10"/>
      <c r="I28" s="9">
        <f>ROUND((H28*G28),2)</f>
        <v>0</v>
      </c>
      <c r="O28">
        <f>rekapitulace!H8</f>
        <v>21</v>
      </c>
      <c r="P28">
        <f>O28/100*I28</f>
        <v>0</v>
      </c>
    </row>
    <row r="29" spans="1:16" x14ac:dyDescent="0.2">
      <c r="E29" s="12" t="s">
        <v>186</v>
      </c>
    </row>
    <row r="30" spans="1:16" ht="38.25" x14ac:dyDescent="0.2">
      <c r="A30" s="5">
        <v>10</v>
      </c>
      <c r="B30" s="5" t="s">
        <v>48</v>
      </c>
      <c r="C30" s="5" t="s">
        <v>187</v>
      </c>
      <c r="D30" s="5" t="s">
        <v>50</v>
      </c>
      <c r="E30" s="5" t="s">
        <v>188</v>
      </c>
      <c r="F30" s="5" t="s">
        <v>121</v>
      </c>
      <c r="G30" s="7">
        <v>23.992999999999999</v>
      </c>
      <c r="H30" s="10"/>
      <c r="I30" s="9">
        <f>ROUND((H30*G30),2)</f>
        <v>0</v>
      </c>
      <c r="O30">
        <f>rekapitulace!H8</f>
        <v>21</v>
      </c>
      <c r="P30">
        <f>O30/100*I30</f>
        <v>0</v>
      </c>
    </row>
    <row r="31" spans="1:16" x14ac:dyDescent="0.2">
      <c r="E31" s="12" t="s">
        <v>189</v>
      </c>
    </row>
    <row r="32" spans="1:16" ht="25.5" x14ac:dyDescent="0.2">
      <c r="A32" s="5">
        <v>11</v>
      </c>
      <c r="B32" s="5" t="s">
        <v>48</v>
      </c>
      <c r="C32" s="5" t="s">
        <v>190</v>
      </c>
      <c r="D32" s="5" t="s">
        <v>50</v>
      </c>
      <c r="E32" s="5" t="s">
        <v>191</v>
      </c>
      <c r="F32" s="5" t="s">
        <v>121</v>
      </c>
      <c r="G32" s="7">
        <v>15.331</v>
      </c>
      <c r="H32" s="10"/>
      <c r="I32" s="9">
        <f>ROUND((H32*G32),2)</f>
        <v>0</v>
      </c>
      <c r="O32">
        <f>rekapitulace!H8</f>
        <v>21</v>
      </c>
      <c r="P32">
        <f>O32/100*I32</f>
        <v>0</v>
      </c>
    </row>
    <row r="33" spans="1:16" x14ac:dyDescent="0.2">
      <c r="E33" s="12" t="s">
        <v>192</v>
      </c>
    </row>
    <row r="34" spans="1:16" ht="25.5" x14ac:dyDescent="0.2">
      <c r="A34" s="5">
        <v>12</v>
      </c>
      <c r="B34" s="5" t="s">
        <v>48</v>
      </c>
      <c r="C34" s="5" t="s">
        <v>193</v>
      </c>
      <c r="D34" s="5" t="s">
        <v>50</v>
      </c>
      <c r="E34" s="5" t="s">
        <v>194</v>
      </c>
      <c r="F34" s="5" t="s">
        <v>195</v>
      </c>
      <c r="G34" s="7">
        <v>864</v>
      </c>
      <c r="H34" s="10"/>
      <c r="I34" s="9">
        <f>ROUND((H34*G34),2)</f>
        <v>0</v>
      </c>
      <c r="O34">
        <f>rekapitulace!H8</f>
        <v>21</v>
      </c>
      <c r="P34">
        <f>O34/100*I34</f>
        <v>0</v>
      </c>
    </row>
    <row r="35" spans="1:16" x14ac:dyDescent="0.2">
      <c r="E35" s="12" t="s">
        <v>196</v>
      </c>
    </row>
    <row r="36" spans="1:16" ht="25.5" x14ac:dyDescent="0.2">
      <c r="A36" s="5">
        <v>13</v>
      </c>
      <c r="B36" s="5" t="s">
        <v>48</v>
      </c>
      <c r="C36" s="5" t="s">
        <v>197</v>
      </c>
      <c r="D36" s="5" t="s">
        <v>50</v>
      </c>
      <c r="E36" s="5" t="s">
        <v>198</v>
      </c>
      <c r="F36" s="5" t="s">
        <v>121</v>
      </c>
      <c r="G36" s="7">
        <v>12.593</v>
      </c>
      <c r="H36" s="10"/>
      <c r="I36" s="9">
        <f>ROUND((H36*G36),2)</f>
        <v>0</v>
      </c>
      <c r="O36">
        <f>rekapitulace!H8</f>
        <v>21</v>
      </c>
      <c r="P36">
        <f>O36/100*I36</f>
        <v>0</v>
      </c>
    </row>
    <row r="37" spans="1:16" x14ac:dyDescent="0.2">
      <c r="E37" s="12" t="s">
        <v>199</v>
      </c>
    </row>
    <row r="38" spans="1:16" ht="38.25" x14ac:dyDescent="0.2">
      <c r="A38" s="5">
        <v>14</v>
      </c>
      <c r="B38" s="5" t="s">
        <v>48</v>
      </c>
      <c r="C38" s="5" t="s">
        <v>200</v>
      </c>
      <c r="D38" s="5" t="s">
        <v>50</v>
      </c>
      <c r="E38" s="5" t="s">
        <v>201</v>
      </c>
      <c r="F38" s="5" t="s">
        <v>121</v>
      </c>
      <c r="G38" s="7">
        <v>52.527000000000001</v>
      </c>
      <c r="H38" s="10"/>
      <c r="I38" s="9">
        <f>ROUND((H38*G38),2)</f>
        <v>0</v>
      </c>
      <c r="O38">
        <f>rekapitulace!H8</f>
        <v>21</v>
      </c>
      <c r="P38">
        <f>O38/100*I38</f>
        <v>0</v>
      </c>
    </row>
    <row r="39" spans="1:16" x14ac:dyDescent="0.2">
      <c r="E39" s="12" t="s">
        <v>202</v>
      </c>
    </row>
    <row r="40" spans="1:16" ht="38.25" x14ac:dyDescent="0.2">
      <c r="A40" s="5">
        <v>15</v>
      </c>
      <c r="B40" s="5" t="s">
        <v>48</v>
      </c>
      <c r="C40" s="5" t="s">
        <v>203</v>
      </c>
      <c r="D40" s="5" t="s">
        <v>50</v>
      </c>
      <c r="E40" s="5" t="s">
        <v>204</v>
      </c>
      <c r="F40" s="5" t="s">
        <v>121</v>
      </c>
      <c r="G40" s="7">
        <v>4.3650000000000002</v>
      </c>
      <c r="H40" s="10"/>
      <c r="I40" s="9">
        <f>ROUND((H40*G40),2)</f>
        <v>0</v>
      </c>
      <c r="O40">
        <f>rekapitulace!H8</f>
        <v>21</v>
      </c>
      <c r="P40">
        <f>O40/100*I40</f>
        <v>0</v>
      </c>
    </row>
    <row r="41" spans="1:16" x14ac:dyDescent="0.2">
      <c r="E41" s="12" t="s">
        <v>205</v>
      </c>
    </row>
    <row r="42" spans="1:16" ht="25.5" x14ac:dyDescent="0.2">
      <c r="A42" s="5">
        <v>16</v>
      </c>
      <c r="B42" s="5" t="s">
        <v>48</v>
      </c>
      <c r="C42" s="5" t="s">
        <v>206</v>
      </c>
      <c r="D42" s="5" t="s">
        <v>50</v>
      </c>
      <c r="E42" s="5" t="s">
        <v>207</v>
      </c>
      <c r="F42" s="5" t="s">
        <v>121</v>
      </c>
      <c r="G42" s="7">
        <v>114.03</v>
      </c>
      <c r="H42" s="10"/>
      <c r="I42" s="9">
        <f>ROUND((H42*G42),2)</f>
        <v>0</v>
      </c>
      <c r="O42">
        <f>rekapitulace!H8</f>
        <v>21</v>
      </c>
      <c r="P42">
        <f>O42/100*I42</f>
        <v>0</v>
      </c>
    </row>
    <row r="43" spans="1:16" ht="38.25" x14ac:dyDescent="0.2">
      <c r="A43" s="5">
        <v>17</v>
      </c>
      <c r="B43" s="5" t="s">
        <v>48</v>
      </c>
      <c r="C43" s="5" t="s">
        <v>208</v>
      </c>
      <c r="D43" s="5" t="s">
        <v>56</v>
      </c>
      <c r="E43" s="5" t="s">
        <v>209</v>
      </c>
      <c r="F43" s="5" t="s">
        <v>121</v>
      </c>
      <c r="G43" s="7">
        <v>246.33</v>
      </c>
      <c r="H43" s="10"/>
      <c r="I43" s="9">
        <f>ROUND((H43*G43),2)</f>
        <v>0</v>
      </c>
      <c r="O43">
        <f>rekapitulace!H8</f>
        <v>21</v>
      </c>
      <c r="P43">
        <f>O43/100*I43</f>
        <v>0</v>
      </c>
    </row>
    <row r="44" spans="1:16" x14ac:dyDescent="0.2">
      <c r="E44" s="12" t="s">
        <v>210</v>
      </c>
    </row>
    <row r="45" spans="1:16" ht="38.25" x14ac:dyDescent="0.2">
      <c r="A45" s="5">
        <v>18</v>
      </c>
      <c r="B45" s="5" t="s">
        <v>48</v>
      </c>
      <c r="C45" s="5" t="s">
        <v>208</v>
      </c>
      <c r="D45" s="5" t="s">
        <v>58</v>
      </c>
      <c r="E45" s="5" t="s">
        <v>211</v>
      </c>
      <c r="F45" s="5" t="s">
        <v>121</v>
      </c>
      <c r="G45" s="7">
        <v>4.6139999999999999</v>
      </c>
      <c r="H45" s="10"/>
      <c r="I45" s="9">
        <f>ROUND((H45*G45),2)</f>
        <v>0</v>
      </c>
      <c r="O45">
        <f>rekapitulace!H8</f>
        <v>21</v>
      </c>
      <c r="P45">
        <f>O45/100*I45</f>
        <v>0</v>
      </c>
    </row>
    <row r="46" spans="1:16" x14ac:dyDescent="0.2">
      <c r="E46" s="12" t="s">
        <v>212</v>
      </c>
    </row>
    <row r="47" spans="1:16" ht="25.5" x14ac:dyDescent="0.2">
      <c r="A47" s="5">
        <v>19</v>
      </c>
      <c r="B47" s="5" t="s">
        <v>48</v>
      </c>
      <c r="C47" s="5" t="s">
        <v>213</v>
      </c>
      <c r="D47" s="5" t="s">
        <v>50</v>
      </c>
      <c r="E47" s="5" t="s">
        <v>214</v>
      </c>
      <c r="F47" s="5" t="s">
        <v>121</v>
      </c>
      <c r="G47" s="7">
        <v>114.03</v>
      </c>
      <c r="H47" s="10"/>
      <c r="I47" s="9">
        <f>ROUND((H47*G47),2)</f>
        <v>0</v>
      </c>
      <c r="O47">
        <f>rekapitulace!H8</f>
        <v>21</v>
      </c>
      <c r="P47">
        <f>O47/100*I47</f>
        <v>0</v>
      </c>
    </row>
    <row r="48" spans="1:16" x14ac:dyDescent="0.2">
      <c r="E48" s="12" t="s">
        <v>215</v>
      </c>
    </row>
    <row r="49" spans="1:16" ht="25.5" x14ac:dyDescent="0.2">
      <c r="A49" s="5">
        <v>20</v>
      </c>
      <c r="B49" s="5" t="s">
        <v>48</v>
      </c>
      <c r="C49" s="5" t="s">
        <v>216</v>
      </c>
      <c r="D49" s="5" t="s">
        <v>50</v>
      </c>
      <c r="E49" s="5" t="s">
        <v>217</v>
      </c>
      <c r="F49" s="5" t="s">
        <v>121</v>
      </c>
      <c r="G49" s="7">
        <v>128.51300000000001</v>
      </c>
      <c r="H49" s="10"/>
      <c r="I49" s="9">
        <f>ROUND((H49*G49),2)</f>
        <v>0</v>
      </c>
      <c r="O49">
        <f>rekapitulace!H8</f>
        <v>21</v>
      </c>
      <c r="P49">
        <f>O49/100*I49</f>
        <v>0</v>
      </c>
    </row>
    <row r="50" spans="1:16" x14ac:dyDescent="0.2">
      <c r="E50" s="12" t="s">
        <v>218</v>
      </c>
    </row>
    <row r="51" spans="1:16" ht="25.5" x14ac:dyDescent="0.2">
      <c r="A51" s="5">
        <v>21</v>
      </c>
      <c r="B51" s="5" t="s">
        <v>48</v>
      </c>
      <c r="C51" s="5" t="s">
        <v>219</v>
      </c>
      <c r="D51" s="5" t="s">
        <v>50</v>
      </c>
      <c r="E51" s="5" t="s">
        <v>220</v>
      </c>
      <c r="F51" s="5" t="s">
        <v>164</v>
      </c>
      <c r="G51" s="7">
        <v>82.944999999999993</v>
      </c>
      <c r="H51" s="10"/>
      <c r="I51" s="9">
        <f>ROUND((H51*G51),2)</f>
        <v>0</v>
      </c>
      <c r="O51">
        <f>rekapitulace!H8</f>
        <v>21</v>
      </c>
      <c r="P51">
        <f>O51/100*I51</f>
        <v>0</v>
      </c>
    </row>
    <row r="52" spans="1:16" x14ac:dyDescent="0.2">
      <c r="E52" s="12" t="s">
        <v>221</v>
      </c>
    </row>
    <row r="53" spans="1:16" ht="38.25" x14ac:dyDescent="0.2">
      <c r="A53" s="5">
        <v>22</v>
      </c>
      <c r="B53" s="5" t="s">
        <v>48</v>
      </c>
      <c r="C53" s="5" t="s">
        <v>222</v>
      </c>
      <c r="D53" s="5" t="s">
        <v>56</v>
      </c>
      <c r="E53" s="5" t="s">
        <v>223</v>
      </c>
      <c r="F53" s="5" t="s">
        <v>121</v>
      </c>
      <c r="G53" s="7">
        <v>118.65300000000001</v>
      </c>
      <c r="H53" s="10"/>
      <c r="I53" s="9">
        <f>ROUND((H53*G53),2)</f>
        <v>0</v>
      </c>
      <c r="O53">
        <f>rekapitulace!H8</f>
        <v>21</v>
      </c>
      <c r="P53">
        <f>O53/100*I53</f>
        <v>0</v>
      </c>
    </row>
    <row r="54" spans="1:16" x14ac:dyDescent="0.2">
      <c r="E54" s="12" t="s">
        <v>224</v>
      </c>
    </row>
    <row r="55" spans="1:16" ht="25.5" x14ac:dyDescent="0.2">
      <c r="A55" s="5">
        <v>23</v>
      </c>
      <c r="B55" s="5" t="s">
        <v>48</v>
      </c>
      <c r="C55" s="5" t="s">
        <v>222</v>
      </c>
      <c r="D55" s="5" t="s">
        <v>58</v>
      </c>
      <c r="E55" s="5" t="s">
        <v>225</v>
      </c>
      <c r="F55" s="5" t="s">
        <v>121</v>
      </c>
      <c r="G55" s="7">
        <v>17.352</v>
      </c>
      <c r="H55" s="10"/>
      <c r="I55" s="9">
        <f>ROUND((H55*G55),2)</f>
        <v>0</v>
      </c>
      <c r="O55">
        <f>rekapitulace!H8</f>
        <v>21</v>
      </c>
      <c r="P55">
        <f>O55/100*I55</f>
        <v>0</v>
      </c>
    </row>
    <row r="56" spans="1:16" x14ac:dyDescent="0.2">
      <c r="E56" s="12" t="s">
        <v>226</v>
      </c>
    </row>
    <row r="57" spans="1:16" ht="51" x14ac:dyDescent="0.2">
      <c r="A57" s="5">
        <v>24</v>
      </c>
      <c r="B57" s="5" t="s">
        <v>48</v>
      </c>
      <c r="C57" s="5" t="s">
        <v>227</v>
      </c>
      <c r="D57" s="5" t="s">
        <v>50</v>
      </c>
      <c r="E57" s="5" t="s">
        <v>228</v>
      </c>
      <c r="F57" s="5" t="s">
        <v>121</v>
      </c>
      <c r="G57" s="7">
        <v>2.7</v>
      </c>
      <c r="H57" s="10"/>
      <c r="I57" s="9">
        <f>ROUND((H57*G57),2)</f>
        <v>0</v>
      </c>
      <c r="O57">
        <f>rekapitulace!H8</f>
        <v>21</v>
      </c>
      <c r="P57">
        <f>O57/100*I57</f>
        <v>0</v>
      </c>
    </row>
    <row r="58" spans="1:16" ht="38.25" x14ac:dyDescent="0.2">
      <c r="A58" s="5">
        <v>25</v>
      </c>
      <c r="B58" s="5" t="s">
        <v>48</v>
      </c>
      <c r="C58" s="5" t="s">
        <v>229</v>
      </c>
      <c r="D58" s="5" t="s">
        <v>50</v>
      </c>
      <c r="E58" s="5" t="s">
        <v>230</v>
      </c>
      <c r="F58" s="5" t="s">
        <v>164</v>
      </c>
      <c r="G58" s="7">
        <v>465</v>
      </c>
      <c r="H58" s="10"/>
      <c r="I58" s="9">
        <f>ROUND((H58*G58),2)</f>
        <v>0</v>
      </c>
      <c r="O58">
        <f>rekapitulace!H8</f>
        <v>21</v>
      </c>
      <c r="P58">
        <f>O58/100*I58</f>
        <v>0</v>
      </c>
    </row>
    <row r="59" spans="1:16" ht="25.5" x14ac:dyDescent="0.2">
      <c r="A59" s="5">
        <v>26</v>
      </c>
      <c r="B59" s="5" t="s">
        <v>48</v>
      </c>
      <c r="C59" s="5" t="s">
        <v>231</v>
      </c>
      <c r="D59" s="5" t="s">
        <v>50</v>
      </c>
      <c r="E59" s="5" t="s">
        <v>232</v>
      </c>
      <c r="F59" s="5" t="s">
        <v>164</v>
      </c>
      <c r="G59" s="7">
        <v>226.79900000000001</v>
      </c>
      <c r="H59" s="10"/>
      <c r="I59" s="9">
        <f>ROUND((H59*G59),2)</f>
        <v>0</v>
      </c>
      <c r="O59">
        <f>rekapitulace!H8</f>
        <v>21</v>
      </c>
      <c r="P59">
        <f>O59/100*I59</f>
        <v>0</v>
      </c>
    </row>
    <row r="60" spans="1:16" x14ac:dyDescent="0.2">
      <c r="E60" s="12" t="s">
        <v>233</v>
      </c>
    </row>
    <row r="61" spans="1:16" ht="25.5" x14ac:dyDescent="0.2">
      <c r="A61" s="5">
        <v>27</v>
      </c>
      <c r="B61" s="5" t="s">
        <v>48</v>
      </c>
      <c r="C61" s="5" t="s">
        <v>234</v>
      </c>
      <c r="D61" s="5" t="s">
        <v>50</v>
      </c>
      <c r="E61" s="5" t="s">
        <v>235</v>
      </c>
      <c r="F61" s="5" t="s">
        <v>164</v>
      </c>
      <c r="G61" s="7">
        <v>118.733</v>
      </c>
      <c r="H61" s="10"/>
      <c r="I61" s="9">
        <f>ROUND((H61*G61),2)</f>
        <v>0</v>
      </c>
      <c r="O61">
        <f>rekapitulace!H8</f>
        <v>21</v>
      </c>
      <c r="P61">
        <f>O61/100*I61</f>
        <v>0</v>
      </c>
    </row>
    <row r="62" spans="1:16" x14ac:dyDescent="0.2">
      <c r="E62" s="12" t="s">
        <v>236</v>
      </c>
    </row>
    <row r="63" spans="1:16" ht="25.5" x14ac:dyDescent="0.2">
      <c r="A63" s="5">
        <v>28</v>
      </c>
      <c r="B63" s="5" t="s">
        <v>48</v>
      </c>
      <c r="C63" s="5" t="s">
        <v>237</v>
      </c>
      <c r="D63" s="5" t="s">
        <v>50</v>
      </c>
      <c r="E63" s="5" t="s">
        <v>238</v>
      </c>
      <c r="F63" s="5" t="s">
        <v>164</v>
      </c>
      <c r="G63" s="7">
        <v>83.954999999999998</v>
      </c>
      <c r="H63" s="10"/>
      <c r="I63" s="9">
        <f>ROUND((H63*G63),2)</f>
        <v>0</v>
      </c>
      <c r="O63">
        <f>rekapitulace!H8</f>
        <v>21</v>
      </c>
      <c r="P63">
        <f>O63/100*I63</f>
        <v>0</v>
      </c>
    </row>
    <row r="64" spans="1:16" ht="25.5" x14ac:dyDescent="0.2">
      <c r="A64" s="5">
        <v>29</v>
      </c>
      <c r="B64" s="5" t="s">
        <v>48</v>
      </c>
      <c r="C64" s="5" t="s">
        <v>239</v>
      </c>
      <c r="D64" s="5" t="s">
        <v>50</v>
      </c>
      <c r="E64" s="5" t="s">
        <v>240</v>
      </c>
      <c r="F64" s="5" t="s">
        <v>164</v>
      </c>
      <c r="G64" s="7">
        <v>83.954999999999998</v>
      </c>
      <c r="H64" s="10"/>
      <c r="I64" s="9">
        <f>ROUND((H64*G64),2)</f>
        <v>0</v>
      </c>
      <c r="O64">
        <f>rekapitulace!H8</f>
        <v>21</v>
      </c>
      <c r="P64">
        <f>O64/100*I64</f>
        <v>0</v>
      </c>
    </row>
    <row r="65" spans="1:16" ht="12.75" customHeight="1" x14ac:dyDescent="0.2">
      <c r="A65" s="11"/>
      <c r="B65" s="11"/>
      <c r="C65" s="11" t="s">
        <v>22</v>
      </c>
      <c r="D65" s="11"/>
      <c r="E65" s="11" t="s">
        <v>118</v>
      </c>
      <c r="F65" s="11"/>
      <c r="G65" s="11"/>
      <c r="H65" s="11"/>
      <c r="I65" s="11">
        <f>SUM(I26:I64)</f>
        <v>0</v>
      </c>
      <c r="P65">
        <f>ROUND(SUM(P26:P64),2)</f>
        <v>0</v>
      </c>
    </row>
    <row r="67" spans="1:16" ht="12.75" customHeight="1" x14ac:dyDescent="0.2">
      <c r="A67" s="6"/>
      <c r="B67" s="6"/>
      <c r="C67" s="6" t="s">
        <v>38</v>
      </c>
      <c r="D67" s="6"/>
      <c r="E67" s="6" t="s">
        <v>241</v>
      </c>
      <c r="F67" s="6"/>
      <c r="G67" s="8"/>
      <c r="H67" s="6"/>
      <c r="I67" s="8"/>
    </row>
    <row r="68" spans="1:16" ht="25.5" x14ac:dyDescent="0.2">
      <c r="A68" s="5">
        <v>30</v>
      </c>
      <c r="B68" s="5" t="s">
        <v>48</v>
      </c>
      <c r="C68" s="5" t="s">
        <v>242</v>
      </c>
      <c r="D68" s="5" t="s">
        <v>50</v>
      </c>
      <c r="E68" s="5" t="s">
        <v>243</v>
      </c>
      <c r="F68" s="5" t="s">
        <v>131</v>
      </c>
      <c r="G68" s="7">
        <v>18.309999999999999</v>
      </c>
      <c r="H68" s="10"/>
      <c r="I68" s="9">
        <f>ROUND((H68*G68),2)</f>
        <v>0</v>
      </c>
      <c r="O68">
        <f>rekapitulace!H8</f>
        <v>21</v>
      </c>
      <c r="P68">
        <f>O68/100*I68</f>
        <v>0</v>
      </c>
    </row>
    <row r="69" spans="1:16" x14ac:dyDescent="0.2">
      <c r="E69" s="12" t="s">
        <v>244</v>
      </c>
    </row>
    <row r="70" spans="1:16" ht="25.5" x14ac:dyDescent="0.2">
      <c r="A70" s="5">
        <v>31</v>
      </c>
      <c r="B70" s="5" t="s">
        <v>48</v>
      </c>
      <c r="C70" s="5" t="s">
        <v>245</v>
      </c>
      <c r="D70" s="5" t="s">
        <v>50</v>
      </c>
      <c r="E70" s="5" t="s">
        <v>246</v>
      </c>
      <c r="F70" s="5" t="s">
        <v>121</v>
      </c>
      <c r="G70" s="7">
        <v>9.0999999999999998E-2</v>
      </c>
      <c r="H70" s="10"/>
      <c r="I70" s="9">
        <f>ROUND((H70*G70),2)</f>
        <v>0</v>
      </c>
      <c r="O70">
        <f>rekapitulace!H8</f>
        <v>21</v>
      </c>
      <c r="P70">
        <f>O70/100*I70</f>
        <v>0</v>
      </c>
    </row>
    <row r="71" spans="1:16" x14ac:dyDescent="0.2">
      <c r="E71" s="12" t="s">
        <v>247</v>
      </c>
    </row>
    <row r="72" spans="1:16" ht="51" x14ac:dyDescent="0.2">
      <c r="A72" s="5">
        <v>32</v>
      </c>
      <c r="B72" s="5" t="s">
        <v>48</v>
      </c>
      <c r="C72" s="5" t="s">
        <v>248</v>
      </c>
      <c r="D72" s="5" t="s">
        <v>50</v>
      </c>
      <c r="E72" s="5" t="s">
        <v>249</v>
      </c>
      <c r="F72" s="5" t="s">
        <v>121</v>
      </c>
      <c r="G72" s="7">
        <v>52.527000000000001</v>
      </c>
      <c r="H72" s="10"/>
      <c r="I72" s="9">
        <f>ROUND((H72*G72),2)</f>
        <v>0</v>
      </c>
      <c r="O72">
        <f>rekapitulace!H8</f>
        <v>21</v>
      </c>
      <c r="P72">
        <f>O72/100*I72</f>
        <v>0</v>
      </c>
    </row>
    <row r="73" spans="1:16" ht="51" x14ac:dyDescent="0.2">
      <c r="A73" s="5">
        <v>33</v>
      </c>
      <c r="B73" s="5" t="s">
        <v>48</v>
      </c>
      <c r="C73" s="5" t="s">
        <v>250</v>
      </c>
      <c r="D73" s="5" t="s">
        <v>50</v>
      </c>
      <c r="E73" s="5" t="s">
        <v>251</v>
      </c>
      <c r="F73" s="5" t="s">
        <v>108</v>
      </c>
      <c r="G73" s="7">
        <v>4.8929999999999998</v>
      </c>
      <c r="H73" s="10"/>
      <c r="I73" s="9">
        <f>ROUND((H73*G73),2)</f>
        <v>0</v>
      </c>
      <c r="O73">
        <f>rekapitulace!H8</f>
        <v>21</v>
      </c>
      <c r="P73">
        <f>O73/100*I73</f>
        <v>0</v>
      </c>
    </row>
    <row r="74" spans="1:16" x14ac:dyDescent="0.2">
      <c r="E74" s="12" t="s">
        <v>252</v>
      </c>
    </row>
    <row r="75" spans="1:16" ht="25.5" x14ac:dyDescent="0.2">
      <c r="A75" s="5">
        <v>34</v>
      </c>
      <c r="B75" s="5" t="s">
        <v>48</v>
      </c>
      <c r="C75" s="5" t="s">
        <v>253</v>
      </c>
      <c r="D75" s="5" t="s">
        <v>50</v>
      </c>
      <c r="E75" s="5" t="s">
        <v>254</v>
      </c>
      <c r="F75" s="5" t="s">
        <v>164</v>
      </c>
      <c r="G75" s="7">
        <v>95.14</v>
      </c>
      <c r="H75" s="10"/>
      <c r="I75" s="9">
        <f>ROUND((H75*G75),2)</f>
        <v>0</v>
      </c>
      <c r="O75">
        <f>rekapitulace!H8</f>
        <v>21</v>
      </c>
      <c r="P75">
        <f>O75/100*I75</f>
        <v>0</v>
      </c>
    </row>
    <row r="76" spans="1:16" x14ac:dyDescent="0.2">
      <c r="E76" s="12" t="s">
        <v>255</v>
      </c>
    </row>
    <row r="77" spans="1:16" ht="38.25" x14ac:dyDescent="0.2">
      <c r="A77" s="5">
        <v>35</v>
      </c>
      <c r="B77" s="5" t="s">
        <v>48</v>
      </c>
      <c r="C77" s="5" t="s">
        <v>256</v>
      </c>
      <c r="D77" s="5" t="s">
        <v>50</v>
      </c>
      <c r="E77" s="5" t="s">
        <v>257</v>
      </c>
      <c r="F77" s="5" t="s">
        <v>131</v>
      </c>
      <c r="G77" s="7">
        <v>26.4</v>
      </c>
      <c r="H77" s="10"/>
      <c r="I77" s="9">
        <f>ROUND((H77*G77),2)</f>
        <v>0</v>
      </c>
      <c r="O77">
        <f>rekapitulace!H8</f>
        <v>21</v>
      </c>
      <c r="P77">
        <f>O77/100*I77</f>
        <v>0</v>
      </c>
    </row>
    <row r="78" spans="1:16" x14ac:dyDescent="0.2">
      <c r="E78" s="12" t="s">
        <v>258</v>
      </c>
    </row>
    <row r="79" spans="1:16" ht="38.25" x14ac:dyDescent="0.2">
      <c r="A79" s="5">
        <v>36</v>
      </c>
      <c r="B79" s="5" t="s">
        <v>48</v>
      </c>
      <c r="C79" s="5" t="s">
        <v>259</v>
      </c>
      <c r="D79" s="5" t="s">
        <v>50</v>
      </c>
      <c r="E79" s="5" t="s">
        <v>260</v>
      </c>
      <c r="F79" s="5" t="s">
        <v>131</v>
      </c>
      <c r="G79" s="7">
        <v>233</v>
      </c>
      <c r="H79" s="10"/>
      <c r="I79" s="9">
        <f>ROUND((H79*G79),2)</f>
        <v>0</v>
      </c>
      <c r="O79">
        <f>rekapitulace!H8</f>
        <v>21</v>
      </c>
      <c r="P79">
        <f>O79/100*I79</f>
        <v>0</v>
      </c>
    </row>
    <row r="80" spans="1:16" x14ac:dyDescent="0.2">
      <c r="E80" s="12" t="s">
        <v>261</v>
      </c>
    </row>
    <row r="81" spans="1:16" ht="38.25" x14ac:dyDescent="0.2">
      <c r="A81" s="5">
        <v>37</v>
      </c>
      <c r="B81" s="5" t="s">
        <v>48</v>
      </c>
      <c r="C81" s="5" t="s">
        <v>262</v>
      </c>
      <c r="D81" s="5" t="s">
        <v>50</v>
      </c>
      <c r="E81" s="5" t="s">
        <v>263</v>
      </c>
      <c r="F81" s="5" t="s">
        <v>121</v>
      </c>
      <c r="G81" s="7">
        <v>17.111999999999998</v>
      </c>
      <c r="H81" s="10"/>
      <c r="I81" s="9">
        <f>ROUND((H81*G81),2)</f>
        <v>0</v>
      </c>
      <c r="O81">
        <f>rekapitulace!H8</f>
        <v>21</v>
      </c>
      <c r="P81">
        <f>O81/100*I81</f>
        <v>0</v>
      </c>
    </row>
    <row r="82" spans="1:16" x14ac:dyDescent="0.2">
      <c r="E82" s="12" t="s">
        <v>264</v>
      </c>
    </row>
    <row r="83" spans="1:16" ht="25.5" x14ac:dyDescent="0.2">
      <c r="A83" s="5">
        <v>38</v>
      </c>
      <c r="B83" s="5" t="s">
        <v>48</v>
      </c>
      <c r="C83" s="5" t="s">
        <v>265</v>
      </c>
      <c r="D83" s="5" t="s">
        <v>50</v>
      </c>
      <c r="E83" s="5" t="s">
        <v>266</v>
      </c>
      <c r="F83" s="5" t="s">
        <v>108</v>
      </c>
      <c r="G83" s="7">
        <v>2.6459999999999999</v>
      </c>
      <c r="H83" s="10"/>
      <c r="I83" s="9">
        <f>ROUND((H83*G83),2)</f>
        <v>0</v>
      </c>
      <c r="O83">
        <f>rekapitulace!H8</f>
        <v>21</v>
      </c>
      <c r="P83">
        <f>O83/100*I83</f>
        <v>0</v>
      </c>
    </row>
    <row r="84" spans="1:16" x14ac:dyDescent="0.2">
      <c r="E84" s="12" t="s">
        <v>267</v>
      </c>
    </row>
    <row r="85" spans="1:16" ht="38.25" x14ac:dyDescent="0.2">
      <c r="A85" s="5">
        <v>39</v>
      </c>
      <c r="B85" s="5" t="s">
        <v>48</v>
      </c>
      <c r="C85" s="5" t="s">
        <v>268</v>
      </c>
      <c r="D85" s="5" t="s">
        <v>50</v>
      </c>
      <c r="E85" s="5" t="s">
        <v>269</v>
      </c>
      <c r="F85" s="5" t="s">
        <v>66</v>
      </c>
      <c r="G85" s="7">
        <v>88</v>
      </c>
      <c r="H85" s="10"/>
      <c r="I85" s="9">
        <f>ROUND((H85*G85),2)</f>
        <v>0</v>
      </c>
      <c r="O85">
        <f>rekapitulace!H8</f>
        <v>21</v>
      </c>
      <c r="P85">
        <f>O85/100*I85</f>
        <v>0</v>
      </c>
    </row>
    <row r="86" spans="1:16" x14ac:dyDescent="0.2">
      <c r="E86" s="12" t="s">
        <v>270</v>
      </c>
    </row>
    <row r="87" spans="1:16" ht="25.5" x14ac:dyDescent="0.2">
      <c r="A87" s="5">
        <v>40</v>
      </c>
      <c r="B87" s="5" t="s">
        <v>48</v>
      </c>
      <c r="C87" s="5" t="s">
        <v>271</v>
      </c>
      <c r="D87" s="5" t="s">
        <v>50</v>
      </c>
      <c r="E87" s="5" t="s">
        <v>272</v>
      </c>
      <c r="F87" s="5" t="s">
        <v>164</v>
      </c>
      <c r="G87" s="7">
        <v>165.89</v>
      </c>
      <c r="H87" s="10"/>
      <c r="I87" s="9">
        <f>ROUND((H87*G87),2)</f>
        <v>0</v>
      </c>
      <c r="O87">
        <f>rekapitulace!H8</f>
        <v>21</v>
      </c>
      <c r="P87">
        <f>O87/100*I87</f>
        <v>0</v>
      </c>
    </row>
    <row r="88" spans="1:16" x14ac:dyDescent="0.2">
      <c r="E88" s="12" t="s">
        <v>273</v>
      </c>
    </row>
    <row r="89" spans="1:16" ht="12.75" customHeight="1" x14ac:dyDescent="0.2">
      <c r="A89" s="11"/>
      <c r="B89" s="11"/>
      <c r="C89" s="11" t="s">
        <v>38</v>
      </c>
      <c r="D89" s="11"/>
      <c r="E89" s="11" t="s">
        <v>241</v>
      </c>
      <c r="F89" s="11"/>
      <c r="G89" s="11"/>
      <c r="H89" s="11"/>
      <c r="I89" s="11">
        <f>SUM(I68:I88)</f>
        <v>0</v>
      </c>
      <c r="P89">
        <f>ROUND(SUM(P68:P88),2)</f>
        <v>0</v>
      </c>
    </row>
    <row r="91" spans="1:16" ht="12.75" customHeight="1" x14ac:dyDescent="0.2">
      <c r="A91" s="6"/>
      <c r="B91" s="6"/>
      <c r="C91" s="6" t="s">
        <v>39</v>
      </c>
      <c r="D91" s="6"/>
      <c r="E91" s="6" t="s">
        <v>274</v>
      </c>
      <c r="F91" s="6"/>
      <c r="G91" s="8"/>
      <c r="H91" s="6"/>
      <c r="I91" s="8"/>
    </row>
    <row r="92" spans="1:16" ht="25.5" x14ac:dyDescent="0.2">
      <c r="A92" s="5">
        <v>41</v>
      </c>
      <c r="B92" s="5" t="s">
        <v>48</v>
      </c>
      <c r="C92" s="5" t="s">
        <v>275</v>
      </c>
      <c r="D92" s="5" t="s">
        <v>50</v>
      </c>
      <c r="E92" s="5" t="s">
        <v>276</v>
      </c>
      <c r="F92" s="5" t="s">
        <v>277</v>
      </c>
      <c r="G92" s="7">
        <v>65</v>
      </c>
      <c r="H92" s="10"/>
      <c r="I92" s="9">
        <f>ROUND((H92*G92),2)</f>
        <v>0</v>
      </c>
      <c r="O92">
        <f>rekapitulace!H8</f>
        <v>21</v>
      </c>
      <c r="P92">
        <f>O92/100*I92</f>
        <v>0</v>
      </c>
    </row>
    <row r="93" spans="1:16" x14ac:dyDescent="0.2">
      <c r="E93" s="12" t="s">
        <v>278</v>
      </c>
    </row>
    <row r="94" spans="1:16" ht="25.5" x14ac:dyDescent="0.2">
      <c r="A94" s="5">
        <v>42</v>
      </c>
      <c r="B94" s="5" t="s">
        <v>48</v>
      </c>
      <c r="C94" s="5" t="s">
        <v>279</v>
      </c>
      <c r="D94" s="5" t="s">
        <v>50</v>
      </c>
      <c r="E94" s="5" t="s">
        <v>280</v>
      </c>
      <c r="F94" s="5" t="s">
        <v>121</v>
      </c>
      <c r="G94" s="7">
        <v>3.3149999999999999</v>
      </c>
      <c r="H94" s="10"/>
      <c r="I94" s="9">
        <f>ROUND((H94*G94),2)</f>
        <v>0</v>
      </c>
      <c r="O94">
        <f>rekapitulace!H8</f>
        <v>21</v>
      </c>
      <c r="P94">
        <f>O94/100*I94</f>
        <v>0</v>
      </c>
    </row>
    <row r="95" spans="1:16" x14ac:dyDescent="0.2">
      <c r="E95" s="12" t="s">
        <v>281</v>
      </c>
    </row>
    <row r="96" spans="1:16" ht="25.5" x14ac:dyDescent="0.2">
      <c r="A96" s="5">
        <v>43</v>
      </c>
      <c r="B96" s="5" t="s">
        <v>48</v>
      </c>
      <c r="C96" s="5" t="s">
        <v>282</v>
      </c>
      <c r="D96" s="5" t="s">
        <v>50</v>
      </c>
      <c r="E96" s="5" t="s">
        <v>283</v>
      </c>
      <c r="F96" s="5" t="s">
        <v>108</v>
      </c>
      <c r="G96" s="7">
        <v>0.59699999999999998</v>
      </c>
      <c r="H96" s="10"/>
      <c r="I96" s="9">
        <f>ROUND((H96*G96),2)</f>
        <v>0</v>
      </c>
      <c r="O96">
        <f>rekapitulace!H8</f>
        <v>21</v>
      </c>
      <c r="P96">
        <f>O96/100*I96</f>
        <v>0</v>
      </c>
    </row>
    <row r="97" spans="1:16" x14ac:dyDescent="0.2">
      <c r="E97" s="12" t="s">
        <v>284</v>
      </c>
    </row>
    <row r="98" spans="1:16" ht="38.25" x14ac:dyDescent="0.2">
      <c r="A98" s="5">
        <v>44</v>
      </c>
      <c r="B98" s="5" t="s">
        <v>48</v>
      </c>
      <c r="C98" s="5" t="s">
        <v>285</v>
      </c>
      <c r="D98" s="5" t="s">
        <v>50</v>
      </c>
      <c r="E98" s="5" t="s">
        <v>286</v>
      </c>
      <c r="F98" s="5" t="s">
        <v>121</v>
      </c>
      <c r="G98" s="7">
        <v>1.1619999999999999</v>
      </c>
      <c r="H98" s="10"/>
      <c r="I98" s="9">
        <f>ROUND((H98*G98),2)</f>
        <v>0</v>
      </c>
      <c r="O98">
        <f>rekapitulace!H8</f>
        <v>21</v>
      </c>
      <c r="P98">
        <f>O98/100*I98</f>
        <v>0</v>
      </c>
    </row>
    <row r="99" spans="1:16" x14ac:dyDescent="0.2">
      <c r="E99" s="12" t="s">
        <v>287</v>
      </c>
    </row>
    <row r="100" spans="1:16" ht="38.25" x14ac:dyDescent="0.2">
      <c r="A100" s="5">
        <v>45</v>
      </c>
      <c r="B100" s="5" t="s">
        <v>48</v>
      </c>
      <c r="C100" s="5" t="s">
        <v>288</v>
      </c>
      <c r="D100" s="5" t="s">
        <v>50</v>
      </c>
      <c r="E100" s="5" t="s">
        <v>289</v>
      </c>
      <c r="F100" s="5" t="s">
        <v>121</v>
      </c>
      <c r="G100" s="7">
        <v>7.7</v>
      </c>
      <c r="H100" s="10"/>
      <c r="I100" s="9">
        <f>ROUND((H100*G100),2)</f>
        <v>0</v>
      </c>
      <c r="O100">
        <f>rekapitulace!H8</f>
        <v>21</v>
      </c>
      <c r="P100">
        <f>O100/100*I100</f>
        <v>0</v>
      </c>
    </row>
    <row r="101" spans="1:16" x14ac:dyDescent="0.2">
      <c r="E101" s="12" t="s">
        <v>290</v>
      </c>
    </row>
    <row r="102" spans="1:16" ht="38.25" x14ac:dyDescent="0.2">
      <c r="A102" s="5">
        <v>46</v>
      </c>
      <c r="B102" s="5" t="s">
        <v>48</v>
      </c>
      <c r="C102" s="5" t="s">
        <v>291</v>
      </c>
      <c r="D102" s="5" t="s">
        <v>50</v>
      </c>
      <c r="E102" s="5" t="s">
        <v>292</v>
      </c>
      <c r="F102" s="5" t="s">
        <v>121</v>
      </c>
      <c r="G102" s="7">
        <v>30.21</v>
      </c>
      <c r="H102" s="10"/>
      <c r="I102" s="9">
        <f>ROUND((H102*G102),2)</f>
        <v>0</v>
      </c>
      <c r="O102">
        <f>rekapitulace!H8</f>
        <v>21</v>
      </c>
      <c r="P102">
        <f>O102/100*I102</f>
        <v>0</v>
      </c>
    </row>
    <row r="103" spans="1:16" x14ac:dyDescent="0.2">
      <c r="E103" s="12" t="s">
        <v>293</v>
      </c>
    </row>
    <row r="104" spans="1:16" ht="25.5" x14ac:dyDescent="0.2">
      <c r="A104" s="5">
        <v>47</v>
      </c>
      <c r="B104" s="5" t="s">
        <v>48</v>
      </c>
      <c r="C104" s="5" t="s">
        <v>294</v>
      </c>
      <c r="D104" s="5" t="s">
        <v>50</v>
      </c>
      <c r="E104" s="5" t="s">
        <v>295</v>
      </c>
      <c r="F104" s="5" t="s">
        <v>108</v>
      </c>
      <c r="G104" s="7">
        <v>4.532</v>
      </c>
      <c r="H104" s="10"/>
      <c r="I104" s="9">
        <f>ROUND((H104*G104),2)</f>
        <v>0</v>
      </c>
      <c r="O104">
        <f>rekapitulace!H8</f>
        <v>21</v>
      </c>
      <c r="P104">
        <f>O104/100*I104</f>
        <v>0</v>
      </c>
    </row>
    <row r="105" spans="1:16" x14ac:dyDescent="0.2">
      <c r="E105" s="12" t="s">
        <v>296</v>
      </c>
    </row>
    <row r="106" spans="1:16" ht="12.75" customHeight="1" x14ac:dyDescent="0.2">
      <c r="A106" s="11"/>
      <c r="B106" s="11"/>
      <c r="C106" s="11" t="s">
        <v>39</v>
      </c>
      <c r="D106" s="11"/>
      <c r="E106" s="11" t="s">
        <v>274</v>
      </c>
      <c r="F106" s="11"/>
      <c r="G106" s="11"/>
      <c r="H106" s="11"/>
      <c r="I106" s="11">
        <f>SUM(I92:I105)</f>
        <v>0</v>
      </c>
      <c r="P106">
        <f>ROUND(SUM(P92:P105),2)</f>
        <v>0</v>
      </c>
    </row>
    <row r="108" spans="1:16" ht="12.75" customHeight="1" x14ac:dyDescent="0.2">
      <c r="A108" s="6"/>
      <c r="B108" s="6"/>
      <c r="C108" s="6" t="s">
        <v>40</v>
      </c>
      <c r="D108" s="6"/>
      <c r="E108" s="6" t="s">
        <v>297</v>
      </c>
      <c r="F108" s="6"/>
      <c r="G108" s="8"/>
      <c r="H108" s="6"/>
      <c r="I108" s="8"/>
    </row>
    <row r="109" spans="1:16" ht="25.5" x14ac:dyDescent="0.2">
      <c r="A109" s="5">
        <v>48</v>
      </c>
      <c r="B109" s="5" t="s">
        <v>48</v>
      </c>
      <c r="C109" s="5" t="s">
        <v>298</v>
      </c>
      <c r="D109" s="5" t="s">
        <v>56</v>
      </c>
      <c r="E109" s="5" t="s">
        <v>299</v>
      </c>
      <c r="F109" s="5" t="s">
        <v>121</v>
      </c>
      <c r="G109" s="7">
        <v>7.9279999999999999</v>
      </c>
      <c r="H109" s="10"/>
      <c r="I109" s="9">
        <f>ROUND((H109*G109),2)</f>
        <v>0</v>
      </c>
      <c r="O109">
        <f>rekapitulace!H8</f>
        <v>21</v>
      </c>
      <c r="P109">
        <f>O109/100*I109</f>
        <v>0</v>
      </c>
    </row>
    <row r="110" spans="1:16" x14ac:dyDescent="0.2">
      <c r="E110" s="12" t="s">
        <v>300</v>
      </c>
    </row>
    <row r="111" spans="1:16" ht="25.5" x14ac:dyDescent="0.2">
      <c r="A111" s="5">
        <v>49</v>
      </c>
      <c r="B111" s="5" t="s">
        <v>48</v>
      </c>
      <c r="C111" s="5" t="s">
        <v>298</v>
      </c>
      <c r="D111" s="5" t="s">
        <v>58</v>
      </c>
      <c r="E111" s="5" t="s">
        <v>301</v>
      </c>
      <c r="F111" s="5" t="s">
        <v>121</v>
      </c>
      <c r="G111" s="7">
        <v>10.833</v>
      </c>
      <c r="H111" s="10"/>
      <c r="I111" s="9">
        <f>ROUND((H111*G111),2)</f>
        <v>0</v>
      </c>
      <c r="O111">
        <f>rekapitulace!H8</f>
        <v>21</v>
      </c>
      <c r="P111">
        <f>O111/100*I111</f>
        <v>0</v>
      </c>
    </row>
    <row r="112" spans="1:16" x14ac:dyDescent="0.2">
      <c r="E112" s="12" t="s">
        <v>302</v>
      </c>
    </row>
    <row r="113" spans="1:16" ht="25.5" x14ac:dyDescent="0.2">
      <c r="A113" s="5">
        <v>50</v>
      </c>
      <c r="B113" s="5" t="s">
        <v>48</v>
      </c>
      <c r="C113" s="5" t="s">
        <v>298</v>
      </c>
      <c r="D113" s="5" t="s">
        <v>112</v>
      </c>
      <c r="E113" s="5" t="s">
        <v>303</v>
      </c>
      <c r="F113" s="5" t="s">
        <v>121</v>
      </c>
      <c r="G113" s="7">
        <v>13.866</v>
      </c>
      <c r="H113" s="10"/>
      <c r="I113" s="9">
        <f>ROUND((H113*G113),2)</f>
        <v>0</v>
      </c>
      <c r="O113">
        <f>rekapitulace!H8</f>
        <v>21</v>
      </c>
      <c r="P113">
        <f>O113/100*I113</f>
        <v>0</v>
      </c>
    </row>
    <row r="114" spans="1:16" x14ac:dyDescent="0.2">
      <c r="E114" s="12" t="s">
        <v>304</v>
      </c>
    </row>
    <row r="115" spans="1:16" ht="25.5" x14ac:dyDescent="0.2">
      <c r="A115" s="5">
        <v>51</v>
      </c>
      <c r="B115" s="5" t="s">
        <v>48</v>
      </c>
      <c r="C115" s="5" t="s">
        <v>298</v>
      </c>
      <c r="D115" s="5" t="s">
        <v>115</v>
      </c>
      <c r="E115" s="5" t="s">
        <v>305</v>
      </c>
      <c r="F115" s="5" t="s">
        <v>121</v>
      </c>
      <c r="G115" s="7">
        <v>81.900000000000006</v>
      </c>
      <c r="H115" s="10"/>
      <c r="I115" s="9">
        <f>ROUND((H115*G115),2)</f>
        <v>0</v>
      </c>
      <c r="O115">
        <f>rekapitulace!H8</f>
        <v>21</v>
      </c>
      <c r="P115">
        <f>O115/100*I115</f>
        <v>0</v>
      </c>
    </row>
    <row r="116" spans="1:16" x14ac:dyDescent="0.2">
      <c r="E116" s="12" t="s">
        <v>306</v>
      </c>
    </row>
    <row r="117" spans="1:16" ht="25.5" x14ac:dyDescent="0.2">
      <c r="A117" s="5">
        <v>52</v>
      </c>
      <c r="B117" s="5" t="s">
        <v>48</v>
      </c>
      <c r="C117" s="5" t="s">
        <v>307</v>
      </c>
      <c r="D117" s="5" t="s">
        <v>50</v>
      </c>
      <c r="E117" s="5" t="s">
        <v>308</v>
      </c>
      <c r="F117" s="5" t="s">
        <v>121</v>
      </c>
      <c r="G117" s="7">
        <v>29.271000000000001</v>
      </c>
      <c r="H117" s="10"/>
      <c r="I117" s="9">
        <f>ROUND((H117*G117),2)</f>
        <v>0</v>
      </c>
      <c r="O117">
        <f>rekapitulace!H8</f>
        <v>21</v>
      </c>
      <c r="P117">
        <f>O117/100*I117</f>
        <v>0</v>
      </c>
    </row>
    <row r="118" spans="1:16" x14ac:dyDescent="0.2">
      <c r="E118" s="12" t="s">
        <v>309</v>
      </c>
    </row>
    <row r="119" spans="1:16" ht="25.5" x14ac:dyDescent="0.2">
      <c r="A119" s="5">
        <v>53</v>
      </c>
      <c r="B119" s="5" t="s">
        <v>48</v>
      </c>
      <c r="C119" s="5" t="s">
        <v>310</v>
      </c>
      <c r="D119" s="5" t="s">
        <v>50</v>
      </c>
      <c r="E119" s="5" t="s">
        <v>311</v>
      </c>
      <c r="F119" s="5" t="s">
        <v>121</v>
      </c>
      <c r="G119" s="7">
        <v>1.83</v>
      </c>
      <c r="H119" s="10"/>
      <c r="I119" s="9">
        <f>ROUND((H119*G119),2)</f>
        <v>0</v>
      </c>
      <c r="O119">
        <f>rekapitulace!H8</f>
        <v>21</v>
      </c>
      <c r="P119">
        <f>O119/100*I119</f>
        <v>0</v>
      </c>
    </row>
    <row r="120" spans="1:16" x14ac:dyDescent="0.2">
      <c r="E120" s="12" t="s">
        <v>312</v>
      </c>
    </row>
    <row r="121" spans="1:16" ht="25.5" x14ac:dyDescent="0.2">
      <c r="A121" s="5">
        <v>54</v>
      </c>
      <c r="B121" s="5" t="s">
        <v>48</v>
      </c>
      <c r="C121" s="5" t="s">
        <v>313</v>
      </c>
      <c r="D121" s="5" t="s">
        <v>50</v>
      </c>
      <c r="E121" s="5" t="s">
        <v>314</v>
      </c>
      <c r="F121" s="5" t="s">
        <v>121</v>
      </c>
      <c r="G121" s="7">
        <v>11.465999999999999</v>
      </c>
      <c r="H121" s="10"/>
      <c r="I121" s="9">
        <f>ROUND((H121*G121),2)</f>
        <v>0</v>
      </c>
      <c r="O121">
        <f>rekapitulace!H8</f>
        <v>21</v>
      </c>
      <c r="P121">
        <f>O121/100*I121</f>
        <v>0</v>
      </c>
    </row>
    <row r="122" spans="1:16" x14ac:dyDescent="0.2">
      <c r="E122" s="12" t="s">
        <v>315</v>
      </c>
    </row>
    <row r="123" spans="1:16" ht="38.25" x14ac:dyDescent="0.2">
      <c r="A123" s="5">
        <v>55</v>
      </c>
      <c r="B123" s="5" t="s">
        <v>48</v>
      </c>
      <c r="C123" s="5" t="s">
        <v>316</v>
      </c>
      <c r="D123" s="5" t="s">
        <v>50</v>
      </c>
      <c r="E123" s="5" t="s">
        <v>317</v>
      </c>
      <c r="F123" s="5" t="s">
        <v>121</v>
      </c>
      <c r="G123" s="7">
        <v>0.79300000000000004</v>
      </c>
      <c r="H123" s="10"/>
      <c r="I123" s="9">
        <f>ROUND((H123*G123),2)</f>
        <v>0</v>
      </c>
      <c r="O123">
        <f>rekapitulace!H8</f>
        <v>21</v>
      </c>
      <c r="P123">
        <f>O123/100*I123</f>
        <v>0</v>
      </c>
    </row>
    <row r="124" spans="1:16" x14ac:dyDescent="0.2">
      <c r="E124" s="12" t="s">
        <v>318</v>
      </c>
    </row>
    <row r="125" spans="1:16" ht="25.5" x14ac:dyDescent="0.2">
      <c r="A125" s="5">
        <v>56</v>
      </c>
      <c r="B125" s="5" t="s">
        <v>48</v>
      </c>
      <c r="C125" s="5" t="s">
        <v>319</v>
      </c>
      <c r="D125" s="5" t="s">
        <v>50</v>
      </c>
      <c r="E125" s="5" t="s">
        <v>320</v>
      </c>
      <c r="F125" s="5" t="s">
        <v>121</v>
      </c>
      <c r="G125" s="7">
        <v>1.1339999999999999</v>
      </c>
      <c r="H125" s="10"/>
      <c r="I125" s="9">
        <f>ROUND((H125*G125),2)</f>
        <v>0</v>
      </c>
      <c r="O125">
        <f>rekapitulace!H8</f>
        <v>21</v>
      </c>
      <c r="P125">
        <f>O125/100*I125</f>
        <v>0</v>
      </c>
    </row>
    <row r="126" spans="1:16" x14ac:dyDescent="0.2">
      <c r="E126" s="12" t="s">
        <v>321</v>
      </c>
    </row>
    <row r="127" spans="1:16" ht="12.75" customHeight="1" x14ac:dyDescent="0.2">
      <c r="A127" s="11"/>
      <c r="B127" s="11"/>
      <c r="C127" s="11" t="s">
        <v>40</v>
      </c>
      <c r="D127" s="11"/>
      <c r="E127" s="11" t="s">
        <v>297</v>
      </c>
      <c r="F127" s="11"/>
      <c r="G127" s="11"/>
      <c r="H127" s="11"/>
      <c r="I127" s="11">
        <f>SUM(I109:I126)</f>
        <v>0</v>
      </c>
      <c r="P127">
        <f>ROUND(SUM(P109:P126),2)</f>
        <v>0</v>
      </c>
    </row>
    <row r="129" spans="1:16" ht="12.75" customHeight="1" x14ac:dyDescent="0.2">
      <c r="A129" s="6"/>
      <c r="B129" s="6"/>
      <c r="C129" s="6" t="s">
        <v>41</v>
      </c>
      <c r="D129" s="6"/>
      <c r="E129" s="6" t="s">
        <v>322</v>
      </c>
      <c r="F129" s="6"/>
      <c r="G129" s="8"/>
      <c r="H129" s="6"/>
      <c r="I129" s="8"/>
    </row>
    <row r="130" spans="1:16" ht="25.5" x14ac:dyDescent="0.2">
      <c r="A130" s="5">
        <v>57</v>
      </c>
      <c r="B130" s="5" t="s">
        <v>48</v>
      </c>
      <c r="C130" s="5" t="s">
        <v>323</v>
      </c>
      <c r="D130" s="5" t="s">
        <v>50</v>
      </c>
      <c r="E130" s="5" t="s">
        <v>324</v>
      </c>
      <c r="F130" s="5" t="s">
        <v>164</v>
      </c>
      <c r="G130" s="7">
        <v>331.92599999999999</v>
      </c>
      <c r="H130" s="10"/>
      <c r="I130" s="9">
        <f>ROUND((H130*G130),2)</f>
        <v>0</v>
      </c>
      <c r="O130">
        <f>rekapitulace!H8</f>
        <v>21</v>
      </c>
      <c r="P130">
        <f>O130/100*I130</f>
        <v>0</v>
      </c>
    </row>
    <row r="131" spans="1:16" x14ac:dyDescent="0.2">
      <c r="E131" s="12" t="s">
        <v>325</v>
      </c>
    </row>
    <row r="132" spans="1:16" ht="25.5" x14ac:dyDescent="0.2">
      <c r="A132" s="5">
        <v>58</v>
      </c>
      <c r="B132" s="5" t="s">
        <v>48</v>
      </c>
      <c r="C132" s="5" t="s">
        <v>326</v>
      </c>
      <c r="D132" s="5" t="s">
        <v>50</v>
      </c>
      <c r="E132" s="5" t="s">
        <v>327</v>
      </c>
      <c r="F132" s="5" t="s">
        <v>164</v>
      </c>
      <c r="G132" s="7">
        <v>18.579999999999998</v>
      </c>
      <c r="H132" s="10"/>
      <c r="I132" s="9">
        <f>ROUND((H132*G132),2)</f>
        <v>0</v>
      </c>
      <c r="O132">
        <f>rekapitulace!H8</f>
        <v>21</v>
      </c>
      <c r="P132">
        <f>O132/100*I132</f>
        <v>0</v>
      </c>
    </row>
    <row r="133" spans="1:16" x14ac:dyDescent="0.2">
      <c r="E133" s="12" t="s">
        <v>328</v>
      </c>
    </row>
    <row r="134" spans="1:16" ht="25.5" x14ac:dyDescent="0.2">
      <c r="A134" s="5">
        <v>59</v>
      </c>
      <c r="B134" s="5" t="s">
        <v>48</v>
      </c>
      <c r="C134" s="5" t="s">
        <v>329</v>
      </c>
      <c r="D134" s="5" t="s">
        <v>50</v>
      </c>
      <c r="E134" s="5" t="s">
        <v>330</v>
      </c>
      <c r="F134" s="5" t="s">
        <v>164</v>
      </c>
      <c r="G134" s="7">
        <v>156.83600000000001</v>
      </c>
      <c r="H134" s="10"/>
      <c r="I134" s="9">
        <f>ROUND((H134*G134),2)</f>
        <v>0</v>
      </c>
      <c r="O134">
        <f>rekapitulace!H8</f>
        <v>21</v>
      </c>
      <c r="P134">
        <f>O134/100*I134</f>
        <v>0</v>
      </c>
    </row>
    <row r="135" spans="1:16" x14ac:dyDescent="0.2">
      <c r="E135" s="12" t="s">
        <v>331</v>
      </c>
    </row>
    <row r="136" spans="1:16" ht="25.5" x14ac:dyDescent="0.2">
      <c r="A136" s="5">
        <v>60</v>
      </c>
      <c r="B136" s="5" t="s">
        <v>48</v>
      </c>
      <c r="C136" s="5" t="s">
        <v>332</v>
      </c>
      <c r="D136" s="5" t="s">
        <v>50</v>
      </c>
      <c r="E136" s="5" t="s">
        <v>333</v>
      </c>
      <c r="F136" s="5" t="s">
        <v>164</v>
      </c>
      <c r="G136" s="7">
        <v>335.51799999999997</v>
      </c>
      <c r="H136" s="10"/>
      <c r="I136" s="9">
        <f>ROUND((H136*G136),2)</f>
        <v>0</v>
      </c>
      <c r="O136">
        <f>rekapitulace!H8</f>
        <v>21</v>
      </c>
      <c r="P136">
        <f>O136/100*I136</f>
        <v>0</v>
      </c>
    </row>
    <row r="137" spans="1:16" x14ac:dyDescent="0.2">
      <c r="E137" s="12" t="s">
        <v>334</v>
      </c>
    </row>
    <row r="138" spans="1:16" ht="25.5" x14ac:dyDescent="0.2">
      <c r="A138" s="5">
        <v>61</v>
      </c>
      <c r="B138" s="5" t="s">
        <v>48</v>
      </c>
      <c r="C138" s="5" t="s">
        <v>335</v>
      </c>
      <c r="D138" s="5" t="s">
        <v>50</v>
      </c>
      <c r="E138" s="5" t="s">
        <v>336</v>
      </c>
      <c r="F138" s="5" t="s">
        <v>164</v>
      </c>
      <c r="G138" s="7">
        <v>5.9</v>
      </c>
      <c r="H138" s="10"/>
      <c r="I138" s="9">
        <f>ROUND((H138*G138),2)</f>
        <v>0</v>
      </c>
      <c r="O138">
        <f>rekapitulace!H8</f>
        <v>21</v>
      </c>
      <c r="P138">
        <f>O138/100*I138</f>
        <v>0</v>
      </c>
    </row>
    <row r="139" spans="1:16" x14ac:dyDescent="0.2">
      <c r="E139" s="12" t="s">
        <v>337</v>
      </c>
    </row>
    <row r="140" spans="1:16" ht="25.5" x14ac:dyDescent="0.2">
      <c r="A140" s="5">
        <v>62</v>
      </c>
      <c r="B140" s="5" t="s">
        <v>48</v>
      </c>
      <c r="C140" s="5" t="s">
        <v>338</v>
      </c>
      <c r="D140" s="5" t="s">
        <v>50</v>
      </c>
      <c r="E140" s="5" t="s">
        <v>339</v>
      </c>
      <c r="F140" s="5" t="s">
        <v>164</v>
      </c>
      <c r="G140" s="7">
        <v>15.68</v>
      </c>
      <c r="H140" s="10"/>
      <c r="I140" s="9">
        <f>ROUND((H140*G140),2)</f>
        <v>0</v>
      </c>
      <c r="O140">
        <f>rekapitulace!H8</f>
        <v>21</v>
      </c>
      <c r="P140">
        <f>O140/100*I140</f>
        <v>0</v>
      </c>
    </row>
    <row r="141" spans="1:16" x14ac:dyDescent="0.2">
      <c r="E141" s="12" t="s">
        <v>340</v>
      </c>
    </row>
    <row r="142" spans="1:16" ht="25.5" x14ac:dyDescent="0.2">
      <c r="A142" s="5">
        <v>63</v>
      </c>
      <c r="B142" s="5" t="s">
        <v>48</v>
      </c>
      <c r="C142" s="5" t="s">
        <v>341</v>
      </c>
      <c r="D142" s="5" t="s">
        <v>50</v>
      </c>
      <c r="E142" s="5" t="s">
        <v>342</v>
      </c>
      <c r="F142" s="5" t="s">
        <v>164</v>
      </c>
      <c r="G142" s="7">
        <v>157.619</v>
      </c>
      <c r="H142" s="10"/>
      <c r="I142" s="9">
        <f>ROUND((H142*G142),2)</f>
        <v>0</v>
      </c>
      <c r="O142">
        <f>rekapitulace!H8</f>
        <v>21</v>
      </c>
      <c r="P142">
        <f>O142/100*I142</f>
        <v>0</v>
      </c>
    </row>
    <row r="143" spans="1:16" x14ac:dyDescent="0.2">
      <c r="E143" s="12" t="s">
        <v>343</v>
      </c>
    </row>
    <row r="144" spans="1:16" ht="25.5" x14ac:dyDescent="0.2">
      <c r="A144" s="5">
        <v>64</v>
      </c>
      <c r="B144" s="5" t="s">
        <v>48</v>
      </c>
      <c r="C144" s="5" t="s">
        <v>344</v>
      </c>
      <c r="D144" s="5" t="s">
        <v>50</v>
      </c>
      <c r="E144" s="5" t="s">
        <v>345</v>
      </c>
      <c r="F144" s="5" t="s">
        <v>164</v>
      </c>
      <c r="G144" s="7">
        <v>161.29</v>
      </c>
      <c r="H144" s="10"/>
      <c r="I144" s="9">
        <f>ROUND((H144*G144),2)</f>
        <v>0</v>
      </c>
      <c r="O144">
        <f>rekapitulace!H8</f>
        <v>21</v>
      </c>
      <c r="P144">
        <f>O144/100*I144</f>
        <v>0</v>
      </c>
    </row>
    <row r="145" spans="1:16" x14ac:dyDescent="0.2">
      <c r="E145" s="12" t="s">
        <v>346</v>
      </c>
    </row>
    <row r="146" spans="1:16" ht="25.5" x14ac:dyDescent="0.2">
      <c r="A146" s="5">
        <v>65</v>
      </c>
      <c r="B146" s="5" t="s">
        <v>48</v>
      </c>
      <c r="C146" s="5" t="s">
        <v>347</v>
      </c>
      <c r="D146" s="5" t="s">
        <v>50</v>
      </c>
      <c r="E146" s="5" t="s">
        <v>348</v>
      </c>
      <c r="F146" s="5" t="s">
        <v>164</v>
      </c>
      <c r="G146" s="7">
        <v>139.71600000000001</v>
      </c>
      <c r="H146" s="10"/>
      <c r="I146" s="9">
        <f>ROUND((H146*G146),2)</f>
        <v>0</v>
      </c>
      <c r="O146">
        <f>rekapitulace!H8</f>
        <v>21</v>
      </c>
      <c r="P146">
        <f>O146/100*I146</f>
        <v>0</v>
      </c>
    </row>
    <row r="147" spans="1:16" x14ac:dyDescent="0.2">
      <c r="E147" s="12" t="s">
        <v>349</v>
      </c>
    </row>
    <row r="148" spans="1:16" ht="25.5" x14ac:dyDescent="0.2">
      <c r="A148" s="5">
        <v>66</v>
      </c>
      <c r="B148" s="5" t="s">
        <v>48</v>
      </c>
      <c r="C148" s="5" t="s">
        <v>350</v>
      </c>
      <c r="D148" s="5" t="s">
        <v>50</v>
      </c>
      <c r="E148" s="5" t="s">
        <v>351</v>
      </c>
      <c r="F148" s="5" t="s">
        <v>164</v>
      </c>
      <c r="G148" s="7">
        <v>34.549999999999997</v>
      </c>
      <c r="H148" s="10"/>
      <c r="I148" s="9">
        <f>ROUND((H148*G148),2)</f>
        <v>0</v>
      </c>
      <c r="O148">
        <f>rekapitulace!H8</f>
        <v>21</v>
      </c>
      <c r="P148">
        <f>O148/100*I148</f>
        <v>0</v>
      </c>
    </row>
    <row r="149" spans="1:16" ht="12.75" customHeight="1" x14ac:dyDescent="0.2">
      <c r="A149" s="11"/>
      <c r="B149" s="11"/>
      <c r="C149" s="11" t="s">
        <v>41</v>
      </c>
      <c r="D149" s="11"/>
      <c r="E149" s="11" t="s">
        <v>322</v>
      </c>
      <c r="F149" s="11"/>
      <c r="G149" s="11"/>
      <c r="H149" s="11"/>
      <c r="I149" s="11">
        <f>SUM(I130:I148)</f>
        <v>0</v>
      </c>
      <c r="P149">
        <f>ROUND(SUM(P130:P148),2)</f>
        <v>0</v>
      </c>
    </row>
    <row r="151" spans="1:16" ht="12.75" customHeight="1" x14ac:dyDescent="0.2">
      <c r="A151" s="6"/>
      <c r="B151" s="6"/>
      <c r="C151" s="6" t="s">
        <v>43</v>
      </c>
      <c r="D151" s="6"/>
      <c r="E151" s="6" t="s">
        <v>123</v>
      </c>
      <c r="F151" s="6"/>
      <c r="G151" s="8"/>
      <c r="H151" s="6"/>
      <c r="I151" s="8"/>
    </row>
    <row r="152" spans="1:16" ht="38.25" x14ac:dyDescent="0.2">
      <c r="A152" s="5">
        <v>67</v>
      </c>
      <c r="B152" s="5" t="s">
        <v>48</v>
      </c>
      <c r="C152" s="5" t="s">
        <v>352</v>
      </c>
      <c r="D152" s="5" t="s">
        <v>50</v>
      </c>
      <c r="E152" s="5" t="s">
        <v>353</v>
      </c>
      <c r="F152" s="5" t="s">
        <v>164</v>
      </c>
      <c r="G152" s="7">
        <v>44.97</v>
      </c>
      <c r="H152" s="10"/>
      <c r="I152" s="9">
        <f>ROUND((H152*G152),2)</f>
        <v>0</v>
      </c>
      <c r="O152">
        <f>rekapitulace!H8</f>
        <v>21</v>
      </c>
      <c r="P152">
        <f>O152/100*I152</f>
        <v>0</v>
      </c>
    </row>
    <row r="153" spans="1:16" x14ac:dyDescent="0.2">
      <c r="E153" s="12" t="s">
        <v>354</v>
      </c>
    </row>
    <row r="154" spans="1:16" ht="38.25" x14ac:dyDescent="0.2">
      <c r="A154" s="5">
        <v>68</v>
      </c>
      <c r="B154" s="5" t="s">
        <v>48</v>
      </c>
      <c r="C154" s="5" t="s">
        <v>355</v>
      </c>
      <c r="D154" s="5" t="s">
        <v>50</v>
      </c>
      <c r="E154" s="5" t="s">
        <v>356</v>
      </c>
      <c r="F154" s="5" t="s">
        <v>164</v>
      </c>
      <c r="G154" s="7">
        <v>91.7</v>
      </c>
      <c r="H154" s="10"/>
      <c r="I154" s="9">
        <f>ROUND((H154*G154),2)</f>
        <v>0</v>
      </c>
      <c r="O154">
        <f>rekapitulace!H8</f>
        <v>21</v>
      </c>
      <c r="P154">
        <f>O154/100*I154</f>
        <v>0</v>
      </c>
    </row>
    <row r="155" spans="1:16" x14ac:dyDescent="0.2">
      <c r="E155" s="12" t="s">
        <v>357</v>
      </c>
    </row>
    <row r="156" spans="1:16" ht="25.5" x14ac:dyDescent="0.2">
      <c r="A156" s="5">
        <v>69</v>
      </c>
      <c r="B156" s="5" t="s">
        <v>48</v>
      </c>
      <c r="C156" s="5" t="s">
        <v>358</v>
      </c>
      <c r="D156" s="5" t="s">
        <v>50</v>
      </c>
      <c r="E156" s="5" t="s">
        <v>359</v>
      </c>
      <c r="F156" s="5" t="s">
        <v>164</v>
      </c>
      <c r="G156" s="7">
        <v>5.88</v>
      </c>
      <c r="H156" s="10"/>
      <c r="I156" s="9">
        <f>ROUND((H156*G156),2)</f>
        <v>0</v>
      </c>
      <c r="O156">
        <f>rekapitulace!H8</f>
        <v>21</v>
      </c>
      <c r="P156">
        <f>O156/100*I156</f>
        <v>0</v>
      </c>
    </row>
    <row r="157" spans="1:16" x14ac:dyDescent="0.2">
      <c r="E157" s="12" t="s">
        <v>360</v>
      </c>
    </row>
    <row r="158" spans="1:16" ht="38.25" x14ac:dyDescent="0.2">
      <c r="A158" s="5">
        <v>70</v>
      </c>
      <c r="B158" s="5" t="s">
        <v>48</v>
      </c>
      <c r="C158" s="5" t="s">
        <v>361</v>
      </c>
      <c r="D158" s="5" t="s">
        <v>50</v>
      </c>
      <c r="E158" s="5" t="s">
        <v>362</v>
      </c>
      <c r="F158" s="5" t="s">
        <v>164</v>
      </c>
      <c r="G158" s="7">
        <v>102.12</v>
      </c>
      <c r="H158" s="10"/>
      <c r="I158" s="9">
        <f>ROUND((H158*G158),2)</f>
        <v>0</v>
      </c>
      <c r="O158">
        <f>rekapitulace!H8</f>
        <v>21</v>
      </c>
      <c r="P158">
        <f>O158/100*I158</f>
        <v>0</v>
      </c>
    </row>
    <row r="159" spans="1:16" x14ac:dyDescent="0.2">
      <c r="E159" s="12" t="s">
        <v>363</v>
      </c>
    </row>
    <row r="160" spans="1:16" ht="25.5" x14ac:dyDescent="0.2">
      <c r="A160" s="5">
        <v>71</v>
      </c>
      <c r="B160" s="5" t="s">
        <v>48</v>
      </c>
      <c r="C160" s="5" t="s">
        <v>364</v>
      </c>
      <c r="D160" s="5" t="s">
        <v>50</v>
      </c>
      <c r="E160" s="5" t="s">
        <v>365</v>
      </c>
      <c r="F160" s="5" t="s">
        <v>164</v>
      </c>
      <c r="G160" s="7">
        <v>18.228000000000002</v>
      </c>
      <c r="H160" s="10"/>
      <c r="I160" s="9">
        <f>ROUND((H160*G160),2)</f>
        <v>0</v>
      </c>
      <c r="O160">
        <f>rekapitulace!H8</f>
        <v>21</v>
      </c>
      <c r="P160">
        <f>O160/100*I160</f>
        <v>0</v>
      </c>
    </row>
    <row r="161" spans="1:16" x14ac:dyDescent="0.2">
      <c r="E161" s="12" t="s">
        <v>366</v>
      </c>
    </row>
    <row r="162" spans="1:16" ht="12.75" customHeight="1" x14ac:dyDescent="0.2">
      <c r="A162" s="11"/>
      <c r="B162" s="11"/>
      <c r="C162" s="11" t="s">
        <v>43</v>
      </c>
      <c r="D162" s="11"/>
      <c r="E162" s="11" t="s">
        <v>123</v>
      </c>
      <c r="F162" s="11"/>
      <c r="G162" s="11"/>
      <c r="H162" s="11"/>
      <c r="I162" s="11">
        <f>SUM(I152:I161)</f>
        <v>0</v>
      </c>
      <c r="P162">
        <f>ROUND(SUM(P152:P161),2)</f>
        <v>0</v>
      </c>
    </row>
    <row r="164" spans="1:16" ht="12.75" customHeight="1" x14ac:dyDescent="0.2">
      <c r="A164" s="6"/>
      <c r="B164" s="6"/>
      <c r="C164" s="6" t="s">
        <v>44</v>
      </c>
      <c r="D164" s="6"/>
      <c r="E164" s="6" t="s">
        <v>367</v>
      </c>
      <c r="F164" s="6"/>
      <c r="G164" s="8"/>
      <c r="H164" s="6"/>
      <c r="I164" s="8"/>
    </row>
    <row r="165" spans="1:16" ht="38.25" x14ac:dyDescent="0.2">
      <c r="A165" s="5">
        <v>72</v>
      </c>
      <c r="B165" s="5" t="s">
        <v>48</v>
      </c>
      <c r="C165" s="5" t="s">
        <v>368</v>
      </c>
      <c r="D165" s="5" t="s">
        <v>50</v>
      </c>
      <c r="E165" s="5" t="s">
        <v>369</v>
      </c>
      <c r="F165" s="5" t="s">
        <v>131</v>
      </c>
      <c r="G165" s="7">
        <v>4</v>
      </c>
      <c r="H165" s="10"/>
      <c r="I165" s="9">
        <f>ROUND((H165*G165),2)</f>
        <v>0</v>
      </c>
      <c r="O165">
        <f>rekapitulace!H8</f>
        <v>21</v>
      </c>
      <c r="P165">
        <f>O165/100*I165</f>
        <v>0</v>
      </c>
    </row>
    <row r="166" spans="1:16" ht="25.5" x14ac:dyDescent="0.2">
      <c r="A166" s="5">
        <v>73</v>
      </c>
      <c r="B166" s="5" t="s">
        <v>48</v>
      </c>
      <c r="C166" s="5" t="s">
        <v>370</v>
      </c>
      <c r="D166" s="5" t="s">
        <v>50</v>
      </c>
      <c r="E166" s="5" t="s">
        <v>371</v>
      </c>
      <c r="F166" s="5" t="s">
        <v>131</v>
      </c>
      <c r="G166" s="7">
        <v>2</v>
      </c>
      <c r="H166" s="10"/>
      <c r="I166" s="9">
        <f>ROUND((H166*G166),2)</f>
        <v>0</v>
      </c>
      <c r="O166">
        <f>rekapitulace!H8</f>
        <v>21</v>
      </c>
      <c r="P166">
        <f>O166/100*I166</f>
        <v>0</v>
      </c>
    </row>
    <row r="167" spans="1:16" ht="38.25" x14ac:dyDescent="0.2">
      <c r="A167" s="5">
        <v>74</v>
      </c>
      <c r="B167" s="5" t="s">
        <v>48</v>
      </c>
      <c r="C167" s="5" t="s">
        <v>372</v>
      </c>
      <c r="D167" s="5" t="s">
        <v>50</v>
      </c>
      <c r="E167" s="5" t="s">
        <v>373</v>
      </c>
      <c r="F167" s="5" t="s">
        <v>131</v>
      </c>
      <c r="G167" s="7">
        <v>2</v>
      </c>
      <c r="H167" s="10"/>
      <c r="I167" s="9">
        <f>ROUND((H167*G167),2)</f>
        <v>0</v>
      </c>
      <c r="O167">
        <f>rekapitulace!H8</f>
        <v>21</v>
      </c>
      <c r="P167">
        <f>O167/100*I167</f>
        <v>0</v>
      </c>
    </row>
    <row r="168" spans="1:16" ht="25.5" x14ac:dyDescent="0.2">
      <c r="A168" s="5">
        <v>75</v>
      </c>
      <c r="B168" s="5" t="s">
        <v>48</v>
      </c>
      <c r="C168" s="5" t="s">
        <v>374</v>
      </c>
      <c r="D168" s="5" t="s">
        <v>50</v>
      </c>
      <c r="E168" s="5" t="s">
        <v>375</v>
      </c>
      <c r="F168" s="5" t="s">
        <v>131</v>
      </c>
      <c r="G168" s="7">
        <v>2</v>
      </c>
      <c r="H168" s="10"/>
      <c r="I168" s="9">
        <f>ROUND((H168*G168),2)</f>
        <v>0</v>
      </c>
      <c r="O168">
        <f>rekapitulace!H8</f>
        <v>21</v>
      </c>
      <c r="P168">
        <f>O168/100*I168</f>
        <v>0</v>
      </c>
    </row>
    <row r="169" spans="1:16" ht="25.5" x14ac:dyDescent="0.2">
      <c r="A169" s="5">
        <v>76</v>
      </c>
      <c r="B169" s="5" t="s">
        <v>48</v>
      </c>
      <c r="C169" s="5" t="s">
        <v>376</v>
      </c>
      <c r="D169" s="5" t="s">
        <v>50</v>
      </c>
      <c r="E169" s="5" t="s">
        <v>377</v>
      </c>
      <c r="F169" s="5" t="s">
        <v>66</v>
      </c>
      <c r="G169" s="7">
        <v>1</v>
      </c>
      <c r="H169" s="10"/>
      <c r="I169" s="9">
        <f>ROUND((H169*G169),2)</f>
        <v>0</v>
      </c>
      <c r="O169">
        <f>rekapitulace!H8</f>
        <v>21</v>
      </c>
      <c r="P169">
        <f>O169/100*I169</f>
        <v>0</v>
      </c>
    </row>
    <row r="170" spans="1:16" ht="12.75" customHeight="1" x14ac:dyDescent="0.2">
      <c r="A170" s="11"/>
      <c r="B170" s="11"/>
      <c r="C170" s="11" t="s">
        <v>44</v>
      </c>
      <c r="D170" s="11"/>
      <c r="E170" s="11" t="s">
        <v>367</v>
      </c>
      <c r="F170" s="11"/>
      <c r="G170" s="11"/>
      <c r="H170" s="11"/>
      <c r="I170" s="11">
        <f>SUM(I165:I169)</f>
        <v>0</v>
      </c>
      <c r="P170">
        <f>ROUND(SUM(P165:P169),2)</f>
        <v>0</v>
      </c>
    </row>
    <row r="172" spans="1:16" ht="12.75" customHeight="1" x14ac:dyDescent="0.2">
      <c r="A172" s="6"/>
      <c r="B172" s="6"/>
      <c r="C172" s="6" t="s">
        <v>45</v>
      </c>
      <c r="D172" s="6"/>
      <c r="E172" s="6" t="s">
        <v>128</v>
      </c>
      <c r="F172" s="6"/>
      <c r="G172" s="8"/>
      <c r="H172" s="6"/>
      <c r="I172" s="8"/>
    </row>
    <row r="173" spans="1:16" ht="38.25" x14ac:dyDescent="0.2">
      <c r="A173" s="5">
        <v>77</v>
      </c>
      <c r="B173" s="5" t="s">
        <v>48</v>
      </c>
      <c r="C173" s="5" t="s">
        <v>378</v>
      </c>
      <c r="D173" s="5" t="s">
        <v>50</v>
      </c>
      <c r="E173" s="5" t="s">
        <v>379</v>
      </c>
      <c r="F173" s="5" t="s">
        <v>131</v>
      </c>
      <c r="G173" s="7">
        <v>8</v>
      </c>
      <c r="H173" s="10"/>
      <c r="I173" s="9">
        <f>ROUND((H173*G173),2)</f>
        <v>0</v>
      </c>
      <c r="O173">
        <f>rekapitulace!H8</f>
        <v>21</v>
      </c>
      <c r="P173">
        <f>O173/100*I173</f>
        <v>0</v>
      </c>
    </row>
    <row r="174" spans="1:16" x14ac:dyDescent="0.2">
      <c r="E174" s="12" t="s">
        <v>380</v>
      </c>
    </row>
    <row r="175" spans="1:16" ht="25.5" x14ac:dyDescent="0.2">
      <c r="A175" s="5">
        <v>78</v>
      </c>
      <c r="B175" s="5" t="s">
        <v>48</v>
      </c>
      <c r="C175" s="5" t="s">
        <v>381</v>
      </c>
      <c r="D175" s="5" t="s">
        <v>50</v>
      </c>
      <c r="E175" s="5" t="s">
        <v>382</v>
      </c>
      <c r="F175" s="5" t="s">
        <v>131</v>
      </c>
      <c r="G175" s="7">
        <v>9.6</v>
      </c>
      <c r="H175" s="10"/>
      <c r="I175" s="9">
        <f>ROUND((H175*G175),2)</f>
        <v>0</v>
      </c>
      <c r="O175">
        <f>rekapitulace!H8</f>
        <v>21</v>
      </c>
      <c r="P175">
        <f>O175/100*I175</f>
        <v>0</v>
      </c>
    </row>
    <row r="176" spans="1:16" x14ac:dyDescent="0.2">
      <c r="E176" s="12" t="s">
        <v>383</v>
      </c>
    </row>
    <row r="177" spans="1:16" ht="25.5" x14ac:dyDescent="0.2">
      <c r="A177" s="5">
        <v>79</v>
      </c>
      <c r="B177" s="5" t="s">
        <v>48</v>
      </c>
      <c r="C177" s="5" t="s">
        <v>384</v>
      </c>
      <c r="D177" s="5" t="s">
        <v>50</v>
      </c>
      <c r="E177" s="5" t="s">
        <v>385</v>
      </c>
      <c r="F177" s="5" t="s">
        <v>66</v>
      </c>
      <c r="G177" s="7">
        <v>2</v>
      </c>
      <c r="H177" s="10"/>
      <c r="I177" s="9">
        <f>ROUND((H177*G177),2)</f>
        <v>0</v>
      </c>
      <c r="O177">
        <f>rekapitulace!H8</f>
        <v>21</v>
      </c>
      <c r="P177">
        <f>O177/100*I177</f>
        <v>0</v>
      </c>
    </row>
    <row r="178" spans="1:16" ht="25.5" x14ac:dyDescent="0.2">
      <c r="A178" s="5">
        <v>80</v>
      </c>
      <c r="B178" s="5" t="s">
        <v>48</v>
      </c>
      <c r="C178" s="5" t="s">
        <v>386</v>
      </c>
      <c r="D178" s="5" t="s">
        <v>50</v>
      </c>
      <c r="E178" s="5" t="s">
        <v>387</v>
      </c>
      <c r="F178" s="5" t="s">
        <v>164</v>
      </c>
      <c r="G178" s="7">
        <v>12.5</v>
      </c>
      <c r="H178" s="10"/>
      <c r="I178" s="9">
        <f>ROUND((H178*G178),2)</f>
        <v>0</v>
      </c>
      <c r="O178">
        <f>rekapitulace!H8</f>
        <v>21</v>
      </c>
      <c r="P178">
        <f>O178/100*I178</f>
        <v>0</v>
      </c>
    </row>
    <row r="179" spans="1:16" x14ac:dyDescent="0.2">
      <c r="E179" s="12" t="s">
        <v>388</v>
      </c>
    </row>
    <row r="180" spans="1:16" ht="38.25" x14ac:dyDescent="0.2">
      <c r="A180" s="5">
        <v>81</v>
      </c>
      <c r="B180" s="5" t="s">
        <v>48</v>
      </c>
      <c r="C180" s="5" t="s">
        <v>389</v>
      </c>
      <c r="D180" s="5" t="s">
        <v>50</v>
      </c>
      <c r="E180" s="5" t="s">
        <v>390</v>
      </c>
      <c r="F180" s="5" t="s">
        <v>164</v>
      </c>
      <c r="G180" s="7">
        <v>12.5</v>
      </c>
      <c r="H180" s="10"/>
      <c r="I180" s="9">
        <f>ROUND((H180*G180),2)</f>
        <v>0</v>
      </c>
      <c r="O180">
        <f>rekapitulace!H8</f>
        <v>21</v>
      </c>
      <c r="P180">
        <f>O180/100*I180</f>
        <v>0</v>
      </c>
    </row>
    <row r="181" spans="1:16" x14ac:dyDescent="0.2">
      <c r="E181" s="12" t="s">
        <v>388</v>
      </c>
    </row>
    <row r="182" spans="1:16" ht="25.5" x14ac:dyDescent="0.2">
      <c r="A182" s="5">
        <v>82</v>
      </c>
      <c r="B182" s="5" t="s">
        <v>48</v>
      </c>
      <c r="C182" s="5" t="s">
        <v>391</v>
      </c>
      <c r="D182" s="5" t="s">
        <v>50</v>
      </c>
      <c r="E182" s="5" t="s">
        <v>392</v>
      </c>
      <c r="F182" s="5" t="s">
        <v>131</v>
      </c>
      <c r="G182" s="7">
        <v>1.4</v>
      </c>
      <c r="H182" s="10"/>
      <c r="I182" s="9">
        <f>ROUND((H182*G182),2)</f>
        <v>0</v>
      </c>
      <c r="O182">
        <f>rekapitulace!H8</f>
        <v>21</v>
      </c>
      <c r="P182">
        <f>O182/100*I182</f>
        <v>0</v>
      </c>
    </row>
    <row r="183" spans="1:16" ht="25.5" x14ac:dyDescent="0.2">
      <c r="A183" s="5">
        <v>83</v>
      </c>
      <c r="B183" s="5" t="s">
        <v>48</v>
      </c>
      <c r="C183" s="5" t="s">
        <v>393</v>
      </c>
      <c r="D183" s="5" t="s">
        <v>50</v>
      </c>
      <c r="E183" s="5" t="s">
        <v>394</v>
      </c>
      <c r="F183" s="5" t="s">
        <v>131</v>
      </c>
      <c r="G183" s="7">
        <v>6</v>
      </c>
      <c r="H183" s="10"/>
      <c r="I183" s="9">
        <f>ROUND((H183*G183),2)</f>
        <v>0</v>
      </c>
      <c r="O183">
        <f>rekapitulace!H8</f>
        <v>21</v>
      </c>
      <c r="P183">
        <f>O183/100*I183</f>
        <v>0</v>
      </c>
    </row>
    <row r="184" spans="1:16" ht="25.5" x14ac:dyDescent="0.2">
      <c r="A184" s="5">
        <v>84</v>
      </c>
      <c r="B184" s="5" t="s">
        <v>48</v>
      </c>
      <c r="C184" s="5" t="s">
        <v>395</v>
      </c>
      <c r="D184" s="5" t="s">
        <v>50</v>
      </c>
      <c r="E184" s="5" t="s">
        <v>396</v>
      </c>
      <c r="F184" s="5" t="s">
        <v>131</v>
      </c>
      <c r="G184" s="7">
        <v>15.68</v>
      </c>
      <c r="H184" s="10"/>
      <c r="I184" s="9">
        <f>ROUND((H184*G184),2)</f>
        <v>0</v>
      </c>
      <c r="O184">
        <f>rekapitulace!H8</f>
        <v>21</v>
      </c>
      <c r="P184">
        <f>O184/100*I184</f>
        <v>0</v>
      </c>
    </row>
    <row r="185" spans="1:16" x14ac:dyDescent="0.2">
      <c r="E185" s="12" t="s">
        <v>397</v>
      </c>
    </row>
    <row r="186" spans="1:16" ht="25.5" x14ac:dyDescent="0.2">
      <c r="A186" s="5">
        <v>85</v>
      </c>
      <c r="B186" s="5" t="s">
        <v>48</v>
      </c>
      <c r="C186" s="5" t="s">
        <v>398</v>
      </c>
      <c r="D186" s="5" t="s">
        <v>50</v>
      </c>
      <c r="E186" s="5" t="s">
        <v>399</v>
      </c>
      <c r="F186" s="5" t="s">
        <v>131</v>
      </c>
      <c r="G186" s="7">
        <v>19.684999999999999</v>
      </c>
      <c r="H186" s="10"/>
      <c r="I186" s="9">
        <f>ROUND((H186*G186),2)</f>
        <v>0</v>
      </c>
      <c r="O186">
        <f>rekapitulace!H8</f>
        <v>21</v>
      </c>
      <c r="P186">
        <f>O186/100*I186</f>
        <v>0</v>
      </c>
    </row>
    <row r="187" spans="1:16" x14ac:dyDescent="0.2">
      <c r="E187" s="12" t="s">
        <v>400</v>
      </c>
    </row>
    <row r="188" spans="1:16" ht="25.5" x14ac:dyDescent="0.2">
      <c r="A188" s="5">
        <v>86</v>
      </c>
      <c r="B188" s="5" t="s">
        <v>48</v>
      </c>
      <c r="C188" s="5" t="s">
        <v>401</v>
      </c>
      <c r="D188" s="5" t="s">
        <v>50</v>
      </c>
      <c r="E188" s="5" t="s">
        <v>402</v>
      </c>
      <c r="F188" s="5" t="s">
        <v>164</v>
      </c>
      <c r="G188" s="7">
        <v>12.701000000000001</v>
      </c>
      <c r="H188" s="10"/>
      <c r="I188" s="9">
        <f>ROUND((H188*G188),2)</f>
        <v>0</v>
      </c>
      <c r="O188">
        <f>rekapitulace!H8</f>
        <v>21</v>
      </c>
      <c r="P188">
        <f>O188/100*I188</f>
        <v>0</v>
      </c>
    </row>
    <row r="189" spans="1:16" x14ac:dyDescent="0.2">
      <c r="E189" s="12" t="s">
        <v>403</v>
      </c>
    </row>
    <row r="190" spans="1:16" ht="25.5" x14ac:dyDescent="0.2">
      <c r="A190" s="5">
        <v>87</v>
      </c>
      <c r="B190" s="5" t="s">
        <v>48</v>
      </c>
      <c r="C190" s="5" t="s">
        <v>404</v>
      </c>
      <c r="D190" s="5" t="s">
        <v>56</v>
      </c>
      <c r="E190" s="5" t="s">
        <v>405</v>
      </c>
      <c r="F190" s="5" t="s">
        <v>131</v>
      </c>
      <c r="G190" s="7">
        <v>35.365000000000002</v>
      </c>
      <c r="H190" s="10"/>
      <c r="I190" s="9">
        <f>ROUND((H190*G190),2)</f>
        <v>0</v>
      </c>
      <c r="O190">
        <f>rekapitulace!H8</f>
        <v>21</v>
      </c>
      <c r="P190">
        <f>O190/100*I190</f>
        <v>0</v>
      </c>
    </row>
    <row r="191" spans="1:16" x14ac:dyDescent="0.2">
      <c r="E191" s="12" t="s">
        <v>406</v>
      </c>
    </row>
    <row r="192" spans="1:16" ht="25.5" x14ac:dyDescent="0.2">
      <c r="A192" s="5">
        <v>88</v>
      </c>
      <c r="B192" s="5" t="s">
        <v>48</v>
      </c>
      <c r="C192" s="5" t="s">
        <v>404</v>
      </c>
      <c r="D192" s="5" t="s">
        <v>58</v>
      </c>
      <c r="E192" s="5" t="s">
        <v>407</v>
      </c>
      <c r="F192" s="5" t="s">
        <v>131</v>
      </c>
      <c r="G192" s="7">
        <v>11.8</v>
      </c>
      <c r="H192" s="10"/>
      <c r="I192" s="9">
        <f>ROUND((H192*G192),2)</f>
        <v>0</v>
      </c>
      <c r="O192">
        <f>rekapitulace!H8</f>
        <v>21</v>
      </c>
      <c r="P192">
        <f>O192/100*I192</f>
        <v>0</v>
      </c>
    </row>
    <row r="193" spans="1:16" x14ac:dyDescent="0.2">
      <c r="E193" s="12" t="s">
        <v>408</v>
      </c>
    </row>
    <row r="194" spans="1:16" ht="38.25" x14ac:dyDescent="0.2">
      <c r="A194" s="5">
        <v>89</v>
      </c>
      <c r="B194" s="5" t="s">
        <v>48</v>
      </c>
      <c r="C194" s="5" t="s">
        <v>409</v>
      </c>
      <c r="D194" s="5" t="s">
        <v>50</v>
      </c>
      <c r="E194" s="5" t="s">
        <v>410</v>
      </c>
      <c r="F194" s="5" t="s">
        <v>131</v>
      </c>
      <c r="G194" s="7">
        <v>3.74</v>
      </c>
      <c r="H194" s="10"/>
      <c r="I194" s="9">
        <f>ROUND((H194*G194),2)</f>
        <v>0</v>
      </c>
      <c r="O194">
        <f>rekapitulace!H8</f>
        <v>21</v>
      </c>
      <c r="P194">
        <f>O194/100*I194</f>
        <v>0</v>
      </c>
    </row>
    <row r="195" spans="1:16" x14ac:dyDescent="0.2">
      <c r="E195" s="12" t="s">
        <v>411</v>
      </c>
    </row>
    <row r="196" spans="1:16" ht="25.5" x14ac:dyDescent="0.2">
      <c r="A196" s="5">
        <v>90</v>
      </c>
      <c r="B196" s="5" t="s">
        <v>48</v>
      </c>
      <c r="C196" s="5" t="s">
        <v>412</v>
      </c>
      <c r="D196" s="5" t="s">
        <v>50</v>
      </c>
      <c r="E196" s="5" t="s">
        <v>413</v>
      </c>
      <c r="F196" s="5" t="s">
        <v>131</v>
      </c>
      <c r="G196" s="7">
        <v>28.687000000000001</v>
      </c>
      <c r="H196" s="10"/>
      <c r="I196" s="9">
        <f>ROUND((H196*G196),2)</f>
        <v>0</v>
      </c>
      <c r="O196">
        <f>rekapitulace!H8</f>
        <v>21</v>
      </c>
      <c r="P196">
        <f>O196/100*I196</f>
        <v>0</v>
      </c>
    </row>
    <row r="197" spans="1:16" x14ac:dyDescent="0.2">
      <c r="E197" s="12" t="s">
        <v>414</v>
      </c>
    </row>
    <row r="198" spans="1:16" ht="25.5" x14ac:dyDescent="0.2">
      <c r="A198" s="5">
        <v>91</v>
      </c>
      <c r="B198" s="5" t="s">
        <v>48</v>
      </c>
      <c r="C198" s="5" t="s">
        <v>415</v>
      </c>
      <c r="D198" s="5" t="s">
        <v>50</v>
      </c>
      <c r="E198" s="5" t="s">
        <v>416</v>
      </c>
      <c r="F198" s="5" t="s">
        <v>164</v>
      </c>
      <c r="G198" s="7">
        <v>15.68</v>
      </c>
      <c r="H198" s="10"/>
      <c r="I198" s="9">
        <f>ROUND((H198*G198),2)</f>
        <v>0</v>
      </c>
      <c r="O198">
        <f>rekapitulace!H8</f>
        <v>21</v>
      </c>
      <c r="P198">
        <f>O198/100*I198</f>
        <v>0</v>
      </c>
    </row>
    <row r="199" spans="1:16" x14ac:dyDescent="0.2">
      <c r="E199" s="12" t="s">
        <v>417</v>
      </c>
    </row>
    <row r="200" spans="1:16" ht="38.25" x14ac:dyDescent="0.2">
      <c r="A200" s="5">
        <v>92</v>
      </c>
      <c r="B200" s="5" t="s">
        <v>48</v>
      </c>
      <c r="C200" s="5" t="s">
        <v>418</v>
      </c>
      <c r="D200" s="5" t="s">
        <v>50</v>
      </c>
      <c r="E200" s="5" t="s">
        <v>419</v>
      </c>
      <c r="F200" s="5" t="s">
        <v>131</v>
      </c>
      <c r="G200" s="7">
        <v>6</v>
      </c>
      <c r="H200" s="10"/>
      <c r="I200" s="9">
        <f>ROUND((H200*G200),2)</f>
        <v>0</v>
      </c>
      <c r="O200">
        <f>rekapitulace!H8</f>
        <v>21</v>
      </c>
      <c r="P200">
        <f>O200/100*I200</f>
        <v>0</v>
      </c>
    </row>
    <row r="201" spans="1:16" ht="38.25" x14ac:dyDescent="0.2">
      <c r="A201" s="5">
        <v>93</v>
      </c>
      <c r="B201" s="5" t="s">
        <v>48</v>
      </c>
      <c r="C201" s="5" t="s">
        <v>420</v>
      </c>
      <c r="D201" s="5" t="s">
        <v>50</v>
      </c>
      <c r="E201" s="5" t="s">
        <v>421</v>
      </c>
      <c r="F201" s="5" t="s">
        <v>131</v>
      </c>
      <c r="G201" s="7">
        <v>21.75</v>
      </c>
      <c r="H201" s="10"/>
      <c r="I201" s="9">
        <f>ROUND((H201*G201),2)</f>
        <v>0</v>
      </c>
      <c r="O201">
        <f>rekapitulace!H8</f>
        <v>21</v>
      </c>
      <c r="P201">
        <f>O201/100*I201</f>
        <v>0</v>
      </c>
    </row>
    <row r="202" spans="1:16" x14ac:dyDescent="0.2">
      <c r="E202" s="12" t="s">
        <v>422</v>
      </c>
    </row>
    <row r="203" spans="1:16" ht="25.5" x14ac:dyDescent="0.2">
      <c r="A203" s="5">
        <v>94</v>
      </c>
      <c r="B203" s="5" t="s">
        <v>48</v>
      </c>
      <c r="C203" s="5" t="s">
        <v>423</v>
      </c>
      <c r="D203" s="5" t="s">
        <v>50</v>
      </c>
      <c r="E203" s="5" t="s">
        <v>424</v>
      </c>
      <c r="F203" s="5" t="s">
        <v>66</v>
      </c>
      <c r="G203" s="7">
        <v>1</v>
      </c>
      <c r="H203" s="10"/>
      <c r="I203" s="9">
        <f>ROUND((H203*G203),2)</f>
        <v>0</v>
      </c>
      <c r="O203">
        <f>rekapitulace!H8</f>
        <v>21</v>
      </c>
      <c r="P203">
        <f>O203/100*I203</f>
        <v>0</v>
      </c>
    </row>
    <row r="204" spans="1:16" ht="25.5" x14ac:dyDescent="0.2">
      <c r="A204" s="5">
        <v>95</v>
      </c>
      <c r="B204" s="5" t="s">
        <v>48</v>
      </c>
      <c r="C204" s="5" t="s">
        <v>425</v>
      </c>
      <c r="D204" s="5" t="s">
        <v>56</v>
      </c>
      <c r="E204" s="5" t="s">
        <v>426</v>
      </c>
      <c r="F204" s="5" t="s">
        <v>277</v>
      </c>
      <c r="G204" s="7">
        <v>5.782</v>
      </c>
      <c r="H204" s="10"/>
      <c r="I204" s="9">
        <f>ROUND((H204*G204),2)</f>
        <v>0</v>
      </c>
      <c r="O204">
        <f>rekapitulace!H8</f>
        <v>21</v>
      </c>
      <c r="P204">
        <f>O204/100*I204</f>
        <v>0</v>
      </c>
    </row>
    <row r="205" spans="1:16" x14ac:dyDescent="0.2">
      <c r="E205" s="12" t="s">
        <v>427</v>
      </c>
    </row>
    <row r="206" spans="1:16" ht="38.25" x14ac:dyDescent="0.2">
      <c r="A206" s="5">
        <v>96</v>
      </c>
      <c r="B206" s="5" t="s">
        <v>48</v>
      </c>
      <c r="C206" s="5" t="s">
        <v>425</v>
      </c>
      <c r="D206" s="5" t="s">
        <v>58</v>
      </c>
      <c r="E206" s="5" t="s">
        <v>428</v>
      </c>
      <c r="F206" s="5" t="s">
        <v>277</v>
      </c>
      <c r="G206" s="7">
        <v>155</v>
      </c>
      <c r="H206" s="10"/>
      <c r="I206" s="9">
        <f>ROUND((H206*G206),2)</f>
        <v>0</v>
      </c>
      <c r="O206">
        <f>rekapitulace!H8</f>
        <v>21</v>
      </c>
      <c r="P206">
        <f>O206/100*I206</f>
        <v>0</v>
      </c>
    </row>
    <row r="207" spans="1:16" x14ac:dyDescent="0.2">
      <c r="E207" s="12" t="s">
        <v>429</v>
      </c>
    </row>
    <row r="208" spans="1:16" ht="25.5" x14ac:dyDescent="0.2">
      <c r="A208" s="5">
        <v>97</v>
      </c>
      <c r="B208" s="5" t="s">
        <v>48</v>
      </c>
      <c r="C208" s="5" t="s">
        <v>430</v>
      </c>
      <c r="D208" s="5" t="s">
        <v>50</v>
      </c>
      <c r="E208" s="5" t="s">
        <v>431</v>
      </c>
      <c r="F208" s="5" t="s">
        <v>432</v>
      </c>
      <c r="G208" s="7">
        <v>60.25</v>
      </c>
      <c r="H208" s="10"/>
      <c r="I208" s="9">
        <f>ROUND((H208*G208),2)</f>
        <v>0</v>
      </c>
      <c r="O208">
        <f>rekapitulace!H8</f>
        <v>21</v>
      </c>
      <c r="P208">
        <f>O208/100*I208</f>
        <v>0</v>
      </c>
    </row>
    <row r="209" spans="1:16" x14ac:dyDescent="0.2">
      <c r="E209" s="12" t="s">
        <v>433</v>
      </c>
    </row>
    <row r="210" spans="1:16" ht="12.75" customHeight="1" x14ac:dyDescent="0.2">
      <c r="A210" s="11"/>
      <c r="B210" s="11"/>
      <c r="C210" s="11" t="s">
        <v>45</v>
      </c>
      <c r="D210" s="11"/>
      <c r="E210" s="11" t="s">
        <v>128</v>
      </c>
      <c r="F210" s="11"/>
      <c r="G210" s="11"/>
      <c r="H210" s="11"/>
      <c r="I210" s="11">
        <f>SUM(I173:I209)</f>
        <v>0</v>
      </c>
      <c r="P210">
        <f>ROUND(SUM(P173:P209),2)</f>
        <v>0</v>
      </c>
    </row>
    <row r="212" spans="1:16" ht="12.75" customHeight="1" x14ac:dyDescent="0.2">
      <c r="A212" s="11"/>
      <c r="B212" s="11"/>
      <c r="C212" s="11"/>
      <c r="D212" s="11"/>
      <c r="E212" s="11" t="s">
        <v>99</v>
      </c>
      <c r="F212" s="11"/>
      <c r="G212" s="11"/>
      <c r="H212" s="11"/>
      <c r="I212" s="11">
        <f>+I23+I65+I89+I106+I127+I149+I162+I170+I210</f>
        <v>0</v>
      </c>
      <c r="P212">
        <f>+P23+P65+P89+P106+P127+P149+P162+P170+P210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59055118110236204" right="0.59055118110236204" top="0.59055118110236204" bottom="0.59055118110236204" header="0.39370078740157499" footer="0.39370078740157499"/>
  <pageSetup paperSize="9" scale="88" fitToHeight="0" orientation="landscape" cellComments="atEnd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rekapitulace</vt:lpstr>
      <vt:lpstr>000</vt:lpstr>
      <vt:lpstr>001</vt:lpstr>
      <vt:lpstr>201</vt:lpstr>
      <vt:lpstr>'000'!Názvy_tisku</vt:lpstr>
      <vt:lpstr>'001'!Názvy_tisku</vt:lpstr>
      <vt:lpstr>'201'!Názvy_tisku</vt:lpstr>
      <vt:lpstr>rekapitulace!Oblast_tisku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Koudelka Pavel</dc:creator>
  <cp:keywords/>
  <dc:description/>
  <cp:lastModifiedBy>Koudelka Pavel</cp:lastModifiedBy>
  <cp:lastPrinted>2021-03-30T08:58:25Z</cp:lastPrinted>
  <dcterms:created xsi:type="dcterms:W3CDTF">2021-03-30T08:59:45Z</dcterms:created>
  <dcterms:modified xsi:type="dcterms:W3CDTF">2021-03-30T09:00:15Z</dcterms:modified>
  <cp:category/>
  <cp:contentStatus/>
</cp:coreProperties>
</file>