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60" tabRatio="912" firstSheet="2" activeTab="7"/>
  </bookViews>
  <sheets>
    <sheet name="souhr-list stavby" sheetId="1" r:id="rId1"/>
    <sheet name="Krycí list-SO 01 Hlavní objekt" sheetId="2" r:id="rId2"/>
    <sheet name="Rekapitulace-SO 01 Hlav objekt" sheetId="3" r:id="rId3"/>
    <sheet name="Položky - SO01 Hlavní objekt" sheetId="4" r:id="rId4"/>
    <sheet name="SO 01 rozpis hromosvod " sheetId="5" r:id="rId5"/>
    <sheet name="Krycí list - SO 02 VRN" sheetId="6" r:id="rId6"/>
    <sheet name="Rekapitulace - SO 02 VRN" sheetId="7" r:id="rId7"/>
    <sheet name="Položky - SO 02 VRN" sheetId="8" r:id="rId8"/>
  </sheets>
  <externalReferences>
    <externalReference r:id="rId11"/>
    <externalReference r:id="rId12"/>
  </externalReferences>
  <definedNames>
    <definedName name="AAA" localSheetId="0">#REF!</definedName>
    <definedName name="AAA">#REF!</definedName>
    <definedName name="BPK1" localSheetId="5">'[1]Položky'!#REF!</definedName>
    <definedName name="BPK1" localSheetId="7">'Položky - SO 02 VRN'!#REF!</definedName>
    <definedName name="BPK1" localSheetId="6">'[1]Položky'!#REF!</definedName>
    <definedName name="BPK1" localSheetId="0">#REF!</definedName>
    <definedName name="BPK1">'Položky - SO01 Hlavní objekt'!#REF!</definedName>
    <definedName name="BPK2" localSheetId="5">'[1]Položky'!#REF!</definedName>
    <definedName name="BPK2" localSheetId="7">'Položky - SO 02 VRN'!#REF!</definedName>
    <definedName name="BPK2" localSheetId="6">'[1]Položky'!#REF!</definedName>
    <definedName name="BPK2" localSheetId="0">#REF!</definedName>
    <definedName name="BPK2">'Položky - SO01 Hlavní objekt'!#REF!</definedName>
    <definedName name="BPK3" localSheetId="5">'[1]Položky'!#REF!</definedName>
    <definedName name="BPK3" localSheetId="7">'Položky - SO 02 VRN'!#REF!</definedName>
    <definedName name="BPK3" localSheetId="6">'[1]Položky'!#REF!</definedName>
    <definedName name="BPK3" localSheetId="0">#REF!</definedName>
    <definedName name="BPK3">'Položky - SO01 Hlavní objekt'!#REF!</definedName>
    <definedName name="cisloobjektu" localSheetId="5">'Krycí list - SO 02 VRN'!$A$4</definedName>
    <definedName name="cisloobjektu" localSheetId="7">'[1]Krycí list'!$A$4</definedName>
    <definedName name="cisloobjektu" localSheetId="6">'[1]Krycí list'!$A$4</definedName>
    <definedName name="cisloobjektu" localSheetId="0">'[2]Krycí list'!$A$4</definedName>
    <definedName name="cisloobjektu">'Krycí list-SO 01 Hlavní objekt'!$A$4</definedName>
    <definedName name="cislostavby" localSheetId="5">'Krycí list - SO 02 VRN'!$A$6</definedName>
    <definedName name="cislostavby" localSheetId="7">'[1]Krycí list'!$A$6</definedName>
    <definedName name="cislostavby" localSheetId="6">'[1]Krycí list'!$A$6</definedName>
    <definedName name="cislostavby" localSheetId="0">'[2]Krycí list'!$A$6</definedName>
    <definedName name="cislostavby">'Krycí list-SO 01 Hlavní objekt'!$A$6</definedName>
    <definedName name="dadresa">#REF!</definedName>
    <definedName name="Datum" localSheetId="5">'Krycí list - SO 02 VRN'!$B$26</definedName>
    <definedName name="Datum" localSheetId="0">#REF!</definedName>
    <definedName name="Datum">'Krycí list-SO 01 Hlavní objekt'!$B$26</definedName>
    <definedName name="DIČ">#REF!</definedName>
    <definedName name="Dil" localSheetId="6">'Rekapitulace - SO 02 VRN'!$A$6</definedName>
    <definedName name="Dil" localSheetId="0">#REF!</definedName>
    <definedName name="Dil">'Rekapitulace-SO 01 Hlav objekt'!$A$6</definedName>
    <definedName name="dmisto">#REF!</definedName>
    <definedName name="Dodavka" localSheetId="5">'[1]Rekapitulace'!$G$10</definedName>
    <definedName name="Dodavka" localSheetId="6">'Rekapitulace - SO 02 VRN'!$G$9</definedName>
    <definedName name="Dodavka" localSheetId="0">#REF!</definedName>
    <definedName name="Dodavka">'Rekapitulace-SO 01 Hlav objekt'!$G$18</definedName>
    <definedName name="Dodavka0" localSheetId="5">'[1]Položky'!#REF!</definedName>
    <definedName name="Dodavka0" localSheetId="7">'Položky - SO 02 VRN'!#REF!</definedName>
    <definedName name="Dodavka0" localSheetId="6">'[1]Položky'!#REF!</definedName>
    <definedName name="Dodavka0" localSheetId="0">#REF!</definedName>
    <definedName name="Dodavka0">'Položky - SO01 Hlavní objekt'!#REF!</definedName>
    <definedName name="dpsc">#REF!</definedName>
    <definedName name="HSV" localSheetId="5">'[1]Rekapitulace'!$E$10</definedName>
    <definedName name="HSV" localSheetId="6">'Rekapitulace - SO 02 VRN'!$E$9</definedName>
    <definedName name="HSV" localSheetId="0">#REF!</definedName>
    <definedName name="HSV">'Rekapitulace-SO 01 Hlav objekt'!$E$18</definedName>
    <definedName name="HSV_" localSheetId="0">#REF!</definedName>
    <definedName name="HSV_">#REF!</definedName>
    <definedName name="HSV0" localSheetId="5">'[1]Položky'!#REF!</definedName>
    <definedName name="HSV0" localSheetId="7">'Položky - SO 02 VRN'!#REF!</definedName>
    <definedName name="HSV0" localSheetId="6">'[1]Položky'!#REF!</definedName>
    <definedName name="HSV0" localSheetId="0">#REF!</definedName>
    <definedName name="HSV0">'Položky - SO01 Hlavní objekt'!#REF!</definedName>
    <definedName name="HZS" localSheetId="5">'[1]Rekapitulace'!$I$10</definedName>
    <definedName name="HZS" localSheetId="6">'Rekapitulace - SO 02 VRN'!$I$9</definedName>
    <definedName name="HZS" localSheetId="0">#REF!</definedName>
    <definedName name="HZS">'Rekapitulace-SO 01 Hlav objekt'!$I$18</definedName>
    <definedName name="HZS0" localSheetId="5">'[1]Položky'!#REF!</definedName>
    <definedName name="HZS0" localSheetId="7">'Položky - SO 02 VRN'!#REF!</definedName>
    <definedName name="HZS0" localSheetId="6">'[1]Položky'!#REF!</definedName>
    <definedName name="HZS0" localSheetId="0">#REF!</definedName>
    <definedName name="HZS0">'Položky - SO01 Hlavní objekt'!#REF!</definedName>
    <definedName name="IČO">#REF!</definedName>
    <definedName name="JKSO" localSheetId="5">'Krycí list - SO 02 VRN'!$F$4</definedName>
    <definedName name="JKSO" localSheetId="0">#REF!</definedName>
    <definedName name="JKSO">'Krycí list-SO 01 Hlavní objekt'!$F$4</definedName>
    <definedName name="MJ" localSheetId="5">'Krycí list - SO 02 VRN'!$G$4</definedName>
    <definedName name="MJ" localSheetId="0">#REF!</definedName>
    <definedName name="MJ">'Krycí list-SO 01 Hlavní objekt'!$G$4</definedName>
    <definedName name="Mont" localSheetId="5">'[1]Rekapitulace'!$H$10</definedName>
    <definedName name="Mont" localSheetId="6">'Rekapitulace - SO 02 VRN'!$H$9</definedName>
    <definedName name="Mont" localSheetId="0">#REF!</definedName>
    <definedName name="Mont">'Rekapitulace-SO 01 Hlav objekt'!$H$18</definedName>
    <definedName name="Mont_" localSheetId="0">#REF!</definedName>
    <definedName name="Mont_">#REF!</definedName>
    <definedName name="Montaz0" localSheetId="5">'[1]Položky'!#REF!</definedName>
    <definedName name="Montaz0" localSheetId="7">'Položky - SO 02 VRN'!#REF!</definedName>
    <definedName name="Montaz0" localSheetId="6">'[1]Položky'!#REF!</definedName>
    <definedName name="Montaz0" localSheetId="0">#REF!</definedName>
    <definedName name="Montaz0">'Položky - SO01 Hlavní objekt'!#REF!</definedName>
    <definedName name="NazevDilu" localSheetId="6">'Rekapitulace - SO 02 VRN'!$B$6</definedName>
    <definedName name="NazevDilu" localSheetId="0">#REF!</definedName>
    <definedName name="NazevDilu">'Rekapitulace-SO 01 Hlav objekt'!$B$6</definedName>
    <definedName name="nazevobjektu" localSheetId="5">'Krycí list - SO 02 VRN'!$C$4</definedName>
    <definedName name="nazevobjektu" localSheetId="7">'[1]Krycí list'!$C$4</definedName>
    <definedName name="nazevobjektu" localSheetId="6">'[1]Krycí list'!$C$4</definedName>
    <definedName name="nazevobjektu" localSheetId="0">'[2]Krycí list'!$C$4</definedName>
    <definedName name="nazevobjektu">'Krycí list-SO 01 Hlavní objekt'!$C$4</definedName>
    <definedName name="nazevstavby" localSheetId="5">'Krycí list - SO 02 VRN'!$C$6</definedName>
    <definedName name="nazevstavby" localSheetId="7">'[1]Krycí list'!$C$6</definedName>
    <definedName name="nazevstavby" localSheetId="6">'[1]Krycí list'!$C$6</definedName>
    <definedName name="nazevstavby" localSheetId="0">'[2]Krycí list'!$C$6</definedName>
    <definedName name="nazevstavby">'Krycí list-SO 01 Hlavní objekt'!$C$6</definedName>
    <definedName name="_xlnm.Print_Titles" localSheetId="7">'Položky - SO 02 VRN'!$1:$6</definedName>
    <definedName name="_xlnm.Print_Titles" localSheetId="3">'Položky - SO01 Hlavní objekt'!$1:$6</definedName>
    <definedName name="_xlnm.Print_Titles" localSheetId="6">'Rekapitulace - SO 02 VRN'!$1:$6</definedName>
    <definedName name="_xlnm.Print_Titles" localSheetId="2">'Rekapitulace-SO 01 Hlav objekt'!$1:$6</definedName>
    <definedName name="_xlnm.Print_Titles" localSheetId="4">'SO 01 rozpis hromosvod '!$1:$5</definedName>
    <definedName name="Objednatel" localSheetId="5">'Krycí list - SO 02 VRN'!$C$8</definedName>
    <definedName name="Objednatel" localSheetId="0">#REF!</definedName>
    <definedName name="Objednatel">'Krycí list-SO 01 Hlavní objekt'!$C$8</definedName>
    <definedName name="Objekt">#REF!</definedName>
    <definedName name="_xlnm.Print_Area" localSheetId="5">'Krycí list - SO 02 VRN'!$A$1:$G$44</definedName>
    <definedName name="_xlnm.Print_Area" localSheetId="1">'Krycí list-SO 01 Hlavní objekt'!$A$1:$G$44</definedName>
    <definedName name="_xlnm.Print_Area" localSheetId="7">'Položky - SO 02 VRN'!$A$1:$G$16</definedName>
    <definedName name="_xlnm.Print_Area" localSheetId="3">'Položky - SO01 Hlavní objekt'!$A$1:$G$95</definedName>
    <definedName name="_xlnm.Print_Area" localSheetId="6">'Rekapitulace - SO 02 VRN'!$A$1:$I$11</definedName>
    <definedName name="_xlnm.Print_Area" localSheetId="2">'Rekapitulace-SO 01 Hlav objekt'!$A$1:$I$32</definedName>
    <definedName name="_xlnm.Print_Area" localSheetId="4">'SO 01 rozpis hromosvod '!$B:$F</definedName>
    <definedName name="_xlnm.Print_Area" localSheetId="0">'souhr-list stavby'!$A$1:$M$24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 localSheetId="5">'Krycí list - SO 02 VRN'!$G$7</definedName>
    <definedName name="PocetMJ" localSheetId="0">#REF!</definedName>
    <definedName name="PocetMJ">'Krycí list-SO 01 Hlavní objekt'!$G$7</definedName>
    <definedName name="Poznamka" localSheetId="5">'Krycí list - SO 02 VRN'!$B$36</definedName>
    <definedName name="Poznamka" localSheetId="0">#REF!</definedName>
    <definedName name="Poznamka">'Krycí list-SO 01 Hlavní objekt'!$B$36</definedName>
    <definedName name="Projektant" localSheetId="5">'Krycí list - SO 02 VRN'!$C$7</definedName>
    <definedName name="Projektant" localSheetId="0">#REF!</definedName>
    <definedName name="Projektant">'Krycí list-SO 01 Hlavní objekt'!$C$7</definedName>
    <definedName name="PSV" localSheetId="5">'[1]Rekapitulace'!$F$10</definedName>
    <definedName name="PSV" localSheetId="6">'Rekapitulace - SO 02 VRN'!$F$9</definedName>
    <definedName name="PSV" localSheetId="0">#REF!</definedName>
    <definedName name="PSV">'Rekapitulace-SO 01 Hlav objekt'!$F$18</definedName>
    <definedName name="PSV_" localSheetId="0">#REF!</definedName>
    <definedName name="PSV_">#REF!</definedName>
    <definedName name="PSV0" localSheetId="5">'[1]Položky'!#REF!</definedName>
    <definedName name="PSV0" localSheetId="7">'Položky - SO 02 VRN'!#REF!</definedName>
    <definedName name="PSV0" localSheetId="6">'[1]Položky'!#REF!</definedName>
    <definedName name="PSV0" localSheetId="0">#REF!</definedName>
    <definedName name="PSV0">'Položky - SO01 Hlavní objekt'!#REF!</definedName>
    <definedName name="SazbaDPH1" localSheetId="5">'Krycí list - SO 02 VRN'!$C$29</definedName>
    <definedName name="SazbaDPH1" localSheetId="0">#REF!</definedName>
    <definedName name="SazbaDPH1">'Krycí list-SO 01 Hlavní objekt'!$C$29</definedName>
    <definedName name="SazbaDPH2" localSheetId="5">'Krycí list - SO 02 VRN'!$C$31</definedName>
    <definedName name="SazbaDPH2" localSheetId="0">#REF!</definedName>
    <definedName name="SazbaDPH2">'Krycí list-SO 01 Hlavní objekt'!$C$31</definedName>
    <definedName name="SloupecCC" localSheetId="7">'Položky - SO 02 VRN'!$G$6</definedName>
    <definedName name="SloupecCC" localSheetId="0">#REF!</definedName>
    <definedName name="SloupecCC">'Položky - SO01 Hlavní objekt'!$G$6</definedName>
    <definedName name="SloupecCDH" localSheetId="0">#REF!</definedName>
    <definedName name="SloupecCDH">#REF!</definedName>
    <definedName name="SloupecCisloPol" localSheetId="7">'Položky - SO 02 VRN'!$B$6</definedName>
    <definedName name="SloupecCisloPol" localSheetId="0">#REF!</definedName>
    <definedName name="SloupecCisloPol">'Položky - SO01 Hlavní objekt'!$B$6</definedName>
    <definedName name="SloupecCH" localSheetId="0">#REF!</definedName>
    <definedName name="SloupecCH">#REF!</definedName>
    <definedName name="SloupecJC" localSheetId="7">'Položky - SO 02 VRN'!$F$6</definedName>
    <definedName name="SloupecJC" localSheetId="0">#REF!</definedName>
    <definedName name="SloupecJC">'Položky - SO01 Hlavní objekt'!$F$6</definedName>
    <definedName name="SloupecJDH" localSheetId="0">#REF!</definedName>
    <definedName name="SloupecJDH">#REF!</definedName>
    <definedName name="SloupecJDM" localSheetId="0">#REF!</definedName>
    <definedName name="SloupecJDM">#REF!</definedName>
    <definedName name="SloupecJH" localSheetId="0">#REF!</definedName>
    <definedName name="SloupecJH">#REF!</definedName>
    <definedName name="SloupecMJ" localSheetId="7">'Položky - SO 02 VRN'!$D$6</definedName>
    <definedName name="SloupecMJ" localSheetId="0">#REF!</definedName>
    <definedName name="SloupecMJ">'Položky - SO01 Hlavní objekt'!$D$6</definedName>
    <definedName name="SloupecMnozstvi" localSheetId="7">'Položky - SO 02 VRN'!$E$6</definedName>
    <definedName name="SloupecMnozstvi" localSheetId="0">#REF!</definedName>
    <definedName name="SloupecMnozstvi">'Položky - SO01 Hlavní objekt'!$E$6</definedName>
    <definedName name="SloupecNazPol" localSheetId="7">'Položky - SO 02 VRN'!$C$6</definedName>
    <definedName name="SloupecNazPol" localSheetId="0">#REF!</definedName>
    <definedName name="SloupecNazPol">'Položky - SO01 Hlavní objekt'!$C$6</definedName>
    <definedName name="SloupecPC" localSheetId="7">'Položky - SO 02 VRN'!$A$6</definedName>
    <definedName name="SloupecPC" localSheetId="0">#REF!</definedName>
    <definedName name="SloupecPC">'Položky - SO01 Hlavní objekt'!$A$6</definedName>
    <definedName name="solver_lin" localSheetId="7" hidden="1">0</definedName>
    <definedName name="solver_lin" localSheetId="3" hidden="1">0</definedName>
    <definedName name="solver_num" localSheetId="7" hidden="1">0</definedName>
    <definedName name="solver_num" localSheetId="3" hidden="1">0</definedName>
    <definedName name="solver_opt" localSheetId="7" hidden="1">'Položky - SO 02 VRN'!#REF!</definedName>
    <definedName name="solver_opt" localSheetId="3" hidden="1">'Položky - SO01 Hlavní objekt'!#REF!</definedName>
    <definedName name="solver_typ" localSheetId="7" hidden="1">1</definedName>
    <definedName name="solver_typ" localSheetId="3" hidden="1">1</definedName>
    <definedName name="solver_val" localSheetId="7" hidden="1">0</definedName>
    <definedName name="solver_val" localSheetId="3" hidden="1">0</definedName>
    <definedName name="StavbaCelkem">#REF!</definedName>
    <definedName name="Typ" localSheetId="5">'[1]Položky'!#REF!</definedName>
    <definedName name="Typ" localSheetId="7">'Položky - SO 02 VRN'!#REF!</definedName>
    <definedName name="Typ" localSheetId="6">'[1]Položky'!#REF!</definedName>
    <definedName name="Typ" localSheetId="0">#REF!</definedName>
    <definedName name="Typ">'Položky - SO01 Hlavní objekt'!#REF!</definedName>
    <definedName name="VRN" localSheetId="5">'[1]Rekapitulace'!$H$23</definedName>
    <definedName name="VRN" localSheetId="6">'Rekapitulace - SO 02 VRN'!#REF!</definedName>
    <definedName name="VRN" localSheetId="0">#REF!</definedName>
    <definedName name="VRN">'Rekapitulace-SO 01 Hlav objekt'!$H$31</definedName>
    <definedName name="VRNKc" localSheetId="5">'[1]Rekapitulace'!#REF!</definedName>
    <definedName name="VRNKc" localSheetId="7">'[1]Rekapitulace'!#REF!</definedName>
    <definedName name="VRNKc" localSheetId="6">'Rekapitulace - SO 02 VRN'!#REF!</definedName>
    <definedName name="VRNKc" localSheetId="0">#REF!</definedName>
    <definedName name="VRNKc">'Rekapitulace-SO 01 Hlav objekt'!#REF!</definedName>
    <definedName name="VRNnazev" localSheetId="5">'[1]Rekapitulace'!#REF!</definedName>
    <definedName name="VRNnazev" localSheetId="7">'[1]Rekapitulace'!#REF!</definedName>
    <definedName name="VRNnazev" localSheetId="6">'Rekapitulace - SO 02 VRN'!#REF!</definedName>
    <definedName name="VRNNazev" localSheetId="0">#REF!</definedName>
    <definedName name="VRNnazev">'Rekapitulace-SO 01 Hlav objekt'!#REF!</definedName>
    <definedName name="VRNproc" localSheetId="5">'[1]Rekapitulace'!#REF!</definedName>
    <definedName name="VRNproc" localSheetId="7">'[1]Rekapitulace'!#REF!</definedName>
    <definedName name="VRNproc" localSheetId="6">'Rekapitulace - SO 02 VRN'!#REF!</definedName>
    <definedName name="VRNproc" localSheetId="0">#REF!</definedName>
    <definedName name="VRNproc">'Rekapitulace-SO 01 Hlav objekt'!#REF!</definedName>
    <definedName name="VRNzakl" localSheetId="5">'[1]Rekapitulace'!#REF!</definedName>
    <definedName name="VRNzakl" localSheetId="7">'[1]Rekapitulace'!#REF!</definedName>
    <definedName name="VRNzakl" localSheetId="6">'Rekapitulace - SO 02 VRN'!#REF!</definedName>
    <definedName name="VRNzakl" localSheetId="0">#REF!</definedName>
    <definedName name="VRNzakl">'Rekapitulace-SO 01 Hlav objekt'!#REF!</definedName>
    <definedName name="Zakazka" localSheetId="5">'Krycí list - SO 02 VRN'!$G$9</definedName>
    <definedName name="Zakazka" localSheetId="0">#REF!</definedName>
    <definedName name="Zakazka">'Krycí list-SO 01 Hlavní objekt'!$G$9</definedName>
    <definedName name="Zaklad22" localSheetId="5">'Krycí list - SO 02 VRN'!$F$31</definedName>
    <definedName name="Zaklad22" localSheetId="0">#REF!</definedName>
    <definedName name="Zaklad22">'Krycí list-SO 01 Hlavní objekt'!$F$31</definedName>
    <definedName name="Zaklad5" localSheetId="5">'Krycí list - SO 02 VRN'!$F$29</definedName>
    <definedName name="Zaklad5" localSheetId="0">#REF!</definedName>
    <definedName name="Zaklad5">'Krycí list-SO 01 Hlavní objekt'!$F$29</definedName>
    <definedName name="Zhotovitel" localSheetId="5">'Krycí list - SO 02 VRN'!$E$11</definedName>
    <definedName name="Zhotovitel" localSheetId="0">#REF!</definedName>
    <definedName name="Zhotovitel">'Krycí list-SO 01 Hlavní objekt'!$E$11</definedName>
  </definedNames>
  <calcPr fullCalcOnLoad="1"/>
</workbook>
</file>

<file path=xl/sharedStrings.xml><?xml version="1.0" encoding="utf-8"?>
<sst xmlns="http://schemas.openxmlformats.org/spreadsheetml/2006/main" count="543" uniqueCount="310">
  <si>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</si>
  <si>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</si>
  <si>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</si>
  <si>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</si>
  <si>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</si>
  <si>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</si>
  <si>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</si>
  <si>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</si>
  <si>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</si>
  <si>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</si>
  <si>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</si>
  <si>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</si>
  <si>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</si>
  <si>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</si>
  <si>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</si>
  <si>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</si>
  <si>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</si>
  <si>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</si>
  <si>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</si>
  <si>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</si>
  <si>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</si>
  <si>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</si>
  <si>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</si>
  <si>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</si>
  <si>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</si>
  <si>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</si>
  <si>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</si>
  <si>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</si>
  <si>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</si>
  <si>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</si>
  <si>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</si>
  <si>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</si>
  <si>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</si>
  <si>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</si>
  <si>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</si>
  <si>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</si>
  <si>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</si>
  <si>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</si>
  <si>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</si>
  <si>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</si>
  <si>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</si>
  <si>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</si>
  <si>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</si>
  <si>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</si>
  <si>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</si>
  <si>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</si>
  <si>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</si>
  <si>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</si>
  <si>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</si>
  <si>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</si>
  <si>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</si>
  <si>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</si>
  <si>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</si>
  <si>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</si>
  <si>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</si>
  <si>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</si>
  <si>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</si>
  <si>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</si>
  <si>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</si>
  <si>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</si>
  <si>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</si>
  <si>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</si>
  <si>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</si>
  <si>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</si>
  <si>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</si>
  <si>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</si>
  <si>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</si>
  <si>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</si>
  <si>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</si>
  <si>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SO 01 - Hlavní objekt</t>
  </si>
  <si>
    <t>m3</t>
  </si>
  <si>
    <t>Přístřešek</t>
  </si>
  <si>
    <t>132201201R00</t>
  </si>
  <si>
    <t>Hloubení rýh šířky do 200 cm v hor.3 do 100 m3</t>
  </si>
  <si>
    <t>132201209R00</t>
  </si>
  <si>
    <t>Příplatek za lepivost - hloubení rýh 200cm v hor.3</t>
  </si>
  <si>
    <t>132301201R00</t>
  </si>
  <si>
    <t>Hloubení rýh šířky do 200 cm v hor.4 do 100 m3</t>
  </si>
  <si>
    <t>132301209R00</t>
  </si>
  <si>
    <t>Příplatek za lepivost - hloubení rýh 200cm v hor.4</t>
  </si>
  <si>
    <t>162301102R00</t>
  </si>
  <si>
    <t>Vodorovné přemístění výkopku z hor.1-4 do 1000 m</t>
  </si>
  <si>
    <t>162702199R00</t>
  </si>
  <si>
    <t>Poplatek za skládku zeminy</t>
  </si>
  <si>
    <t>167101101R00</t>
  </si>
  <si>
    <t>Nakládání výkopku z hor.1-4 v množství do 100 m3 (zpětný zásyp kolem základových bloků)</t>
  </si>
  <si>
    <t>171201201R00</t>
  </si>
  <si>
    <t>Uložení sypaniny na skl.-modelace na výšku přes 2m přebytečná zemina po zásypech</t>
  </si>
  <si>
    <t>174101101R00</t>
  </si>
  <si>
    <t>Zásyp jam, rýh, šachet se zhutněním (po osazení základových bloků)</t>
  </si>
  <si>
    <t>2</t>
  </si>
  <si>
    <t>Základy a zvláštní zakládání</t>
  </si>
  <si>
    <t>271531111R00</t>
  </si>
  <si>
    <t>Polštář základu z kameniva hr. drceného 16-63 mm</t>
  </si>
  <si>
    <t>273313611R00</t>
  </si>
  <si>
    <t>Beton základových desek prostý C 16/20 (B 20) (podbetonování pro osazení bloků)</t>
  </si>
  <si>
    <t>273351215R00</t>
  </si>
  <si>
    <t>Bednění stěn základových desek - zřízení</t>
  </si>
  <si>
    <t>m2</t>
  </si>
  <si>
    <t>273351216R00</t>
  </si>
  <si>
    <t>Bednění stěn základových desek - odstranění</t>
  </si>
  <si>
    <t>274122011R00</t>
  </si>
  <si>
    <t>Montáž základ. pasů, prahů a věnců ze ŽB do 1,5 t</t>
  </si>
  <si>
    <t>kus</t>
  </si>
  <si>
    <t>274313611R00</t>
  </si>
  <si>
    <t>Beton základových pasů prostý C 16/20 (B 20) (dobetonávka mezi bloky skosený roh) OZN ,,D"</t>
  </si>
  <si>
    <t>274351215R00</t>
  </si>
  <si>
    <t>Bednění stěn základových pasů - zřízení</t>
  </si>
  <si>
    <t>274351216R00</t>
  </si>
  <si>
    <t>Bednění stěn základových pasů - odstranění</t>
  </si>
  <si>
    <t>27412PC01</t>
  </si>
  <si>
    <t>Betonový základový prvek 600 * 600 * 600mm označení na výkr. č.F1.1-1 - ,,1z"</t>
  </si>
  <si>
    <t>27412PC02</t>
  </si>
  <si>
    <t>Betonový základový prvek 600 * 600 * 1200mm označení na výkr. č.F1.1-1 - ,,2z"</t>
  </si>
  <si>
    <t>27412PC03</t>
  </si>
  <si>
    <t>Betonový základový prvek 600 * 600 * 1800mm označení na výkr. č.F1.1-1 - ,,3z"</t>
  </si>
  <si>
    <t>3</t>
  </si>
  <si>
    <t>Svislé a kompletní konstrukce</t>
  </si>
  <si>
    <t>311321511U00</t>
  </si>
  <si>
    <t>Nadzákladové zdi z betonu železového tř C20/25 (podbetonávka šikmého rohu)</t>
  </si>
  <si>
    <t>311351105R00</t>
  </si>
  <si>
    <t>Bednění nadzákladových zdí oboustranné - zřízení</t>
  </si>
  <si>
    <t>311351106R00</t>
  </si>
  <si>
    <t>Bednění nadzákladových zdí oboustranné-odstranění</t>
  </si>
  <si>
    <t>327121111R00</t>
  </si>
  <si>
    <t>Osazení prefabrikovaných dílců opěrných zdí z betonu železového na sucho do 5 t</t>
  </si>
  <si>
    <t>včetně montáže spínacích tyčí</t>
  </si>
  <si>
    <t>389361001R00</t>
  </si>
  <si>
    <t>Doplňující výztuž prefa konstrukcí z bet.oceli kari síť oka 100/100/8mm (pro dobetonávku)</t>
  </si>
  <si>
    <t>t</t>
  </si>
  <si>
    <t>32712PC01</t>
  </si>
  <si>
    <t>Stěnový betonový blok rozměr 600*600*1200mm označení na výkr. č.F1.1-2 - ,,2"</t>
  </si>
  <si>
    <t>32712PC02</t>
  </si>
  <si>
    <t>Stěnový betonový blok rozměr 600*600*1800mm označení na výkr. č.F1.1-2 - ,,3"</t>
  </si>
  <si>
    <t>32712PC03</t>
  </si>
  <si>
    <t>Stěnový betonový blok rozměr 600*600*2400mm označení na výkr. č.F1.1-2 - ,,4"</t>
  </si>
  <si>
    <t>32712PC03a</t>
  </si>
  <si>
    <t>Stěnový betonový blok úhlový II+I / 30°/ re označení na výkr. č.F1.1-2 - ,,5"</t>
  </si>
  <si>
    <t>32712PC03b</t>
  </si>
  <si>
    <t>Stěnový betonový blok úhlový III / 30°/ re označení na výkr. č.F1.1-2 - ,,6"</t>
  </si>
  <si>
    <t>32712PC04</t>
  </si>
  <si>
    <t>Spínací tyče + kotevní desky spodní a horní tyče</t>
  </si>
  <si>
    <t>soubor</t>
  </si>
  <si>
    <t>5</t>
  </si>
  <si>
    <t>Komunikace</t>
  </si>
  <si>
    <t>566903111R00</t>
  </si>
  <si>
    <t>Vyspravení podkladu po překopech kamenivem hrubě drceným</t>
  </si>
  <si>
    <t xml:space="preserve"> - oprava stávající asfaltové plochy kolem patek po montáži základových bloků</t>
  </si>
  <si>
    <t>572952111R00</t>
  </si>
  <si>
    <t>Vyspravení krytu po překopu asf.betonem tl.do 5 cm</t>
  </si>
  <si>
    <t>935111111R00</t>
  </si>
  <si>
    <t>Osazení přík. žlabu do štěrkopísku z tvárnic 50 cm</t>
  </si>
  <si>
    <t>m</t>
  </si>
  <si>
    <t>59227620</t>
  </si>
  <si>
    <t>Deska meliorační TBM 12-30  100x29,5x10 cm</t>
  </si>
  <si>
    <t>5B</t>
  </si>
  <si>
    <t>Komunikace - Bourání</t>
  </si>
  <si>
    <t>113107142R00</t>
  </si>
  <si>
    <t>Odstranění podkladu pl.do 200 m2, živice tl. 10 cm</t>
  </si>
  <si>
    <t>919735112R00</t>
  </si>
  <si>
    <t>Řezání stávajícího živičného krytu tl. 5 - 10 cm</t>
  </si>
  <si>
    <t>979084216R00</t>
  </si>
  <si>
    <t>Vodorovná doprava vybour. hmot po suchu do 5 km</t>
  </si>
  <si>
    <t>94</t>
  </si>
  <si>
    <t>Lešení a stavební výtahy</t>
  </si>
  <si>
    <t>945421111R00</t>
  </si>
  <si>
    <t>Hydraulická plošina na podvozku  pro osazení obvodových plechů</t>
  </si>
  <si>
    <t>hod</t>
  </si>
  <si>
    <t>9499000PC01</t>
  </si>
  <si>
    <t>Jeřáb na automobilovém podvozku do 20t montáž ocelové konstrukce zastřešení</t>
  </si>
  <si>
    <t>95</t>
  </si>
  <si>
    <t>Dokončovací konstrukce na pozemních stavbách</t>
  </si>
  <si>
    <t>952901411R00</t>
  </si>
  <si>
    <t>Vyčištění ostatních objektů (zásobníků) jakékoliv výšky</t>
  </si>
  <si>
    <t>953965151R00</t>
  </si>
  <si>
    <t>Kotevní šrouby pro chemické kotvy velikost M24 délky 290mm</t>
  </si>
  <si>
    <t>953981106R00</t>
  </si>
  <si>
    <t>Chemické kotvy do betonu, hl. 210 mm, M 24, ampule</t>
  </si>
  <si>
    <t>99</t>
  </si>
  <si>
    <t>Staveništní přesun hmot</t>
  </si>
  <si>
    <t>998011031R00</t>
  </si>
  <si>
    <t>Přesun hmot pro budovy z bloků výšky do 6 m</t>
  </si>
  <si>
    <t>764</t>
  </si>
  <si>
    <t>Konstrukce klempířské</t>
  </si>
  <si>
    <t>764351207R00</t>
  </si>
  <si>
    <t>Žlaby z Pz plechu podokapní čtyřhranné,rš 500 mm vč. háků. čel a rohů)</t>
  </si>
  <si>
    <t>764359232R00</t>
  </si>
  <si>
    <t>Kotlík z Pz plechu čtyřhranný 200 x 300 x 400 mm</t>
  </si>
  <si>
    <t>764451204R00</t>
  </si>
  <si>
    <t>Odpadní trouby z Pz plechu, čtvercové o str. 150mm</t>
  </si>
  <si>
    <t>998764202R00</t>
  </si>
  <si>
    <t>Přesun hmot pro klempířské konstr., výšky do 12 m</t>
  </si>
  <si>
    <t>767</t>
  </si>
  <si>
    <t>Konstrukce zámečnické</t>
  </si>
  <si>
    <t>767131111R00</t>
  </si>
  <si>
    <t>Montáž stěn z plechu spojených šroubováním BTS 35/207</t>
  </si>
  <si>
    <t>76713PC01</t>
  </si>
  <si>
    <t>Stěnový trapézový plech BTS 35/207 s povrch úpravou polyester 25um barva RAL 9002</t>
  </si>
  <si>
    <t>767392113R00</t>
  </si>
  <si>
    <t>Montáž krytiny střech, tvar. plechem, přistřelením</t>
  </si>
  <si>
    <t>76739PC02</t>
  </si>
  <si>
    <t>Konstrukční trapézové plechy BTR 160/250/1mm s povrch úpravou polyester 25um barva RAL 9002</t>
  </si>
  <si>
    <t>767995102R00</t>
  </si>
  <si>
    <t>Montáž kovových atypických konstrukcí do 10 kg povrchová úprava žárový zinek</t>
  </si>
  <si>
    <t>kg</t>
  </si>
  <si>
    <t>povrchová úprava žárový zinek(pol č. 6 nosník žlabu) výkr F1.1-3</t>
  </si>
  <si>
    <t>767995104R00</t>
  </si>
  <si>
    <t>Montáž kovových atypických konstrukcí do 50 kg povrchová úprava žárový zinek</t>
  </si>
  <si>
    <t>(pol č.2 kotevní plech; pol č.4 rámová vzpěra; pol.č.7 paždíky pro kotvení závětrných stěn)</t>
  </si>
  <si>
    <t>767995105R00</t>
  </si>
  <si>
    <t>Montáž kovových atypických konstrukcí do 100 kg povrchová úprava žárový zinek</t>
  </si>
  <si>
    <t>(pol č.5 zavětrování)</t>
  </si>
  <si>
    <t>767995106R00</t>
  </si>
  <si>
    <t>Montáž kovových atypických konstrukcí do 250 kg povrchová úprava žárový zinek</t>
  </si>
  <si>
    <t>(pol č.1 a 1" sloupy)</t>
  </si>
  <si>
    <t>767995108R00</t>
  </si>
  <si>
    <t>Montáž kovových atypických konstrukcí nad 500 kg povrchová úprava žárový zinek</t>
  </si>
  <si>
    <t>(pol č.3 nosníky)</t>
  </si>
  <si>
    <t>998767202R00</t>
  </si>
  <si>
    <t>Přesun hmot pro zámečnické konstr., výšky do 12 m</t>
  </si>
  <si>
    <t>M211</t>
  </si>
  <si>
    <t>Hromosvod</t>
  </si>
  <si>
    <t>211909001R00</t>
  </si>
  <si>
    <t>Silnoproudé elektroinstalace - hromosvod a uzemění - viz samostatný položkový rozpočet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</si>
  <si>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</si>
  <si>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</si>
  <si>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</si>
  <si>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</si>
  <si>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</si>
  <si>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</si>
  <si>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</si>
  <si>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</si>
  <si>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Souhrnný list stavebních objektů</t>
  </si>
  <si>
    <t>JKSO:</t>
  </si>
  <si>
    <t xml:space="preserve">                    Cenová soustava RTS</t>
  </si>
  <si>
    <t>STAVEBNÍ OBJEKTY</t>
  </si>
  <si>
    <t>SO 01</t>
  </si>
  <si>
    <t>Hlavní objekt</t>
  </si>
  <si>
    <t>SO 02</t>
  </si>
  <si>
    <t>Vedlejší a ostatní náklady</t>
  </si>
  <si>
    <t>Stavební objekty celkem bez DPH</t>
  </si>
  <si>
    <t>Cena celkem bez DPH</t>
  </si>
  <si>
    <t xml:space="preserve">DPH </t>
  </si>
  <si>
    <t>z částky</t>
  </si>
  <si>
    <t>Cena celkem s DPH</t>
  </si>
  <si>
    <t>HB PROJEKT - Vlasta Caklová</t>
  </si>
  <si>
    <t>KSUS VYSOČINY</t>
  </si>
  <si>
    <t>Přístřešek na posypový inertní materiál v areálu KSÚSV CSM Moravské Budějovice - skládka Želetava</t>
  </si>
  <si>
    <t>10/14</t>
  </si>
  <si>
    <t>31a</t>
  </si>
  <si>
    <t>32712PC05</t>
  </si>
  <si>
    <t>Doprava bloků Jihlava - Želetava</t>
  </si>
  <si>
    <t>Přístřešek na posypový inertní materiál v areálu KSÚS CSM Moravské Budějovice- skládka Želetava</t>
  </si>
  <si>
    <t>SO 02 - Vedlajší a ostatní náklady</t>
  </si>
  <si>
    <t>Cenová soustava RTS</t>
  </si>
  <si>
    <t>SO 02 - Vedlejší a ostatní náklady</t>
  </si>
  <si>
    <t>VRN</t>
  </si>
  <si>
    <t>Vedlejší náklady</t>
  </si>
  <si>
    <t>Ostatní náklady</t>
  </si>
  <si>
    <t>005121010R</t>
  </si>
  <si>
    <t>Náklady spojené s pronájmem prostor pro zařízení staveniště a sociální zařízení pro zaměstnance (doba 3 měsíce)</t>
  </si>
  <si>
    <t>005121020R</t>
  </si>
  <si>
    <t>Provoz zařízení staveniště náklady na spotřebu el. energie a vody</t>
  </si>
  <si>
    <t>005121030R</t>
  </si>
  <si>
    <t>Úprava povrchu komunikací zasažených používáním stavebních strojů vzniklých provozem stavby</t>
  </si>
  <si>
    <t>005241010R</t>
  </si>
  <si>
    <t>Vytyčení inženýrských síťí před zahájením stavebních prací</t>
  </si>
  <si>
    <t>005241020R</t>
  </si>
  <si>
    <t>Náklady na geometrické zaměření dokončeného díla</t>
  </si>
  <si>
    <t>005241030R</t>
  </si>
  <si>
    <t>Náklady na vyhotovení dokumentace skutečného provedení stavby</t>
  </si>
  <si>
    <t>Soupis prací</t>
  </si>
  <si>
    <t>KRYCÍ LIST - SOUPIS PRACÍ</t>
  </si>
  <si>
    <t xml:space="preserve">Soupis prací </t>
  </si>
  <si>
    <t>Bill of quantities</t>
  </si>
  <si>
    <t>Name building</t>
  </si>
  <si>
    <t>název stavby</t>
  </si>
  <si>
    <t>Přístřešek Želetava</t>
  </si>
  <si>
    <t>Hromosvod a uzemnění</t>
  </si>
  <si>
    <t>description</t>
  </si>
  <si>
    <t xml:space="preserve">    Název výrobku</t>
  </si>
  <si>
    <t>Jed.</t>
  </si>
  <si>
    <t>počet</t>
  </si>
  <si>
    <t>p.cena/jedn</t>
  </si>
  <si>
    <t>celkem</t>
  </si>
  <si>
    <t>Označovací štítek</t>
  </si>
  <si>
    <t>ks</t>
  </si>
  <si>
    <t>FeZn pás 30x4vel.bal.,40mikr.Zn,1kg=1,05m</t>
  </si>
  <si>
    <t>FeZn drát pr.10mm - bal.20-50kg</t>
  </si>
  <si>
    <t>FeZn drát pr.8mm</t>
  </si>
  <si>
    <t>podpěra vedení PV22</t>
  </si>
  <si>
    <t>svorka SU,SK,SO</t>
  </si>
  <si>
    <t>svorkaSZ a</t>
  </si>
  <si>
    <t>svařovaný spoj + ochr.nátěr</t>
  </si>
  <si>
    <t>tvarování dílu</t>
  </si>
  <si>
    <t>Ochtranný nátěr  spojů</t>
  </si>
  <si>
    <t>Pomocný materiál</t>
  </si>
  <si>
    <t>kpl</t>
  </si>
  <si>
    <t>Pomocné práce</t>
  </si>
  <si>
    <t>Plošiny</t>
  </si>
  <si>
    <t>Material+works excl. VAT</t>
  </si>
  <si>
    <t>mat.+ práce celkem bez DPH</t>
  </si>
  <si>
    <t>Subtotal</t>
  </si>
  <si>
    <t>mezisoučet</t>
  </si>
  <si>
    <t>Design works</t>
  </si>
  <si>
    <t>dokumentace skut. stavu</t>
  </si>
  <si>
    <t>Measurement and commission</t>
  </si>
  <si>
    <t>výchozí revize NN, hromosvod</t>
  </si>
  <si>
    <t>TOTAL Excl. VAT</t>
  </si>
  <si>
    <t>celkem bez DPH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</si>
</sst>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-* #,##0.000\ &quot;Kč&quot;_-;\-* #,##0.000\ &quot;Kč&quot;_-;_-* &quot;-&quot;??\ &quot;Kč&quot;_-;_-@_-"/>
    <numFmt numFmtId="176" formatCode="_-* #,##0.0\ &quot;Kč&quot;_-;\-* #,##0.0\ &quot;Kč&quot;_-;_-* &quot;-&quot;??\ &quot;Kč&quot;_-;_-@_-"/>
    <numFmt numFmtId="177" formatCode="_-* #,##0.0000\ &quot;Kč&quot;_-;\-* #,##0.0000\ &quot;Kč&quot;_-;_-* &quot;-&quot;??\ &quot;Kč&quot;_-;_-@_-"/>
    <numFmt numFmtId="178" formatCode="_-* #,##0.00000\ &quot;Kč&quot;_-;\-* #,##0.00000\ &quot;Kč&quot;_-;_-* &quot;-&quot;??\ &quot;Kč&quot;_-;_-@_-"/>
    <numFmt numFmtId="179" formatCode="_-* #,##0.000000\ &quot;Kč&quot;_-;\-* #,##0.000000\ &quot;Kč&quot;_-;_-* &quot;-&quot;??\ &quot;Kč&quot;_-;_-@_-"/>
    <numFmt numFmtId="180" formatCode="_-* #,##0.0000000\ &quot;Kč&quot;_-;\-* #,##0.0000000\ &quot;Kč&quot;_-;_-* &quot;-&quot;??\ &quot;Kč&quot;_-;_-@_-"/>
    <numFmt numFmtId="181" formatCode="_-* #,##0.00000000\ &quot;Kč&quot;_-;\-* #,##0.00000000\ &quot;Kč&quot;_-;_-* &quot;-&quot;??\ &quot;Kč&quot;_-;_-@_-"/>
    <numFmt numFmtId="182" formatCode="_-* #,##0.000000000\ &quot;Kč&quot;_-;\-* #,##0.000000000\ &quot;Kč&quot;_-;_-* &quot;-&quot;??\ &quot;Kč&quot;_-;_-@_-"/>
    <numFmt numFmtId="183" formatCode="_-* #,##0.0000000000\ &quot;Kč&quot;_-;\-* #,##0.0000000000\ &quot;Kč&quot;_-;_-* &quot;-&quot;??\ &quot;Kč&quot;_-;_-@_-"/>
    <numFmt numFmtId="184" formatCode="_-* #,##0.00000000000\ &quot;Kč&quot;_-;\-* #,##0.00000000000\ &quot;Kč&quot;_-;_-* &quot;-&quot;??\ &quot;Kč&quot;_-;_-@_-"/>
    <numFmt numFmtId="185" formatCode="_-* #,##0\ &quot;Kč&quot;_-;\-* #,##0\ &quot;Kč&quot;_-;_-* &quot;-&quot;??\ &quot;Kč&quot;_-;_-@_-"/>
    <numFmt numFmtId="186" formatCode="#,##0.0"/>
    <numFmt numFmtId="187" formatCode="#,##0.00\ &quot;Kč&quot;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.##0.00,&quot;Kč&quot;"/>
    <numFmt numFmtId="193" formatCode="#,##0\ _K_č"/>
    <numFmt numFmtId="194" formatCode="dd/mm/yy\-\ hh:mm"/>
    <numFmt numFmtId="195" formatCode="&quot; &quot;@"/>
    <numFmt numFmtId="196" formatCode="&quot; &quot;dd/mm/yyyy"/>
    <numFmt numFmtId="197" formatCode="###\ ###"/>
    <numFmt numFmtId="198" formatCode="##\ ###\ ####"/>
    <numFmt numFmtId="199" formatCode="* _-#,##0\ &quot;Kč&quot;;* \-#,##0\ &quot;Kč&quot;;* _-&quot;-&quot;\ &quot;Kč&quot;;@"/>
    <numFmt numFmtId="200" formatCode="* #,##0;* \-#,##0;* &quot;-&quot;;@"/>
    <numFmt numFmtId="201" formatCode="* _-#,##0.00\ &quot;Kč&quot;;* \-#,##0.00\ &quot;Kč&quot;;* _-&quot;-&quot;??\ &quot;Kč&quot;;@"/>
    <numFmt numFmtId="202" formatCode="* #,##0.00;* \-#,##0.00;* &quot;-&quot;??;@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#"/>
    <numFmt numFmtId="208" formatCode="&quot;SFr.&quot;\ #,##0;&quot;SFr.&quot;\ \-#,##0"/>
    <numFmt numFmtId="209" formatCode="&quot;SFr.&quot;\ #,##0;[Red]&quot;SFr.&quot;\ \-#,##0"/>
    <numFmt numFmtId="210" formatCode="&quot;SFr.&quot;\ #,##0.00;&quot;SFr.&quot;\ \-#,##0.00"/>
    <numFmt numFmtId="211" formatCode="&quot;SFr.&quot;\ #,##0.00;[Red]&quot;SFr.&quot;\ \-#,##0.00"/>
    <numFmt numFmtId="212" formatCode="_ &quot;SFr.&quot;\ * #,##0_ ;_ &quot;SFr.&quot;\ * \-#,##0_ ;_ &quot;SFr.&quot;\ * &quot;-&quot;_ ;_ @_ "/>
    <numFmt numFmtId="213" formatCode="_ * #,##0_ ;_ * \-#,##0_ ;_ * &quot;-&quot;_ ;_ @_ "/>
    <numFmt numFmtId="214" formatCode="_ &quot;SFr.&quot;\ * #,##0.00_ ;_ &quot;SFr.&quot;\ * \-#,##0.00_ ;_ &quot;SFr.&quot;\ * &quot;-&quot;??_ ;_ @_ "/>
    <numFmt numFmtId="215" formatCode="_ * #,##0.00_ ;_ * \-#,##0.00_ ;_ * &quot;-&quot;??_ ;_ @_ "/>
    <numFmt numFmtId="216" formatCode="[$-405]d\.\ mmmm\ yyyy"/>
    <numFmt numFmtId="217" formatCode="000\ 00"/>
    <numFmt numFmtId="218" formatCode="#,##0.0\ &quot;Kč&quot;"/>
    <numFmt numFmtId="219" formatCode="#,##0;[Red]\-#,##0"/>
    <numFmt numFmtId="220" formatCode="#,##0;\-#,##0"/>
    <numFmt numFmtId="221" formatCode="#,##0&quot;K?&quot;;[Red]\-#,##0&quot;K?&quot;"/>
    <numFmt numFmtId="222" formatCode="#,##0.000;\-#,##0.000"/>
    <numFmt numFmtId="223" formatCode="#,##0.00;\-#,##0.00"/>
    <numFmt numFmtId="224" formatCode="0.000"/>
    <numFmt numFmtId="225" formatCode="#,##0.00000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7"/>
      <name val="Arial CE"/>
      <family val="2"/>
    </font>
    <font>
      <sz val="10"/>
      <color indexed="17"/>
      <name val="Arial CE"/>
      <family val="2"/>
    </font>
    <font>
      <sz val="8"/>
      <color indexed="9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0"/>
      <name val="CityBlueprint"/>
      <family val="0"/>
    </font>
    <font>
      <b/>
      <i/>
      <sz val="16"/>
      <color indexed="12"/>
      <name val="Century Gothic"/>
      <family val="2"/>
    </font>
    <font>
      <b/>
      <i/>
      <sz val="16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sz val="11"/>
      <name val="Century Gothic"/>
      <family val="2"/>
    </font>
    <font>
      <b/>
      <sz val="11"/>
      <name val="Century Gothic"/>
      <family val="2"/>
    </font>
    <font>
      <b/>
      <i/>
      <sz val="12"/>
      <name val="Century Gothic"/>
      <family val="2"/>
    </font>
    <font>
      <sz val="11"/>
      <name val="Century Gothic"/>
      <family val="2"/>
    </font>
    <font>
      <sz val="11"/>
      <name val="CityBlueprint"/>
      <family val="0"/>
    </font>
    <font>
      <sz val="11"/>
      <name val="Arial CE"/>
      <family val="0"/>
    </font>
    <font>
      <sz val="12"/>
      <name val="Century Gothic"/>
      <family val="2"/>
    </font>
    <font>
      <b/>
      <i/>
      <sz val="14"/>
      <name val="Century Gothic"/>
      <family val="2"/>
    </font>
    <font>
      <b/>
      <i/>
      <sz val="10"/>
      <name val="Century Gothic"/>
      <family val="2"/>
    </font>
    <font>
      <b/>
      <i/>
      <sz val="18"/>
      <name val="Century Gothic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8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>
      <alignment/>
      <protection/>
    </xf>
    <xf numFmtId="0" fontId="30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3" borderId="8" applyNumberFormat="0" applyAlignment="0" applyProtection="0"/>
    <xf numFmtId="0" fontId="36" fillId="13" borderId="9" applyNumberFormat="0" applyAlignment="0" applyProtection="0"/>
    <xf numFmtId="0" fontId="37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</cellStyleXfs>
  <cellXfs count="33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5" fillId="18" borderId="14" xfId="0" applyNumberFormat="1" applyFont="1" applyFill="1" applyBorder="1" applyAlignment="1">
      <alignment/>
    </xf>
    <xf numFmtId="49" fontId="0" fillId="18" borderId="15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Alignment="1">
      <alignment/>
    </xf>
    <xf numFmtId="0" fontId="4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3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20" xfId="0" applyNumberFormat="1" applyBorder="1" applyAlignment="1">
      <alignment horizontal="right"/>
    </xf>
    <xf numFmtId="167" fontId="0" fillId="0" borderId="23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18" borderId="43" xfId="0" applyFont="1" applyFill="1" applyBorder="1" applyAlignment="1">
      <alignment/>
    </xf>
    <xf numFmtId="0" fontId="7" fillId="18" borderId="44" xfId="0" applyFont="1" applyFill="1" applyBorder="1" applyAlignment="1">
      <alignment/>
    </xf>
    <xf numFmtId="0" fontId="7" fillId="18" borderId="47" xfId="0" applyFont="1" applyFill="1" applyBorder="1" applyAlignment="1">
      <alignment/>
    </xf>
    <xf numFmtId="167" fontId="7" fillId="18" borderId="44" xfId="0" applyNumberFormat="1" applyFont="1" applyFill="1" applyBorder="1" applyAlignment="1">
      <alignment/>
    </xf>
    <xf numFmtId="0" fontId="7" fillId="18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9" xfId="50" applyFont="1" applyBorder="1">
      <alignment/>
      <protection/>
    </xf>
    <xf numFmtId="0" fontId="0" fillId="0" borderId="49" xfId="50" applyBorder="1">
      <alignment/>
      <protection/>
    </xf>
    <xf numFmtId="0" fontId="0" fillId="0" borderId="50" xfId="50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3" fillId="0" borderId="52" xfId="50" applyFont="1" applyBorder="1">
      <alignment/>
      <protection/>
    </xf>
    <xf numFmtId="0" fontId="0" fillId="0" borderId="52" xfId="50" applyBorder="1">
      <alignment/>
      <protection/>
    </xf>
    <xf numFmtId="0" fontId="0" fillId="0" borderId="52" xfId="50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12" borderId="30" xfId="0" applyNumberFormat="1" applyFont="1" applyFill="1" applyBorder="1" applyAlignment="1">
      <alignment/>
    </xf>
    <xf numFmtId="0" fontId="1" fillId="12" borderId="31" xfId="0" applyFont="1" applyFill="1" applyBorder="1" applyAlignment="1">
      <alignment/>
    </xf>
    <xf numFmtId="0" fontId="1" fillId="12" borderId="32" xfId="0" applyFont="1" applyFill="1" applyBorder="1" applyAlignment="1">
      <alignment/>
    </xf>
    <xf numFmtId="0" fontId="1" fillId="12" borderId="53" xfId="0" applyFont="1" applyFill="1" applyBorder="1" applyAlignment="1">
      <alignment/>
    </xf>
    <xf numFmtId="0" fontId="1" fillId="12" borderId="54" xfId="0" applyFont="1" applyFill="1" applyBorder="1" applyAlignment="1">
      <alignment/>
    </xf>
    <xf numFmtId="0" fontId="1" fillId="12" borderId="55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1" fillId="18" borderId="30" xfId="0" applyFont="1" applyFill="1" applyBorder="1" applyAlignment="1">
      <alignment/>
    </xf>
    <xf numFmtId="0" fontId="1" fillId="18" borderId="31" xfId="0" applyFont="1" applyFill="1" applyBorder="1" applyAlignment="1">
      <alignment/>
    </xf>
    <xf numFmtId="3" fontId="1" fillId="18" borderId="32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19" borderId="36" xfId="0" applyFont="1" applyFill="1" applyBorder="1" applyAlignment="1">
      <alignment/>
    </xf>
    <xf numFmtId="0" fontId="1" fillId="19" borderId="37" xfId="0" applyFont="1" applyFill="1" applyBorder="1" applyAlignment="1">
      <alignment/>
    </xf>
    <xf numFmtId="0" fontId="0" fillId="19" borderId="56" xfId="0" applyFill="1" applyBorder="1" applyAlignment="1">
      <alignment/>
    </xf>
    <xf numFmtId="0" fontId="1" fillId="19" borderId="57" xfId="0" applyFont="1" applyFill="1" applyBorder="1" applyAlignment="1">
      <alignment horizontal="right"/>
    </xf>
    <xf numFmtId="0" fontId="1" fillId="19" borderId="37" xfId="0" applyFont="1" applyFill="1" applyBorder="1" applyAlignment="1">
      <alignment horizontal="right"/>
    </xf>
    <xf numFmtId="0" fontId="1" fillId="19" borderId="38" xfId="0" applyFont="1" applyFill="1" applyBorder="1" applyAlignment="1">
      <alignment horizontal="center"/>
    </xf>
    <xf numFmtId="4" fontId="6" fillId="19" borderId="37" xfId="0" applyNumberFormat="1" applyFont="1" applyFill="1" applyBorder="1" applyAlignment="1">
      <alignment horizontal="right"/>
    </xf>
    <xf numFmtId="4" fontId="6" fillId="19" borderId="56" xfId="0" applyNumberFormat="1" applyFont="1" applyFill="1" applyBorder="1" applyAlignment="1">
      <alignment horizontal="right"/>
    </xf>
    <xf numFmtId="0" fontId="0" fillId="0" borderId="4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40" xfId="0" applyNumberFormat="1" applyFont="1" applyBorder="1" applyAlignment="1">
      <alignment horizontal="right"/>
    </xf>
    <xf numFmtId="166" fontId="0" fillId="0" borderId="59" xfId="0" applyNumberFormat="1" applyFont="1" applyBorder="1" applyAlignment="1">
      <alignment horizontal="right"/>
    </xf>
    <xf numFmtId="3" fontId="0" fillId="0" borderId="60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58" xfId="0" applyNumberFormat="1" applyFont="1" applyBorder="1" applyAlignment="1">
      <alignment horizontal="right"/>
    </xf>
    <xf numFmtId="0" fontId="0" fillId="18" borderId="43" xfId="0" applyFill="1" applyBorder="1" applyAlignment="1">
      <alignment/>
    </xf>
    <xf numFmtId="0" fontId="1" fillId="18" borderId="44" xfId="0" applyFont="1" applyFill="1" applyBorder="1" applyAlignment="1">
      <alignment/>
    </xf>
    <xf numFmtId="0" fontId="0" fillId="18" borderId="44" xfId="0" applyFill="1" applyBorder="1" applyAlignment="1">
      <alignment/>
    </xf>
    <xf numFmtId="4" fontId="0" fillId="18" borderId="61" xfId="0" applyNumberFormat="1" applyFill="1" applyBorder="1" applyAlignment="1">
      <alignment/>
    </xf>
    <xf numFmtId="4" fontId="0" fillId="18" borderId="43" xfId="0" applyNumberFormat="1" applyFill="1" applyBorder="1" applyAlignment="1">
      <alignment/>
    </xf>
    <xf numFmtId="4" fontId="0" fillId="18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50">
      <alignment/>
      <protection/>
    </xf>
    <xf numFmtId="0" fontId="11" fillId="0" borderId="0" xfId="50" applyFont="1" applyAlignment="1">
      <alignment horizontal="centerContinuous"/>
      <protection/>
    </xf>
    <xf numFmtId="0" fontId="12" fillId="0" borderId="0" xfId="50" applyFont="1" applyAlignment="1">
      <alignment horizontal="centerContinuous"/>
      <protection/>
    </xf>
    <xf numFmtId="0" fontId="12" fillId="0" borderId="0" xfId="50" applyFont="1" applyAlignment="1">
      <alignment horizontal="right"/>
      <protection/>
    </xf>
    <xf numFmtId="0" fontId="9" fillId="0" borderId="50" xfId="50" applyFont="1" applyBorder="1" applyAlignment="1">
      <alignment horizontal="right"/>
      <protection/>
    </xf>
    <xf numFmtId="0" fontId="0" fillId="0" borderId="49" xfId="50" applyBorder="1" applyAlignment="1">
      <alignment horizontal="left"/>
      <protection/>
    </xf>
    <xf numFmtId="0" fontId="0" fillId="0" borderId="51" xfId="50" applyBorder="1">
      <alignment/>
      <protection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0" fontId="0" fillId="0" borderId="0" xfId="50" applyAlignment="1">
      <alignment horizontal="right"/>
      <protection/>
    </xf>
    <xf numFmtId="0" fontId="0" fillId="0" borderId="0" xfId="50" applyAlignment="1">
      <alignment/>
      <protection/>
    </xf>
    <xf numFmtId="49" fontId="9" fillId="12" borderId="59" xfId="50" applyNumberFormat="1" applyFont="1" applyFill="1" applyBorder="1">
      <alignment/>
      <protection/>
    </xf>
    <xf numFmtId="0" fontId="9" fillId="12" borderId="39" xfId="50" applyFont="1" applyFill="1" applyBorder="1" applyAlignment="1">
      <alignment horizontal="center"/>
      <protection/>
    </xf>
    <xf numFmtId="0" fontId="9" fillId="12" borderId="39" xfId="50" applyNumberFormat="1" applyFont="1" applyFill="1" applyBorder="1" applyAlignment="1">
      <alignment horizontal="center"/>
      <protection/>
    </xf>
    <xf numFmtId="0" fontId="9" fillId="12" borderId="59" xfId="50" applyFont="1" applyFill="1" applyBorder="1" applyAlignment="1">
      <alignment horizontal="center"/>
      <protection/>
    </xf>
    <xf numFmtId="0" fontId="1" fillId="0" borderId="62" xfId="50" applyFont="1" applyBorder="1" applyAlignment="1">
      <alignment horizontal="center"/>
      <protection/>
    </xf>
    <xf numFmtId="49" fontId="1" fillId="0" borderId="62" xfId="50" applyNumberFormat="1" applyFont="1" applyBorder="1" applyAlignment="1">
      <alignment horizontal="left"/>
      <protection/>
    </xf>
    <xf numFmtId="0" fontId="1" fillId="0" borderId="62" xfId="50" applyFont="1" applyBorder="1">
      <alignment/>
      <protection/>
    </xf>
    <xf numFmtId="0" fontId="0" fillId="0" borderId="62" xfId="50" applyBorder="1" applyAlignment="1">
      <alignment horizontal="center"/>
      <protection/>
    </xf>
    <xf numFmtId="0" fontId="0" fillId="0" borderId="62" xfId="50" applyNumberFormat="1" applyBorder="1" applyAlignment="1">
      <alignment horizontal="right"/>
      <protection/>
    </xf>
    <xf numFmtId="0" fontId="0" fillId="0" borderId="62" xfId="50" applyNumberFormat="1" applyBorder="1">
      <alignment/>
      <protection/>
    </xf>
    <xf numFmtId="0" fontId="0" fillId="0" borderId="0" xfId="50" applyNumberFormat="1">
      <alignment/>
      <protection/>
    </xf>
    <xf numFmtId="0" fontId="13" fillId="0" borderId="0" xfId="50" applyFont="1">
      <alignment/>
      <protection/>
    </xf>
    <xf numFmtId="0" fontId="0" fillId="0" borderId="62" xfId="50" applyFont="1" applyBorder="1" applyAlignment="1">
      <alignment horizontal="center" vertical="top"/>
      <protection/>
    </xf>
    <xf numFmtId="49" fontId="8" fillId="0" borderId="62" xfId="50" applyNumberFormat="1" applyFont="1" applyBorder="1" applyAlignment="1">
      <alignment horizontal="left" vertical="top"/>
      <protection/>
    </xf>
    <xf numFmtId="0" fontId="8" fillId="0" borderId="62" xfId="50" applyFont="1" applyBorder="1" applyAlignment="1">
      <alignment wrapText="1"/>
      <protection/>
    </xf>
    <xf numFmtId="49" fontId="8" fillId="0" borderId="62" xfId="50" applyNumberFormat="1" applyFont="1" applyBorder="1" applyAlignment="1">
      <alignment horizontal="center" shrinkToFit="1"/>
      <protection/>
    </xf>
    <xf numFmtId="4" fontId="8" fillId="0" borderId="62" xfId="50" applyNumberFormat="1" applyFont="1" applyBorder="1" applyAlignment="1">
      <alignment horizontal="right"/>
      <protection/>
    </xf>
    <xf numFmtId="4" fontId="8" fillId="0" borderId="62" xfId="50" applyNumberFormat="1" applyFont="1" applyBorder="1">
      <alignment/>
      <protection/>
    </xf>
    <xf numFmtId="0" fontId="9" fillId="0" borderId="62" xfId="50" applyFont="1" applyBorder="1" applyAlignment="1">
      <alignment horizontal="center"/>
      <protection/>
    </xf>
    <xf numFmtId="49" fontId="9" fillId="0" borderId="62" xfId="50" applyNumberFormat="1" applyFont="1" applyBorder="1" applyAlignment="1">
      <alignment horizontal="left"/>
      <protection/>
    </xf>
    <xf numFmtId="0" fontId="16" fillId="0" borderId="0" xfId="50" applyFont="1" applyAlignment="1">
      <alignment wrapText="1"/>
      <protection/>
    </xf>
    <xf numFmtId="0" fontId="0" fillId="18" borderId="63" xfId="50" applyFill="1" applyBorder="1" applyAlignment="1">
      <alignment horizontal="center"/>
      <protection/>
    </xf>
    <xf numFmtId="49" fontId="3" fillId="18" borderId="63" xfId="50" applyNumberFormat="1" applyFont="1" applyFill="1" applyBorder="1" applyAlignment="1">
      <alignment horizontal="left"/>
      <protection/>
    </xf>
    <xf numFmtId="0" fontId="3" fillId="18" borderId="63" xfId="50" applyFont="1" applyFill="1" applyBorder="1">
      <alignment/>
      <protection/>
    </xf>
    <xf numFmtId="4" fontId="0" fillId="18" borderId="63" xfId="50" applyNumberFormat="1" applyFill="1" applyBorder="1" applyAlignment="1">
      <alignment horizontal="right"/>
      <protection/>
    </xf>
    <xf numFmtId="4" fontId="1" fillId="18" borderId="63" xfId="50" applyNumberFormat="1" applyFont="1" applyFill="1" applyBorder="1">
      <alignment/>
      <protection/>
    </xf>
    <xf numFmtId="3" fontId="0" fillId="0" borderId="0" xfId="50" applyNumberFormat="1">
      <alignment/>
      <protection/>
    </xf>
    <xf numFmtId="0" fontId="0" fillId="0" borderId="0" xfId="50" applyBorder="1">
      <alignment/>
      <protection/>
    </xf>
    <xf numFmtId="0" fontId="17" fillId="0" borderId="0" xfId="50" applyFont="1" applyAlignment="1">
      <alignment/>
      <protection/>
    </xf>
    <xf numFmtId="0" fontId="18" fillId="0" borderId="0" xfId="50" applyFont="1" applyBorder="1">
      <alignment/>
      <protection/>
    </xf>
    <xf numFmtId="3" fontId="18" fillId="0" borderId="0" xfId="50" applyNumberFormat="1" applyFont="1" applyBorder="1" applyAlignment="1">
      <alignment horizontal="right"/>
      <protection/>
    </xf>
    <xf numFmtId="4" fontId="18" fillId="0" borderId="0" xfId="50" applyNumberFormat="1" applyFont="1" applyBorder="1">
      <alignment/>
      <protection/>
    </xf>
    <xf numFmtId="0" fontId="17" fillId="0" borderId="0" xfId="50" applyFont="1" applyBorder="1" applyAlignment="1">
      <alignment/>
      <protection/>
    </xf>
    <xf numFmtId="0" fontId="0" fillId="0" borderId="0" xfId="50" applyBorder="1" applyAlignment="1">
      <alignment horizontal="right"/>
      <protection/>
    </xf>
    <xf numFmtId="49" fontId="9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62" xfId="0" applyNumberFormat="1" applyFont="1" applyBorder="1" applyAlignment="1">
      <alignment/>
    </xf>
    <xf numFmtId="3" fontId="0" fillId="0" borderId="64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1" fontId="44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19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38" fillId="0" borderId="18" xfId="0" applyFont="1" applyBorder="1" applyAlignment="1">
      <alignment/>
    </xf>
    <xf numFmtId="0" fontId="38" fillId="0" borderId="26" xfId="0" applyFont="1" applyBorder="1" applyAlignment="1">
      <alignment/>
    </xf>
    <xf numFmtId="0" fontId="38" fillId="0" borderId="15" xfId="0" applyFont="1" applyBorder="1" applyAlignment="1">
      <alignment/>
    </xf>
    <xf numFmtId="0" fontId="48" fillId="0" borderId="26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167" fontId="46" fillId="0" borderId="0" xfId="0" applyNumberFormat="1" applyFont="1" applyBorder="1" applyAlignment="1">
      <alignment horizontal="right"/>
    </xf>
    <xf numFmtId="0" fontId="44" fillId="18" borderId="24" xfId="0" applyFont="1" applyFill="1" applyBorder="1" applyAlignment="1">
      <alignment horizontal="center"/>
    </xf>
    <xf numFmtId="0" fontId="39" fillId="18" borderId="23" xfId="0" applyFont="1" applyFill="1" applyBorder="1" applyAlignment="1">
      <alignment/>
    </xf>
    <xf numFmtId="0" fontId="39" fillId="18" borderId="23" xfId="0" applyFont="1" applyFill="1" applyBorder="1" applyAlignment="1">
      <alignment horizontal="left"/>
    </xf>
    <xf numFmtId="0" fontId="51" fillId="18" borderId="23" xfId="0" applyFont="1" applyFill="1" applyBorder="1" applyAlignment="1">
      <alignment/>
    </xf>
    <xf numFmtId="0" fontId="38" fillId="18" borderId="39" xfId="0" applyFont="1" applyFill="1" applyBorder="1" applyAlignment="1">
      <alignment/>
    </xf>
    <xf numFmtId="0" fontId="38" fillId="0" borderId="65" xfId="0" applyFont="1" applyFill="1" applyBorder="1" applyAlignment="1">
      <alignment/>
    </xf>
    <xf numFmtId="0" fontId="44" fillId="0" borderId="34" xfId="0" applyFont="1" applyFill="1" applyBorder="1" applyAlignment="1">
      <alignment horizontal="center"/>
    </xf>
    <xf numFmtId="0" fontId="44" fillId="0" borderId="34" xfId="0" applyFont="1" applyFill="1" applyBorder="1" applyAlignment="1">
      <alignment/>
    </xf>
    <xf numFmtId="0" fontId="44" fillId="0" borderId="34" xfId="0" applyFont="1" applyFill="1" applyBorder="1" applyAlignment="1">
      <alignment horizontal="left"/>
    </xf>
    <xf numFmtId="0" fontId="38" fillId="0" borderId="34" xfId="0" applyFont="1" applyFill="1" applyBorder="1" applyAlignment="1">
      <alignment/>
    </xf>
    <xf numFmtId="167" fontId="43" fillId="0" borderId="34" xfId="0" applyNumberFormat="1" applyFont="1" applyFill="1" applyBorder="1" applyAlignment="1">
      <alignment horizontal="right"/>
    </xf>
    <xf numFmtId="0" fontId="38" fillId="0" borderId="60" xfId="0" applyFont="1" applyFill="1" applyBorder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167" fontId="43" fillId="0" borderId="0" xfId="0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18" borderId="24" xfId="0" applyFont="1" applyFill="1" applyBorder="1" applyAlignment="1">
      <alignment/>
    </xf>
    <xf numFmtId="0" fontId="52" fillId="18" borderId="23" xfId="0" applyFont="1" applyFill="1" applyBorder="1" applyAlignment="1">
      <alignment/>
    </xf>
    <xf numFmtId="0" fontId="53" fillId="18" borderId="23" xfId="0" applyFont="1" applyFill="1" applyBorder="1" applyAlignment="1">
      <alignment horizontal="left"/>
    </xf>
    <xf numFmtId="0" fontId="38" fillId="0" borderId="16" xfId="0" applyFont="1" applyBorder="1" applyAlignment="1">
      <alignment/>
    </xf>
    <xf numFmtId="0" fontId="38" fillId="0" borderId="0" xfId="0" applyFont="1" applyAlignment="1">
      <alignment/>
    </xf>
    <xf numFmtId="188" fontId="44" fillId="0" borderId="0" xfId="0" applyNumberFormat="1" applyFont="1" applyBorder="1" applyAlignment="1">
      <alignment/>
    </xf>
    <xf numFmtId="188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18" borderId="30" xfId="0" applyFont="1" applyFill="1" applyBorder="1" applyAlignment="1">
      <alignment/>
    </xf>
    <xf numFmtId="0" fontId="42" fillId="18" borderId="31" xfId="0" applyFont="1" applyFill="1" applyBorder="1" applyAlignment="1">
      <alignment/>
    </xf>
    <xf numFmtId="0" fontId="53" fillId="18" borderId="31" xfId="0" applyFont="1" applyFill="1" applyBorder="1" applyAlignment="1">
      <alignment horizontal="left"/>
    </xf>
    <xf numFmtId="0" fontId="38" fillId="18" borderId="32" xfId="0" applyFont="1" applyFill="1" applyBorder="1" applyAlignment="1">
      <alignment/>
    </xf>
    <xf numFmtId="0" fontId="38" fillId="0" borderId="66" xfId="0" applyFont="1" applyBorder="1" applyAlignment="1">
      <alignment/>
    </xf>
    <xf numFmtId="0" fontId="38" fillId="0" borderId="67" xfId="0" applyFont="1" applyBorder="1" applyAlignment="1">
      <alignment/>
    </xf>
    <xf numFmtId="0" fontId="38" fillId="0" borderId="48" xfId="0" applyFont="1" applyBorder="1" applyAlignment="1">
      <alignment/>
    </xf>
    <xf numFmtId="49" fontId="0" fillId="0" borderId="25" xfId="0" applyNumberFormat="1" applyBorder="1" applyAlignment="1">
      <alignment horizontal="right" vertical="center"/>
    </xf>
    <xf numFmtId="0" fontId="3" fillId="0" borderId="49" xfId="50" applyFont="1" applyBorder="1" applyAlignment="1">
      <alignment horizontal="left" vertical="justify"/>
      <protection/>
    </xf>
    <xf numFmtId="3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38" fillId="0" borderId="0" xfId="0" applyNumberFormat="1" applyFont="1" applyAlignment="1">
      <alignment/>
    </xf>
    <xf numFmtId="2" fontId="1" fillId="0" borderId="0" xfId="48" applyNumberFormat="1" applyFont="1" applyBorder="1" applyProtection="1">
      <alignment/>
      <protection locked="0"/>
    </xf>
    <xf numFmtId="0" fontId="1" fillId="0" borderId="67" xfId="48" applyFont="1" applyBorder="1" applyProtection="1">
      <alignment/>
      <protection locked="0"/>
    </xf>
    <xf numFmtId="0" fontId="0" fillId="0" borderId="0" xfId="48" applyFont="1" applyBorder="1" applyAlignment="1" applyProtection="1">
      <alignment horizontal="center"/>
      <protection locked="0"/>
    </xf>
    <xf numFmtId="0" fontId="0" fillId="0" borderId="0" xfId="48" applyFont="1" applyBorder="1" applyAlignment="1" applyProtection="1">
      <alignment horizontal="right"/>
      <protection locked="0"/>
    </xf>
    <xf numFmtId="2" fontId="0" fillId="0" borderId="0" xfId="48" applyNumberFormat="1" applyFont="1" applyProtection="1">
      <alignment/>
      <protection locked="0"/>
    </xf>
    <xf numFmtId="3" fontId="0" fillId="0" borderId="0" xfId="48" applyNumberFormat="1" applyFont="1" applyProtection="1">
      <alignment/>
      <protection locked="0"/>
    </xf>
    <xf numFmtId="0" fontId="0" fillId="0" borderId="0" xfId="48" applyFont="1" applyAlignment="1" applyProtection="1">
      <alignment/>
      <protection locked="0"/>
    </xf>
    <xf numFmtId="0" fontId="0" fillId="0" borderId="0" xfId="48" applyFont="1">
      <alignment/>
      <protection/>
    </xf>
    <xf numFmtId="0" fontId="0" fillId="0" borderId="0" xfId="48" applyFont="1" applyBorder="1">
      <alignment/>
      <protection/>
    </xf>
    <xf numFmtId="0" fontId="7" fillId="0" borderId="0" xfId="48" applyFont="1">
      <alignment/>
      <protection/>
    </xf>
    <xf numFmtId="0" fontId="7" fillId="0" borderId="0" xfId="48" applyFont="1" applyBorder="1" applyAlignment="1">
      <alignment/>
      <protection/>
    </xf>
    <xf numFmtId="0" fontId="55" fillId="0" borderId="0" xfId="48" applyFont="1" applyAlignment="1">
      <alignment horizontal="center"/>
      <protection/>
    </xf>
    <xf numFmtId="0" fontId="55" fillId="0" borderId="0" xfId="48" applyFont="1" applyBorder="1" applyAlignment="1">
      <alignment horizontal="right"/>
      <protection/>
    </xf>
    <xf numFmtId="2" fontId="55" fillId="0" borderId="0" xfId="48" applyNumberFormat="1" applyFont="1">
      <alignment/>
      <protection/>
    </xf>
    <xf numFmtId="3" fontId="55" fillId="0" borderId="0" xfId="48" applyNumberFormat="1" applyFont="1">
      <alignment/>
      <protection/>
    </xf>
    <xf numFmtId="0" fontId="55" fillId="0" borderId="0" xfId="48" applyFont="1" applyAlignment="1">
      <alignment/>
      <protection/>
    </xf>
    <xf numFmtId="0" fontId="56" fillId="0" borderId="0" xfId="48" applyFont="1">
      <alignment/>
      <protection/>
    </xf>
    <xf numFmtId="0" fontId="0" fillId="0" borderId="0" xfId="48" applyFont="1" applyBorder="1" applyAlignment="1">
      <alignment horizontal="center"/>
      <protection/>
    </xf>
    <xf numFmtId="0" fontId="0" fillId="0" borderId="0" xfId="48" applyFont="1" applyBorder="1" applyAlignment="1">
      <alignment horizontal="right"/>
      <protection/>
    </xf>
    <xf numFmtId="3" fontId="0" fillId="0" borderId="0" xfId="48" applyNumberFormat="1" applyFont="1" applyBorder="1">
      <alignment/>
      <protection/>
    </xf>
    <xf numFmtId="0" fontId="0" fillId="0" borderId="0" xfId="48" applyFont="1" applyBorder="1" applyAlignment="1">
      <alignment/>
      <protection/>
    </xf>
    <xf numFmtId="0" fontId="0" fillId="0" borderId="0" xfId="48" applyFont="1" applyBorder="1" applyAlignment="1" applyProtection="1">
      <alignment horizontal="center"/>
      <protection hidden="1"/>
    </xf>
    <xf numFmtId="0" fontId="0" fillId="0" borderId="0" xfId="48" applyFont="1" applyBorder="1" applyAlignment="1" applyProtection="1">
      <alignment horizontal="right"/>
      <protection hidden="1"/>
    </xf>
    <xf numFmtId="0" fontId="0" fillId="0" borderId="0" xfId="48" applyFont="1" applyAlignment="1">
      <alignment horizontal="right"/>
      <protection/>
    </xf>
    <xf numFmtId="3" fontId="1" fillId="0" borderId="0" xfId="48" applyNumberFormat="1" applyFont="1" applyAlignment="1">
      <alignment horizontal="right"/>
      <protection/>
    </xf>
    <xf numFmtId="0" fontId="0" fillId="0" borderId="0" xfId="48" applyFont="1" applyAlignment="1" applyProtection="1">
      <alignment/>
      <protection hidden="1"/>
    </xf>
    <xf numFmtId="0" fontId="0" fillId="0" borderId="0" xfId="48" applyFont="1" applyBorder="1" applyAlignment="1" applyProtection="1">
      <alignment horizontal="left"/>
      <protection locked="0"/>
    </xf>
    <xf numFmtId="0" fontId="0" fillId="0" borderId="0" xfId="48" applyFont="1" applyBorder="1" applyProtection="1">
      <alignment/>
      <protection locked="0"/>
    </xf>
    <xf numFmtId="2" fontId="0" fillId="0" borderId="0" xfId="48" applyNumberFormat="1" applyFont="1" applyBorder="1" applyProtection="1">
      <alignment/>
      <protection locked="0"/>
    </xf>
    <xf numFmtId="3" fontId="0" fillId="0" borderId="0" xfId="48" applyNumberFormat="1" applyFont="1" applyBorder="1" applyProtection="1">
      <alignment/>
      <protection locked="0"/>
    </xf>
    <xf numFmtId="0" fontId="0" fillId="0" borderId="0" xfId="48" applyFont="1" applyProtection="1">
      <alignment/>
      <protection locked="0"/>
    </xf>
    <xf numFmtId="0" fontId="0" fillId="0" borderId="0" xfId="48" applyFont="1" applyAlignment="1" applyProtection="1">
      <alignment horizontal="center"/>
      <protection locked="0"/>
    </xf>
    <xf numFmtId="0" fontId="0" fillId="0" borderId="0" xfId="48" applyFont="1" applyAlignment="1" applyProtection="1">
      <alignment horizontal="right"/>
      <protection locked="0"/>
    </xf>
    <xf numFmtId="49" fontId="57" fillId="0" borderId="0" xfId="49" applyNumberFormat="1" applyFont="1" applyBorder="1">
      <alignment/>
      <protection/>
    </xf>
    <xf numFmtId="49" fontId="57" fillId="0" borderId="0" xfId="49" applyNumberFormat="1" applyFont="1" applyBorder="1" applyAlignment="1">
      <alignment horizontal="left"/>
      <protection/>
    </xf>
    <xf numFmtId="0" fontId="57" fillId="0" borderId="0" xfId="49" applyFont="1" applyBorder="1" applyAlignment="1">
      <alignment horizontal="center"/>
      <protection/>
    </xf>
    <xf numFmtId="0" fontId="0" fillId="0" borderId="0" xfId="48" applyFont="1" applyFill="1" applyBorder="1" applyAlignment="1">
      <alignment horizontal="right"/>
      <protection/>
    </xf>
    <xf numFmtId="0" fontId="0" fillId="0" borderId="0" xfId="48" applyFont="1" applyFill="1" applyBorder="1" applyAlignment="1">
      <alignment/>
      <protection/>
    </xf>
    <xf numFmtId="0" fontId="0" fillId="0" borderId="0" xfId="48" applyFont="1" applyFill="1" applyBorder="1" applyAlignment="1">
      <alignment horizontal="center"/>
      <protection/>
    </xf>
    <xf numFmtId="0" fontId="1" fillId="0" borderId="0" xfId="48" applyFont="1" applyAlignment="1">
      <alignment horizontal="left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3" fontId="0" fillId="0" borderId="0" xfId="48" applyNumberFormat="1" applyFont="1">
      <alignment/>
      <protection/>
    </xf>
    <xf numFmtId="0" fontId="0" fillId="0" borderId="0" xfId="48" applyFont="1" applyAlignment="1">
      <alignment/>
      <protection/>
    </xf>
    <xf numFmtId="0" fontId="0" fillId="0" borderId="0" xfId="48" applyFont="1" applyAlignment="1" applyProtection="1">
      <alignment horizontal="left"/>
      <protection locked="0"/>
    </xf>
    <xf numFmtId="0" fontId="1" fillId="0" borderId="0" xfId="48" applyFont="1" applyProtection="1">
      <alignment/>
      <protection locked="0"/>
    </xf>
    <xf numFmtId="0" fontId="0" fillId="0" borderId="0" xfId="48">
      <alignment/>
      <protection/>
    </xf>
    <xf numFmtId="3" fontId="0" fillId="0" borderId="0" xfId="48" applyNumberFormat="1" applyFont="1" applyBorder="1" applyProtection="1">
      <alignment/>
      <protection/>
    </xf>
    <xf numFmtId="0" fontId="1" fillId="0" borderId="0" xfId="48" applyFont="1" applyAlignment="1" applyProtection="1">
      <alignment horizontal="center"/>
      <protection locked="0"/>
    </xf>
    <xf numFmtId="0" fontId="1" fillId="0" borderId="0" xfId="48" applyFont="1" applyAlignment="1" applyProtection="1">
      <alignment horizontal="right"/>
      <protection locked="0"/>
    </xf>
    <xf numFmtId="2" fontId="1" fillId="0" borderId="0" xfId="48" applyNumberFormat="1" applyFont="1" applyProtection="1">
      <alignment/>
      <protection locked="0"/>
    </xf>
    <xf numFmtId="3" fontId="1" fillId="0" borderId="0" xfId="48" applyNumberFormat="1" applyFont="1" applyProtection="1">
      <alignment/>
      <protection locked="0"/>
    </xf>
    <xf numFmtId="0" fontId="1" fillId="0" borderId="0" xfId="48" applyFont="1" applyAlignment="1" applyProtection="1">
      <alignment/>
      <protection locked="0"/>
    </xf>
    <xf numFmtId="0" fontId="0" fillId="0" borderId="0" xfId="48" applyFont="1" applyFill="1" applyProtection="1">
      <alignment/>
      <protection locked="0"/>
    </xf>
    <xf numFmtId="0" fontId="58" fillId="0" borderId="0" xfId="48" applyFont="1" applyProtection="1">
      <alignment/>
      <protection locked="0"/>
    </xf>
    <xf numFmtId="0" fontId="42" fillId="0" borderId="0" xfId="0" applyFont="1" applyBorder="1" applyAlignment="1">
      <alignment horizontal="center"/>
    </xf>
    <xf numFmtId="167" fontId="46" fillId="0" borderId="34" xfId="0" applyNumberFormat="1" applyFont="1" applyFill="1" applyBorder="1" applyAlignment="1">
      <alignment horizontal="right"/>
    </xf>
    <xf numFmtId="167" fontId="42" fillId="18" borderId="23" xfId="0" applyNumberFormat="1" applyFont="1" applyFill="1" applyBorder="1" applyAlignment="1">
      <alignment horizontal="right"/>
    </xf>
    <xf numFmtId="167" fontId="38" fillId="0" borderId="0" xfId="0" applyNumberFormat="1" applyFont="1" applyBorder="1" applyAlignment="1">
      <alignment horizontal="right"/>
    </xf>
    <xf numFmtId="167" fontId="46" fillId="0" borderId="68" xfId="0" applyNumberFormat="1" applyFont="1" applyBorder="1" applyAlignment="1">
      <alignment horizontal="right"/>
    </xf>
    <xf numFmtId="167" fontId="46" fillId="0" borderId="69" xfId="0" applyNumberFormat="1" applyFont="1" applyBorder="1" applyAlignment="1">
      <alignment horizontal="right"/>
    </xf>
    <xf numFmtId="167" fontId="39" fillId="18" borderId="23" xfId="0" applyNumberFormat="1" applyFont="1" applyFill="1" applyBorder="1" applyAlignment="1">
      <alignment horizontal="right"/>
    </xf>
    <xf numFmtId="167" fontId="54" fillId="18" borderId="31" xfId="0" applyNumberFormat="1" applyFont="1" applyFill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justify"/>
    </xf>
    <xf numFmtId="0" fontId="47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18" borderId="65" xfId="0" applyFont="1" applyFill="1" applyBorder="1" applyAlignment="1">
      <alignment horizontal="left" vertical="justify"/>
    </xf>
    <xf numFmtId="0" fontId="3" fillId="18" borderId="34" xfId="0" applyFont="1" applyFill="1" applyBorder="1" applyAlignment="1">
      <alignment horizontal="left" vertical="justify"/>
    </xf>
    <xf numFmtId="0" fontId="3" fillId="18" borderId="58" xfId="0" applyFont="1" applyFill="1" applyBorder="1" applyAlignment="1">
      <alignment horizontal="left" vertical="justify"/>
    </xf>
    <xf numFmtId="0" fontId="6" fillId="0" borderId="23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3" fontId="1" fillId="18" borderId="44" xfId="0" applyNumberFormat="1" applyFont="1" applyFill="1" applyBorder="1" applyAlignment="1">
      <alignment horizontal="right"/>
    </xf>
    <xf numFmtId="3" fontId="1" fillId="18" borderId="61" xfId="0" applyNumberFormat="1" applyFont="1" applyFill="1" applyBorder="1" applyAlignment="1">
      <alignment horizontal="right"/>
    </xf>
    <xf numFmtId="0" fontId="0" fillId="0" borderId="70" xfId="50" applyFont="1" applyBorder="1" applyAlignment="1">
      <alignment horizontal="center"/>
      <protection/>
    </xf>
    <xf numFmtId="0" fontId="0" fillId="0" borderId="71" xfId="50" applyFont="1" applyBorder="1" applyAlignment="1">
      <alignment horizontal="center"/>
      <protection/>
    </xf>
    <xf numFmtId="0" fontId="0" fillId="0" borderId="72" xfId="50" applyFont="1" applyBorder="1" applyAlignment="1">
      <alignment horizontal="center"/>
      <protection/>
    </xf>
    <xf numFmtId="0" fontId="0" fillId="0" borderId="73" xfId="50" applyFont="1" applyBorder="1" applyAlignment="1">
      <alignment horizontal="center"/>
      <protection/>
    </xf>
    <xf numFmtId="0" fontId="0" fillId="0" borderId="74" xfId="50" applyFont="1" applyBorder="1" applyAlignment="1">
      <alignment horizontal="left"/>
      <protection/>
    </xf>
    <xf numFmtId="0" fontId="0" fillId="0" borderId="52" xfId="50" applyFont="1" applyBorder="1" applyAlignment="1">
      <alignment horizontal="left"/>
      <protection/>
    </xf>
    <xf numFmtId="0" fontId="0" fillId="0" borderId="75" xfId="50" applyFont="1" applyBorder="1" applyAlignment="1">
      <alignment horizontal="left"/>
      <protection/>
    </xf>
    <xf numFmtId="0" fontId="3" fillId="0" borderId="50" xfId="50" applyFont="1" applyBorder="1" applyAlignment="1">
      <alignment horizontal="left" vertical="justify"/>
      <protection/>
    </xf>
    <xf numFmtId="0" fontId="3" fillId="0" borderId="49" xfId="50" applyFont="1" applyBorder="1" applyAlignment="1">
      <alignment horizontal="left" vertical="justify"/>
      <protection/>
    </xf>
    <xf numFmtId="0" fontId="3" fillId="0" borderId="51" xfId="50" applyFont="1" applyBorder="1" applyAlignment="1">
      <alignment horizontal="left" vertical="justify"/>
      <protection/>
    </xf>
    <xf numFmtId="0" fontId="14" fillId="20" borderId="26" xfId="50" applyFont="1" applyFill="1" applyBorder="1" applyAlignment="1">
      <alignment horizontal="left" wrapText="1" indent="1"/>
      <protection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0" fillId="0" borderId="0" xfId="50" applyFont="1" applyAlignment="1">
      <alignment horizontal="center"/>
      <protection/>
    </xf>
    <xf numFmtId="49" fontId="0" fillId="0" borderId="72" xfId="50" applyNumberFormat="1" applyFont="1" applyBorder="1" applyAlignment="1">
      <alignment horizontal="center"/>
      <protection/>
    </xf>
    <xf numFmtId="0" fontId="0" fillId="0" borderId="74" xfId="50" applyBorder="1" applyAlignment="1">
      <alignment horizontal="center" shrinkToFit="1"/>
      <protection/>
    </xf>
    <xf numFmtId="0" fontId="0" fillId="0" borderId="52" xfId="50" applyBorder="1" applyAlignment="1">
      <alignment horizontal="center" shrinkToFit="1"/>
      <protection/>
    </xf>
    <xf numFmtId="0" fontId="0" fillId="0" borderId="75" xfId="50" applyBorder="1" applyAlignment="1">
      <alignment horizontal="center" shrinkToFit="1"/>
      <protection/>
    </xf>
    <xf numFmtId="0" fontId="3" fillId="0" borderId="71" xfId="50" applyFont="1" applyBorder="1" applyAlignment="1">
      <alignment horizontal="left" vertical="justify"/>
      <protection/>
    </xf>
    <xf numFmtId="0" fontId="0" fillId="0" borderId="74" xfId="50" applyFont="1" applyBorder="1" applyAlignment="1">
      <alignment horizontal="center" shrinkToFi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List1" xfId="49"/>
    <cellStyle name="normální_POL.XLS" xfId="50"/>
    <cellStyle name="Poznámka" xfId="51"/>
    <cellStyle name="Percent" xfId="52"/>
    <cellStyle name="Propojená buňka" xfId="53"/>
    <cellStyle name="Followed Hyperlink" xfId="54"/>
    <cellStyle name="Správně" xfId="55"/>
    <cellStyle name="Styl 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Zak&#225;zky%20rok%202013%20T&#193;TA%20pr&#225;ce\P&#345;&#237;st&#345;e&#353;ek%20na%20posypov&#253;%20materi&#225;l%20Mor%20Bud&#283;jovice%20PLATN&#201;\POLO&#381;KOV&#221;%20ROZPO&#268;ET%20DLE%20VYHL&#193;&#352;KY%20Moravsk&#233;%20Bud&#283;jovice\P&#345;&#237;st&#345;e&#353;ek%20Moravske%20Budejovice%20-%20podlaha%20-%20polo&#382;kov&#253;%20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hiv\ARCHIV\%Archiv_firma_all\%Zakazky_2003\23012_ONE&#352;_PP\Rozpocty\Podkl-cn\22048_RD-Rozdrojovice\RD-Rozdrojovice_%20rozpoc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2</v>
          </cell>
          <cell r="C4" t="str">
            <v>SO 02 - Podlaha přístřešku</v>
          </cell>
        </row>
        <row r="6">
          <cell r="A6" t="str">
            <v>13905</v>
          </cell>
          <cell r="C6" t="str">
            <v>Přístřešek na posypový inertní materiál Moravské Budějovice</v>
          </cell>
        </row>
      </sheetData>
      <sheetData sheetId="1">
        <row r="10">
          <cell r="E10">
            <v>266715.84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5">
          <cell r="A15" t="str">
            <v>Ztížené výrobní podmínky</v>
          </cell>
          <cell r="I15">
            <v>0</v>
          </cell>
        </row>
        <row r="16">
          <cell r="A16" t="str">
            <v>Oborová přirážka</v>
          </cell>
          <cell r="I16">
            <v>0</v>
          </cell>
        </row>
        <row r="17">
          <cell r="A17" t="str">
            <v>Přesun stavebních kapacit</v>
          </cell>
          <cell r="I17">
            <v>0</v>
          </cell>
        </row>
        <row r="18">
          <cell r="A18" t="str">
            <v>Mimostaveništní doprava</v>
          </cell>
          <cell r="I18">
            <v>0</v>
          </cell>
        </row>
        <row r="19">
          <cell r="A19" t="str">
            <v>Zařízení staveniště</v>
          </cell>
        </row>
        <row r="20">
          <cell r="A20" t="str">
            <v>Provoz investora</v>
          </cell>
          <cell r="I20">
            <v>0</v>
          </cell>
        </row>
        <row r="21">
          <cell r="A21" t="str">
            <v>Kompletační činnost (IČD)</v>
          </cell>
          <cell r="I21">
            <v>0</v>
          </cell>
        </row>
        <row r="23">
          <cell r="H23">
            <v>2667.1584000000003</v>
          </cell>
        </row>
      </sheetData>
      <sheetData sheetId="2">
        <row r="9">
          <cell r="BB9">
            <v>0</v>
          </cell>
          <cell r="BC9">
            <v>0</v>
          </cell>
          <cell r="BD9">
            <v>0</v>
          </cell>
          <cell r="BE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Objekt rodinného domu</v>
          </cell>
        </row>
        <row r="6">
          <cell r="A6" t="str">
            <v>22048</v>
          </cell>
          <cell r="C6" t="str">
            <v>Vystavba rodinneho domu Rozdrojovice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zoomScalePageLayoutView="0" workbookViewId="0" topLeftCell="A1">
      <selection activeCell="F29" sqref="F29"/>
    </sheetView>
  </sheetViews>
  <sheetFormatPr defaultColWidth="9.00390625" defaultRowHeight="12.75"/>
  <cols>
    <col min="1" max="1" width="1.875" style="0" customWidth="1"/>
    <col min="2" max="2" width="1.625" style="0" customWidth="1"/>
    <col min="3" max="3" width="8.125" style="0" customWidth="1"/>
    <col min="4" max="4" width="7.25390625" style="0" customWidth="1"/>
    <col min="5" max="5" width="4.25390625" style="0" customWidth="1"/>
    <col min="6" max="6" width="18.875" style="0" customWidth="1"/>
    <col min="7" max="7" width="15.875" style="0" customWidth="1"/>
    <col min="8" max="8" width="12.375" style="0" customWidth="1"/>
    <col min="9" max="9" width="11.125" style="0" customWidth="1"/>
    <col min="10" max="11" width="11.875" style="0" customWidth="1"/>
    <col min="12" max="12" width="1.75390625" style="0" customWidth="1"/>
    <col min="13" max="13" width="2.00390625" style="0" customWidth="1"/>
    <col min="14" max="14" width="4.25390625" style="0" customWidth="1"/>
    <col min="15" max="15" width="2.875" style="0" customWidth="1"/>
    <col min="16" max="16" width="12.00390625" style="0" bestFit="1" customWidth="1"/>
  </cols>
  <sheetData>
    <row r="1" spans="1:14" ht="20.25" customHeight="1">
      <c r="A1" s="168"/>
      <c r="B1" s="168"/>
      <c r="C1" s="298" t="s">
        <v>232</v>
      </c>
      <c r="D1" s="298"/>
      <c r="E1" s="298"/>
      <c r="F1" s="298"/>
      <c r="G1" s="298"/>
      <c r="H1" s="298"/>
      <c r="I1" s="298"/>
      <c r="J1" s="298"/>
      <c r="K1" s="298"/>
      <c r="L1" s="168"/>
      <c r="M1" s="168"/>
      <c r="N1" s="169"/>
    </row>
    <row r="2" spans="1:14" ht="43.5" customHeight="1">
      <c r="A2" s="168"/>
      <c r="B2" s="168"/>
      <c r="C2" s="299" t="s">
        <v>252</v>
      </c>
      <c r="D2" s="299"/>
      <c r="E2" s="299"/>
      <c r="F2" s="299"/>
      <c r="G2" s="299"/>
      <c r="H2" s="299"/>
      <c r="I2" s="299"/>
      <c r="J2" s="299"/>
      <c r="K2" s="299"/>
      <c r="L2" s="168"/>
      <c r="M2" s="168"/>
      <c r="N2" s="169"/>
    </row>
    <row r="3" spans="1:15" ht="29.25" customHeight="1">
      <c r="A3" s="168"/>
      <c r="B3" s="168"/>
      <c r="C3" s="301"/>
      <c r="D3" s="301"/>
      <c r="E3" s="301"/>
      <c r="F3" s="301"/>
      <c r="G3" s="301"/>
      <c r="H3" s="301"/>
      <c r="I3" s="301"/>
      <c r="J3" s="301"/>
      <c r="K3" s="301"/>
      <c r="L3" s="168"/>
      <c r="M3" s="168"/>
      <c r="N3" s="169"/>
      <c r="O3" s="170"/>
    </row>
    <row r="4" spans="1:16" ht="11.25" customHeight="1">
      <c r="A4" s="168"/>
      <c r="B4" s="168"/>
      <c r="C4" s="290"/>
      <c r="D4" s="290"/>
      <c r="E4" s="290"/>
      <c r="F4" s="290"/>
      <c r="G4" s="290"/>
      <c r="H4" s="290"/>
      <c r="I4" s="290"/>
      <c r="J4" s="290"/>
      <c r="K4" s="290"/>
      <c r="L4" s="168"/>
      <c r="M4" s="168"/>
      <c r="N4" s="169"/>
      <c r="O4" s="170"/>
      <c r="P4" s="171"/>
    </row>
    <row r="5" spans="1:14" ht="21.75" customHeight="1">
      <c r="A5" s="168"/>
      <c r="B5" s="168"/>
      <c r="C5" s="172"/>
      <c r="D5" s="172"/>
      <c r="E5" s="172"/>
      <c r="F5" s="172"/>
      <c r="G5" s="172"/>
      <c r="H5" s="172"/>
      <c r="I5" s="172"/>
      <c r="J5" s="173" t="s">
        <v>233</v>
      </c>
      <c r="K5" s="174">
        <v>8127441</v>
      </c>
      <c r="L5" s="168"/>
      <c r="M5" s="168"/>
      <c r="N5" s="169"/>
    </row>
    <row r="6" spans="1:14" ht="15.75" customHeight="1">
      <c r="A6" s="168"/>
      <c r="B6" s="168"/>
      <c r="C6" s="175"/>
      <c r="D6" s="175"/>
      <c r="E6" s="175"/>
      <c r="F6" s="175"/>
      <c r="G6" s="175"/>
      <c r="H6" s="175"/>
      <c r="I6" s="175"/>
      <c r="J6" s="176" t="s">
        <v>234</v>
      </c>
      <c r="K6" s="175"/>
      <c r="L6" s="168"/>
      <c r="M6" s="168"/>
      <c r="N6" s="169"/>
    </row>
    <row r="7" spans="1:14" ht="8.25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8"/>
      <c r="M7" s="180"/>
      <c r="N7" s="169"/>
    </row>
    <row r="8" spans="1:14" ht="23.25" customHeight="1">
      <c r="A8" s="181"/>
      <c r="B8" s="168"/>
      <c r="C8" s="300" t="s">
        <v>235</v>
      </c>
      <c r="D8" s="300"/>
      <c r="E8" s="300"/>
      <c r="F8" s="300"/>
      <c r="G8" s="168"/>
      <c r="H8" s="168"/>
      <c r="I8" s="168"/>
      <c r="J8" s="168"/>
      <c r="K8" s="168"/>
      <c r="L8" s="168"/>
      <c r="M8" s="182"/>
      <c r="N8" s="169"/>
    </row>
    <row r="9" spans="1:14" s="189" customFormat="1" ht="24.75" customHeight="1">
      <c r="A9" s="183"/>
      <c r="B9" s="184"/>
      <c r="C9" s="185" t="s">
        <v>236</v>
      </c>
      <c r="D9" s="186" t="s">
        <v>237</v>
      </c>
      <c r="E9" s="186"/>
      <c r="F9" s="186"/>
      <c r="G9" s="185"/>
      <c r="H9" s="186"/>
      <c r="I9" s="186"/>
      <c r="J9" s="291">
        <f>'Krycí list-SO 01 Hlavní objekt'!F29</f>
        <v>0</v>
      </c>
      <c r="K9" s="291"/>
      <c r="L9" s="184"/>
      <c r="M9" s="187"/>
      <c r="N9" s="188"/>
    </row>
    <row r="10" spans="1:14" s="189" customFormat="1" ht="24.75" customHeight="1">
      <c r="A10" s="183"/>
      <c r="B10" s="184"/>
      <c r="C10" s="185" t="s">
        <v>238</v>
      </c>
      <c r="D10" s="186" t="s">
        <v>239</v>
      </c>
      <c r="E10" s="186"/>
      <c r="F10" s="186"/>
      <c r="G10" s="186"/>
      <c r="I10" s="186"/>
      <c r="J10" s="291">
        <f>'Krycí list - SO 02 VRN'!F29</f>
        <v>0</v>
      </c>
      <c r="K10" s="291"/>
      <c r="L10" s="184"/>
      <c r="M10" s="187"/>
      <c r="N10" s="188"/>
    </row>
    <row r="11" spans="1:14" ht="7.5" customHeight="1">
      <c r="A11" s="181"/>
      <c r="B11" s="168"/>
      <c r="C11" s="190"/>
      <c r="D11" s="191"/>
      <c r="E11" s="191"/>
      <c r="F11" s="191"/>
      <c r="G11" s="191"/>
      <c r="H11" s="191"/>
      <c r="I11" s="168"/>
      <c r="J11" s="192"/>
      <c r="K11" s="192"/>
      <c r="L11" s="168"/>
      <c r="M11" s="182"/>
      <c r="N11" s="169"/>
    </row>
    <row r="12" spans="1:14" ht="6.75" customHeight="1">
      <c r="A12" s="181"/>
      <c r="B12" s="168"/>
      <c r="C12" s="168"/>
      <c r="D12" s="168"/>
      <c r="E12" s="168"/>
      <c r="F12" s="190"/>
      <c r="G12" s="168"/>
      <c r="H12" s="168"/>
      <c r="I12" s="168"/>
      <c r="J12" s="168"/>
      <c r="K12" s="168"/>
      <c r="L12" s="168"/>
      <c r="M12" s="182"/>
      <c r="N12" s="169"/>
    </row>
    <row r="13" spans="1:14" ht="9.75" customHeight="1">
      <c r="A13" s="181"/>
      <c r="B13" s="168"/>
      <c r="C13" s="190"/>
      <c r="D13" s="191"/>
      <c r="E13" s="191"/>
      <c r="F13" s="191"/>
      <c r="G13" s="191"/>
      <c r="H13" s="191"/>
      <c r="I13" s="168"/>
      <c r="J13" s="192"/>
      <c r="K13" s="192"/>
      <c r="L13" s="168"/>
      <c r="M13" s="182"/>
      <c r="N13" s="169"/>
    </row>
    <row r="14" spans="1:16" ht="18" customHeight="1">
      <c r="A14" s="181"/>
      <c r="B14" s="193"/>
      <c r="C14" s="194" t="s">
        <v>240</v>
      </c>
      <c r="D14" s="195"/>
      <c r="E14" s="195"/>
      <c r="F14" s="195"/>
      <c r="G14" s="195"/>
      <c r="H14" s="195"/>
      <c r="I14" s="196"/>
      <c r="J14" s="296">
        <f>SUM(J9:K13)</f>
        <v>0</v>
      </c>
      <c r="K14" s="296"/>
      <c r="L14" s="197"/>
      <c r="M14" s="182"/>
      <c r="N14" s="169"/>
      <c r="P14" s="233"/>
    </row>
    <row r="15" spans="1:16" s="206" customFormat="1" ht="12" customHeight="1">
      <c r="A15" s="198"/>
      <c r="B15" s="199"/>
      <c r="C15" s="200"/>
      <c r="D15" s="201"/>
      <c r="E15" s="201"/>
      <c r="F15" s="201"/>
      <c r="G15" s="201"/>
      <c r="H15" s="201"/>
      <c r="I15" s="202"/>
      <c r="J15" s="203"/>
      <c r="K15" s="203"/>
      <c r="L15" s="202"/>
      <c r="M15" s="204"/>
      <c r="N15" s="205"/>
      <c r="P15" s="219"/>
    </row>
    <row r="16" spans="1:14" s="206" customFormat="1" ht="8.25" customHeight="1" thickBot="1">
      <c r="A16" s="207"/>
      <c r="B16" s="185"/>
      <c r="C16" s="208"/>
      <c r="D16" s="209"/>
      <c r="E16" s="209"/>
      <c r="F16" s="209"/>
      <c r="G16" s="209"/>
      <c r="H16" s="209"/>
      <c r="I16" s="207"/>
      <c r="J16" s="210"/>
      <c r="K16" s="210"/>
      <c r="L16" s="207"/>
      <c r="M16" s="207"/>
      <c r="N16" s="205"/>
    </row>
    <row r="17" spans="1:14" ht="11.25" customHeight="1">
      <c r="A17" s="211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3"/>
      <c r="N17" s="169"/>
    </row>
    <row r="18" spans="1:16" ht="20.25">
      <c r="A18" s="214"/>
      <c r="B18" s="215"/>
      <c r="C18" s="216" t="s">
        <v>241</v>
      </c>
      <c r="D18" s="217"/>
      <c r="E18" s="217"/>
      <c r="F18" s="217"/>
      <c r="G18" s="217"/>
      <c r="H18" s="217"/>
      <c r="I18" s="292">
        <f>J14</f>
        <v>0</v>
      </c>
      <c r="J18" s="292"/>
      <c r="K18" s="292"/>
      <c r="L18" s="197"/>
      <c r="M18" s="218"/>
      <c r="N18" s="169"/>
      <c r="P18" s="233"/>
    </row>
    <row r="19" spans="1:15" s="219" customFormat="1" ht="8.25" customHeight="1">
      <c r="A19" s="214"/>
      <c r="B19" s="168"/>
      <c r="C19" s="168" t="s">
        <v>3</v>
      </c>
      <c r="D19" s="168"/>
      <c r="E19" s="168"/>
      <c r="F19" s="168"/>
      <c r="G19" s="168"/>
      <c r="H19" s="168"/>
      <c r="I19" s="168"/>
      <c r="J19" s="168"/>
      <c r="K19" s="168"/>
      <c r="L19" s="168"/>
      <c r="M19" s="218"/>
      <c r="N19" s="168"/>
      <c r="O19" s="168"/>
    </row>
    <row r="20" spans="1:15" s="219" customFormat="1" ht="18" customHeight="1">
      <c r="A20" s="214"/>
      <c r="B20" s="168"/>
      <c r="C20" s="190" t="s">
        <v>242</v>
      </c>
      <c r="D20" s="220">
        <v>0.21</v>
      </c>
      <c r="E20" s="221"/>
      <c r="F20" s="222" t="s">
        <v>243</v>
      </c>
      <c r="G20" s="293">
        <f>+I18-G21</f>
        <v>0</v>
      </c>
      <c r="H20" s="293"/>
      <c r="I20" s="168"/>
      <c r="J20" s="294">
        <f>+D20*G20</f>
        <v>0</v>
      </c>
      <c r="K20" s="294"/>
      <c r="L20" s="168"/>
      <c r="M20" s="218"/>
      <c r="N20" s="168"/>
      <c r="O20" s="168"/>
    </row>
    <row r="21" spans="1:16" s="219" customFormat="1" ht="18" customHeight="1">
      <c r="A21" s="214"/>
      <c r="B21" s="168"/>
      <c r="C21" s="190" t="s">
        <v>242</v>
      </c>
      <c r="D21" s="220">
        <v>0.15</v>
      </c>
      <c r="E21" s="168"/>
      <c r="F21" s="222" t="s">
        <v>243</v>
      </c>
      <c r="G21" s="293">
        <v>0</v>
      </c>
      <c r="H21" s="293"/>
      <c r="I21" s="168"/>
      <c r="J21" s="295">
        <f>+D21*G21</f>
        <v>0</v>
      </c>
      <c r="K21" s="295"/>
      <c r="L21" s="168"/>
      <c r="M21" s="218"/>
      <c r="N21" s="168"/>
      <c r="O21" s="168"/>
      <c r="P21" s="234"/>
    </row>
    <row r="22" spans="1:15" s="219" customFormat="1" ht="9.75" customHeight="1" thickBot="1">
      <c r="A22" s="214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218"/>
      <c r="N22" s="168"/>
      <c r="O22" s="168"/>
    </row>
    <row r="23" spans="1:15" s="219" customFormat="1" ht="23.25" customHeight="1" thickBot="1">
      <c r="A23" s="214"/>
      <c r="B23" s="223"/>
      <c r="C23" s="224" t="s">
        <v>244</v>
      </c>
      <c r="D23" s="225"/>
      <c r="E23" s="225"/>
      <c r="F23" s="225"/>
      <c r="G23" s="225"/>
      <c r="H23" s="225"/>
      <c r="I23" s="297">
        <f>SUM(I18:K21)</f>
        <v>0</v>
      </c>
      <c r="J23" s="297"/>
      <c r="K23" s="297"/>
      <c r="L23" s="226"/>
      <c r="M23" s="218"/>
      <c r="N23" s="168"/>
      <c r="O23" s="168"/>
    </row>
    <row r="24" spans="1:15" s="219" customFormat="1" ht="14.25" thickBot="1">
      <c r="A24" s="227"/>
      <c r="B24" s="228"/>
      <c r="C24" s="228"/>
      <c r="D24" s="228" t="s">
        <v>3</v>
      </c>
      <c r="E24" s="228"/>
      <c r="F24" s="228"/>
      <c r="G24" s="228"/>
      <c r="H24" s="228"/>
      <c r="I24" s="228"/>
      <c r="J24" s="228"/>
      <c r="K24" s="228"/>
      <c r="L24" s="228"/>
      <c r="M24" s="229"/>
      <c r="N24" s="168"/>
      <c r="O24" s="168"/>
    </row>
  </sheetData>
  <sheetProtection/>
  <mergeCells count="14">
    <mergeCell ref="I23:K23"/>
    <mergeCell ref="C1:K1"/>
    <mergeCell ref="C2:K2"/>
    <mergeCell ref="C8:F8"/>
    <mergeCell ref="J9:K9"/>
    <mergeCell ref="C3:K3"/>
    <mergeCell ref="C4:K4"/>
    <mergeCell ref="J10:K10"/>
    <mergeCell ref="I18:K18"/>
    <mergeCell ref="G20:H20"/>
    <mergeCell ref="J20:K20"/>
    <mergeCell ref="G21:H21"/>
    <mergeCell ref="J21:K21"/>
    <mergeCell ref="J14:K14"/>
  </mergeCells>
  <printOptions horizontalCentered="1"/>
  <pageMargins left="0.41" right="0.2755905511811024" top="0.39" bottom="0.31496062992125984" header="0.2755905511811024" footer="0.196850393700787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272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>
        <v>8127441</v>
      </c>
    </row>
    <row r="4" spans="1:7" ht="12.75" customHeight="1">
      <c r="A4" s="7" t="s">
        <v>66</v>
      </c>
      <c r="B4" s="8"/>
      <c r="C4" s="9" t="s">
        <v>69</v>
      </c>
      <c r="D4" s="10"/>
      <c r="E4" s="10"/>
      <c r="F4" s="11"/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25.5" customHeight="1">
      <c r="A6" s="7" t="s">
        <v>248</v>
      </c>
      <c r="B6" s="8"/>
      <c r="C6" s="304" t="s">
        <v>247</v>
      </c>
      <c r="D6" s="305"/>
      <c r="E6" s="305"/>
      <c r="F6" s="305"/>
      <c r="G6" s="306"/>
    </row>
    <row r="7" spans="1:9" ht="12.75">
      <c r="A7" s="13" t="s">
        <v>7</v>
      </c>
      <c r="B7" s="15"/>
      <c r="C7" s="307" t="s">
        <v>245</v>
      </c>
      <c r="D7" s="308"/>
      <c r="E7" s="18" t="s">
        <v>8</v>
      </c>
      <c r="F7" s="19"/>
      <c r="G7" s="20">
        <v>0</v>
      </c>
      <c r="H7" s="21"/>
      <c r="I7" s="21"/>
    </row>
    <row r="8" spans="1:7" ht="12.75">
      <c r="A8" s="13" t="s">
        <v>9</v>
      </c>
      <c r="B8" s="15"/>
      <c r="C8" s="307" t="s">
        <v>246</v>
      </c>
      <c r="D8" s="308"/>
      <c r="E8" s="16" t="s">
        <v>10</v>
      </c>
      <c r="F8" s="15"/>
      <c r="G8" s="22">
        <f>IF(PocetMJ=0,,ROUND((F29+F31)/PocetMJ,1))</f>
        <v>0</v>
      </c>
    </row>
    <row r="9" spans="1:7" ht="12.75">
      <c r="A9" s="23" t="s">
        <v>11</v>
      </c>
      <c r="B9" s="24"/>
      <c r="C9" s="24"/>
      <c r="D9" s="24"/>
      <c r="E9" s="25" t="s">
        <v>12</v>
      </c>
      <c r="F9" s="24"/>
      <c r="G9" s="230" t="s">
        <v>248</v>
      </c>
    </row>
    <row r="10" spans="1:57" ht="12.75">
      <c r="A10" s="27" t="s">
        <v>13</v>
      </c>
      <c r="B10" s="11"/>
      <c r="C10" s="11"/>
      <c r="D10" s="11"/>
      <c r="E10" s="28" t="s">
        <v>14</v>
      </c>
      <c r="F10" s="11"/>
      <c r="G10" s="12"/>
      <c r="BA10" s="29"/>
      <c r="BB10" s="29"/>
      <c r="BC10" s="29"/>
      <c r="BD10" s="29"/>
      <c r="BE10" s="29"/>
    </row>
    <row r="11" spans="1:7" ht="12.75">
      <c r="A11" s="27"/>
      <c r="B11" s="11"/>
      <c r="C11" s="11"/>
      <c r="D11" s="11"/>
      <c r="E11" s="309"/>
      <c r="F11" s="310"/>
      <c r="G11" s="311"/>
    </row>
    <row r="12" spans="1:7" ht="28.5" customHeight="1" thickBot="1">
      <c r="A12" s="30" t="s">
        <v>15</v>
      </c>
      <c r="B12" s="31"/>
      <c r="C12" s="31"/>
      <c r="D12" s="31"/>
      <c r="E12" s="32"/>
      <c r="F12" s="32"/>
      <c r="G12" s="33"/>
    </row>
    <row r="13" spans="1:7" ht="17.25" customHeight="1" thickBot="1">
      <c r="A13" s="34" t="s">
        <v>16</v>
      </c>
      <c r="B13" s="35"/>
      <c r="C13" s="36"/>
      <c r="D13" s="37" t="s">
        <v>17</v>
      </c>
      <c r="E13" s="38"/>
      <c r="F13" s="38"/>
      <c r="G13" s="36"/>
    </row>
    <row r="14" spans="1:7" ht="15.75" customHeight="1">
      <c r="A14" s="39"/>
      <c r="B14" s="40" t="s">
        <v>18</v>
      </c>
      <c r="C14" s="41">
        <f>Dodavka</f>
        <v>0</v>
      </c>
      <c r="D14" s="42" t="str">
        <f>'Rekapitulace-SO 01 Hlav objekt'!A23</f>
        <v>Ztížené výrobní podmínky</v>
      </c>
      <c r="E14" s="43"/>
      <c r="F14" s="44"/>
      <c r="G14" s="41">
        <f>'Rekapitulace-SO 01 Hlav objekt'!I23</f>
        <v>0</v>
      </c>
    </row>
    <row r="15" spans="1:7" ht="15.75" customHeight="1">
      <c r="A15" s="39" t="s">
        <v>19</v>
      </c>
      <c r="B15" s="40" t="s">
        <v>20</v>
      </c>
      <c r="C15" s="41">
        <f>Mont</f>
        <v>0</v>
      </c>
      <c r="D15" s="23" t="str">
        <f>'Rekapitulace-SO 01 Hlav objekt'!A24</f>
        <v>Oborová přirážka</v>
      </c>
      <c r="E15" s="45"/>
      <c r="F15" s="46"/>
      <c r="G15" s="41">
        <f>'Rekapitulace-SO 01 Hlav objekt'!I24</f>
        <v>0</v>
      </c>
    </row>
    <row r="16" spans="1:7" ht="15.75" customHeight="1">
      <c r="A16" s="39" t="s">
        <v>21</v>
      </c>
      <c r="B16" s="40" t="s">
        <v>22</v>
      </c>
      <c r="C16" s="41">
        <f>HSV</f>
        <v>0</v>
      </c>
      <c r="D16" s="23" t="str">
        <f>'Rekapitulace-SO 01 Hlav objekt'!A25</f>
        <v>Přesun stavebních kapacit</v>
      </c>
      <c r="E16" s="45"/>
      <c r="F16" s="46"/>
      <c r="G16" s="41">
        <f>'Rekapitulace-SO 01 Hlav objekt'!I25</f>
        <v>0</v>
      </c>
    </row>
    <row r="17" spans="1:7" ht="15.75" customHeight="1">
      <c r="A17" s="47" t="s">
        <v>23</v>
      </c>
      <c r="B17" s="40" t="s">
        <v>24</v>
      </c>
      <c r="C17" s="41">
        <f>PSV</f>
        <v>0</v>
      </c>
      <c r="D17" s="23" t="str">
        <f>'Rekapitulace-SO 01 Hlav objekt'!A26</f>
        <v>Mimostaveništní doprava</v>
      </c>
      <c r="E17" s="45"/>
      <c r="F17" s="46"/>
      <c r="G17" s="41">
        <f>'Rekapitulace-SO 01 Hlav objekt'!I26</f>
        <v>0</v>
      </c>
    </row>
    <row r="18" spans="1:7" ht="15.75" customHeight="1">
      <c r="A18" s="48" t="s">
        <v>25</v>
      </c>
      <c r="B18" s="40"/>
      <c r="C18" s="41">
        <f>SUM(C14:C17)</f>
        <v>0</v>
      </c>
      <c r="D18" s="49" t="str">
        <f>'Rekapitulace-SO 01 Hlav objekt'!A27</f>
        <v>Zařízení staveniště</v>
      </c>
      <c r="E18" s="45"/>
      <c r="F18" s="46"/>
      <c r="G18" s="41">
        <f>'Rekapitulace-SO 01 Hlav objekt'!I27</f>
        <v>0</v>
      </c>
    </row>
    <row r="19" spans="1:7" ht="15.75" customHeight="1">
      <c r="A19" s="48"/>
      <c r="B19" s="40"/>
      <c r="C19" s="41"/>
      <c r="D19" s="23" t="str">
        <f>'Rekapitulace-SO 01 Hlav objekt'!A28</f>
        <v>Provoz investora</v>
      </c>
      <c r="E19" s="45"/>
      <c r="F19" s="46"/>
      <c r="G19" s="41">
        <f>'Rekapitulace-SO 01 Hlav objekt'!I28</f>
        <v>0</v>
      </c>
    </row>
    <row r="20" spans="1:7" ht="15.75" customHeight="1">
      <c r="A20" s="48" t="s">
        <v>26</v>
      </c>
      <c r="B20" s="40"/>
      <c r="C20" s="41">
        <f>HZS</f>
        <v>0</v>
      </c>
      <c r="D20" s="23" t="str">
        <f>'Rekapitulace-SO 01 Hlav objekt'!A29</f>
        <v>Kompletační činnost (IČD)</v>
      </c>
      <c r="E20" s="45"/>
      <c r="F20" s="46"/>
      <c r="G20" s="41">
        <f>'Rekapitulace-SO 01 Hlav objekt'!I29</f>
        <v>0</v>
      </c>
    </row>
    <row r="21" spans="1:7" ht="15.75" customHeight="1">
      <c r="A21" s="27" t="s">
        <v>27</v>
      </c>
      <c r="B21" s="11"/>
      <c r="C21" s="41">
        <f>C18+C20</f>
        <v>0</v>
      </c>
      <c r="D21" s="23" t="s">
        <v>28</v>
      </c>
      <c r="E21" s="45"/>
      <c r="F21" s="46"/>
      <c r="G21" s="41">
        <f>G22-SUM(G14:G20)</f>
        <v>0</v>
      </c>
    </row>
    <row r="22" spans="1:7" ht="15.75" customHeight="1" thickBot="1">
      <c r="A22" s="23" t="s">
        <v>29</v>
      </c>
      <c r="B22" s="24"/>
      <c r="C22" s="50">
        <f>C21+G22</f>
        <v>0</v>
      </c>
      <c r="D22" s="51" t="s">
        <v>30</v>
      </c>
      <c r="E22" s="52"/>
      <c r="F22" s="53"/>
      <c r="G22" s="41">
        <f>VRN</f>
        <v>0</v>
      </c>
    </row>
    <row r="23" spans="1:7" ht="12.75">
      <c r="A23" s="3" t="s">
        <v>31</v>
      </c>
      <c r="B23" s="5"/>
      <c r="C23" s="54" t="s">
        <v>32</v>
      </c>
      <c r="D23" s="5"/>
      <c r="E23" s="54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7" t="s">
        <v>35</v>
      </c>
      <c r="B25" s="55"/>
      <c r="C25" s="28" t="s">
        <v>35</v>
      </c>
      <c r="D25" s="11"/>
      <c r="E25" s="28" t="s">
        <v>35</v>
      </c>
      <c r="F25" s="11"/>
      <c r="G25" s="12"/>
    </row>
    <row r="26" spans="1:7" ht="12.75">
      <c r="A26" s="27"/>
      <c r="B26" s="56"/>
      <c r="C26" s="28" t="s">
        <v>36</v>
      </c>
      <c r="D26" s="11"/>
      <c r="E26" s="28" t="s">
        <v>37</v>
      </c>
      <c r="F26" s="11"/>
      <c r="G26" s="12"/>
    </row>
    <row r="27" spans="1:7" ht="12.75">
      <c r="A27" s="27"/>
      <c r="B27" s="11"/>
      <c r="C27" s="28"/>
      <c r="D27" s="11"/>
      <c r="E27" s="28"/>
      <c r="F27" s="11"/>
      <c r="G27" s="12"/>
    </row>
    <row r="28" spans="1:7" ht="97.5" customHeight="1">
      <c r="A28" s="27"/>
      <c r="B28" s="11"/>
      <c r="C28" s="28"/>
      <c r="D28" s="11"/>
      <c r="E28" s="28"/>
      <c r="F28" s="11"/>
      <c r="G28" s="12"/>
    </row>
    <row r="29" spans="1:7" ht="12.75">
      <c r="A29" s="13" t="s">
        <v>38</v>
      </c>
      <c r="B29" s="15"/>
      <c r="C29" s="57">
        <v>21</v>
      </c>
      <c r="D29" s="15" t="s">
        <v>39</v>
      </c>
      <c r="E29" s="16"/>
      <c r="F29" s="58">
        <f>ROUND(C22-F31,0)</f>
        <v>0</v>
      </c>
      <c r="G29" s="17"/>
    </row>
    <row r="30" spans="1:7" ht="12.75">
      <c r="A30" s="13" t="s">
        <v>40</v>
      </c>
      <c r="B30" s="15"/>
      <c r="C30" s="57">
        <f>SazbaDPH1</f>
        <v>21</v>
      </c>
      <c r="D30" s="15" t="s">
        <v>39</v>
      </c>
      <c r="E30" s="16"/>
      <c r="F30" s="59">
        <f>ROUND(PRODUCT(F29,C30/100),1)</f>
        <v>0</v>
      </c>
      <c r="G30" s="26"/>
    </row>
    <row r="31" spans="1:7" ht="12.75">
      <c r="A31" s="13" t="s">
        <v>38</v>
      </c>
      <c r="B31" s="15"/>
      <c r="C31" s="57">
        <v>0</v>
      </c>
      <c r="D31" s="15" t="s">
        <v>39</v>
      </c>
      <c r="E31" s="16"/>
      <c r="F31" s="58">
        <v>0</v>
      </c>
      <c r="G31" s="17"/>
    </row>
    <row r="32" spans="1:7" ht="12.75">
      <c r="A32" s="13" t="s">
        <v>40</v>
      </c>
      <c r="B32" s="15"/>
      <c r="C32" s="57">
        <f>SazbaDPH2</f>
        <v>0</v>
      </c>
      <c r="D32" s="15" t="s">
        <v>39</v>
      </c>
      <c r="E32" s="16"/>
      <c r="F32" s="59">
        <f>ROUND(PRODUCT(F31,C32/100),1)</f>
        <v>0</v>
      </c>
      <c r="G32" s="26"/>
    </row>
    <row r="33" spans="1:7" s="65" customFormat="1" ht="19.5" customHeight="1" thickBot="1">
      <c r="A33" s="60" t="s">
        <v>41</v>
      </c>
      <c r="B33" s="61"/>
      <c r="C33" s="61"/>
      <c r="D33" s="61"/>
      <c r="E33" s="62"/>
      <c r="F33" s="63">
        <f>CEILING(SUM(F29:F32),1)</f>
        <v>0</v>
      </c>
      <c r="G33" s="64"/>
    </row>
    <row r="35" spans="1:8" ht="12.75">
      <c r="A35" s="66" t="s">
        <v>42</v>
      </c>
      <c r="B35" s="66"/>
      <c r="C35" s="66"/>
      <c r="D35" s="66"/>
      <c r="E35" s="66"/>
      <c r="F35" s="66"/>
      <c r="G35" s="66"/>
      <c r="H35" t="s">
        <v>3</v>
      </c>
    </row>
    <row r="36" spans="1:8" ht="14.25" customHeight="1">
      <c r="A36" s="66"/>
      <c r="B36" s="303"/>
      <c r="C36" s="303"/>
      <c r="D36" s="303"/>
      <c r="E36" s="303"/>
      <c r="F36" s="303"/>
      <c r="G36" s="303"/>
      <c r="H36" t="s">
        <v>3</v>
      </c>
    </row>
    <row r="37" spans="1:8" ht="12.75" customHeight="1">
      <c r="A37" s="67"/>
      <c r="B37" s="303"/>
      <c r="C37" s="303"/>
      <c r="D37" s="303"/>
      <c r="E37" s="303"/>
      <c r="F37" s="303"/>
      <c r="G37" s="303"/>
      <c r="H37" t="s">
        <v>3</v>
      </c>
    </row>
    <row r="38" spans="1:8" ht="12.75">
      <c r="A38" s="67"/>
      <c r="B38" s="303"/>
      <c r="C38" s="303"/>
      <c r="D38" s="303"/>
      <c r="E38" s="303"/>
      <c r="F38" s="303"/>
      <c r="G38" s="303"/>
      <c r="H38" t="s">
        <v>3</v>
      </c>
    </row>
    <row r="39" spans="1:8" ht="12.75">
      <c r="A39" s="67"/>
      <c r="B39" s="303"/>
      <c r="C39" s="303"/>
      <c r="D39" s="303"/>
      <c r="E39" s="303"/>
      <c r="F39" s="303"/>
      <c r="G39" s="303"/>
      <c r="H39" t="s">
        <v>3</v>
      </c>
    </row>
    <row r="40" spans="1:8" ht="12.75">
      <c r="A40" s="67"/>
      <c r="B40" s="303"/>
      <c r="C40" s="303"/>
      <c r="D40" s="303"/>
      <c r="E40" s="303"/>
      <c r="F40" s="303"/>
      <c r="G40" s="303"/>
      <c r="H40" t="s">
        <v>3</v>
      </c>
    </row>
    <row r="41" spans="1:8" ht="12.75">
      <c r="A41" s="67"/>
      <c r="B41" s="303"/>
      <c r="C41" s="303"/>
      <c r="D41" s="303"/>
      <c r="E41" s="303"/>
      <c r="F41" s="303"/>
      <c r="G41" s="303"/>
      <c r="H41" t="s">
        <v>3</v>
      </c>
    </row>
    <row r="42" spans="1:8" ht="12.75">
      <c r="A42" s="67"/>
      <c r="B42" s="303"/>
      <c r="C42" s="303"/>
      <c r="D42" s="303"/>
      <c r="E42" s="303"/>
      <c r="F42" s="303"/>
      <c r="G42" s="303"/>
      <c r="H42" t="s">
        <v>3</v>
      </c>
    </row>
    <row r="43" spans="1:8" ht="12.75">
      <c r="A43" s="67"/>
      <c r="B43" s="303"/>
      <c r="C43" s="303"/>
      <c r="D43" s="303"/>
      <c r="E43" s="303"/>
      <c r="F43" s="303"/>
      <c r="G43" s="303"/>
      <c r="H43" t="s">
        <v>3</v>
      </c>
    </row>
    <row r="44" spans="1:8" ht="12.75">
      <c r="A44" s="67"/>
      <c r="B44" s="303"/>
      <c r="C44" s="303"/>
      <c r="D44" s="303"/>
      <c r="E44" s="303"/>
      <c r="F44" s="303"/>
      <c r="G44" s="303"/>
      <c r="H44" t="s">
        <v>3</v>
      </c>
    </row>
    <row r="45" spans="2:7" ht="12.75">
      <c r="B45" s="302"/>
      <c r="C45" s="302"/>
      <c r="D45" s="302"/>
      <c r="E45" s="302"/>
      <c r="F45" s="302"/>
      <c r="G45" s="302"/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  <row r="52" spans="2:7" ht="12.75">
      <c r="B52" s="302"/>
      <c r="C52" s="302"/>
      <c r="D52" s="302"/>
      <c r="E52" s="302"/>
      <c r="F52" s="302"/>
      <c r="G52" s="302"/>
    </row>
    <row r="53" spans="2:7" ht="12.75">
      <c r="B53" s="302"/>
      <c r="C53" s="302"/>
      <c r="D53" s="302"/>
      <c r="E53" s="302"/>
      <c r="F53" s="302"/>
      <c r="G53" s="302"/>
    </row>
    <row r="54" spans="2:7" ht="12.75">
      <c r="B54" s="302"/>
      <c r="C54" s="302"/>
      <c r="D54" s="302"/>
      <c r="E54" s="302"/>
      <c r="F54" s="302"/>
      <c r="G54" s="302"/>
    </row>
  </sheetData>
  <sheetProtection/>
  <mergeCells count="15">
    <mergeCell ref="B52:G52"/>
    <mergeCell ref="B53:G53"/>
    <mergeCell ref="B54:G54"/>
    <mergeCell ref="B48:G48"/>
    <mergeCell ref="B49:G49"/>
    <mergeCell ref="B50:G50"/>
    <mergeCell ref="B51:G51"/>
    <mergeCell ref="B45:G45"/>
    <mergeCell ref="B46:G46"/>
    <mergeCell ref="B47:G47"/>
    <mergeCell ref="B36:G44"/>
    <mergeCell ref="C6:G6"/>
    <mergeCell ref="C7:D7"/>
    <mergeCell ref="C8:D8"/>
    <mergeCell ref="E11:G1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82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7" customHeight="1" thickTop="1">
      <c r="A1" s="314" t="s">
        <v>4</v>
      </c>
      <c r="B1" s="315"/>
      <c r="C1" s="321" t="str">
        <f>CONCATENATE(cislostavby," ",nazevstavby)</f>
        <v>10/14 Přístřešek na posypový inertní materiál v areálu KSÚSV CSM Moravské Budějovice - skládka Želetava</v>
      </c>
      <c r="D1" s="322"/>
      <c r="E1" s="322"/>
      <c r="F1" s="322"/>
      <c r="G1" s="322"/>
      <c r="H1" s="322"/>
      <c r="I1" s="323"/>
    </row>
    <row r="2" spans="1:9" ht="13.5" thickBot="1">
      <c r="A2" s="316" t="s">
        <v>0</v>
      </c>
      <c r="B2" s="317"/>
      <c r="C2" s="73" t="str">
        <f>CONCATENATE(cisloobjektu," ",nazevobjektu)</f>
        <v>1 SO 01 - Hlavní objekt</v>
      </c>
      <c r="D2" s="74"/>
      <c r="E2" s="75"/>
      <c r="F2" s="74"/>
      <c r="G2" s="318" t="s">
        <v>71</v>
      </c>
      <c r="H2" s="319"/>
      <c r="I2" s="320"/>
    </row>
    <row r="3" ht="13.5" thickTop="1">
      <c r="F3" s="11"/>
    </row>
    <row r="4" spans="1:9" ht="19.5" customHeight="1">
      <c r="A4" s="76" t="s">
        <v>44</v>
      </c>
      <c r="B4" s="1"/>
      <c r="C4" s="1"/>
      <c r="D4" s="1"/>
      <c r="E4" s="77"/>
      <c r="F4" s="1"/>
      <c r="G4" s="1"/>
      <c r="H4" s="1"/>
      <c r="I4" s="1"/>
    </row>
    <row r="5" ht="13.5" thickBot="1"/>
    <row r="6" spans="1:9" s="11" customFormat="1" ht="13.5" thickBot="1">
      <c r="A6" s="78"/>
      <c r="B6" s="79" t="s">
        <v>45</v>
      </c>
      <c r="C6" s="79"/>
      <c r="D6" s="80"/>
      <c r="E6" s="81" t="s">
        <v>46</v>
      </c>
      <c r="F6" s="82" t="s">
        <v>47</v>
      </c>
      <c r="G6" s="82" t="s">
        <v>48</v>
      </c>
      <c r="H6" s="82" t="s">
        <v>49</v>
      </c>
      <c r="I6" s="83" t="s">
        <v>26</v>
      </c>
    </row>
    <row r="7" spans="1:9" s="11" customFormat="1" ht="12.75">
      <c r="A7" s="164" t="str">
        <f>'Položky - SO01 Hlavní objekt'!B7</f>
        <v>1</v>
      </c>
      <c r="B7" s="84" t="str">
        <f>'Položky - SO01 Hlavní objekt'!C7</f>
        <v>Zemní práce</v>
      </c>
      <c r="D7" s="85"/>
      <c r="E7" s="165">
        <f>'Položky - SO01 Hlavní objekt'!BA17</f>
        <v>0</v>
      </c>
      <c r="F7" s="166">
        <f>'Položky - SO01 Hlavní objekt'!BB17</f>
        <v>0</v>
      </c>
      <c r="G7" s="166">
        <f>'Položky - SO01 Hlavní objekt'!BC17</f>
        <v>0</v>
      </c>
      <c r="H7" s="166">
        <f>'Položky - SO01 Hlavní objekt'!BD17</f>
        <v>0</v>
      </c>
      <c r="I7" s="167">
        <f>'Položky - SO01 Hlavní objekt'!BE17</f>
        <v>0</v>
      </c>
    </row>
    <row r="8" spans="1:9" s="11" customFormat="1" ht="12.75">
      <c r="A8" s="164" t="str">
        <f>'Položky - SO01 Hlavní objekt'!B18</f>
        <v>2</v>
      </c>
      <c r="B8" s="84" t="str">
        <f>'Položky - SO01 Hlavní objekt'!C18</f>
        <v>Základy a zvláštní zakládání</v>
      </c>
      <c r="D8" s="85"/>
      <c r="E8" s="165">
        <f>'Položky - SO01 Hlavní objekt'!BA30</f>
        <v>0</v>
      </c>
      <c r="F8" s="166">
        <f>'Položky - SO01 Hlavní objekt'!BB30</f>
        <v>0</v>
      </c>
      <c r="G8" s="166">
        <f>'Položky - SO01 Hlavní objekt'!BC30</f>
        <v>0</v>
      </c>
      <c r="H8" s="166">
        <f>'Položky - SO01 Hlavní objekt'!BD30</f>
        <v>0</v>
      </c>
      <c r="I8" s="167">
        <f>'Položky - SO01 Hlavní objekt'!BE30</f>
        <v>0</v>
      </c>
    </row>
    <row r="9" spans="1:9" s="11" customFormat="1" ht="12.75">
      <c r="A9" s="164" t="str">
        <f>'Položky - SO01 Hlavní objekt'!B31</f>
        <v>3</v>
      </c>
      <c r="B9" s="84" t="str">
        <f>'Položky - SO01 Hlavní objekt'!C31</f>
        <v>Svislé a kompletní konstrukce</v>
      </c>
      <c r="D9" s="85"/>
      <c r="E9" s="165">
        <f>'Položky - SO01 Hlavní objekt'!G45</f>
        <v>0</v>
      </c>
      <c r="F9" s="166">
        <f>'Položky - SO01 Hlavní objekt'!BB45</f>
        <v>0</v>
      </c>
      <c r="G9" s="166">
        <f>'Položky - SO01 Hlavní objekt'!BC45</f>
        <v>0</v>
      </c>
      <c r="H9" s="166">
        <f>'Položky - SO01 Hlavní objekt'!BD45</f>
        <v>0</v>
      </c>
      <c r="I9" s="167">
        <f>'Položky - SO01 Hlavní objekt'!BE45</f>
        <v>0</v>
      </c>
    </row>
    <row r="10" spans="1:9" s="11" customFormat="1" ht="12.75">
      <c r="A10" s="164" t="str">
        <f>'Položky - SO01 Hlavní objekt'!B46</f>
        <v>5</v>
      </c>
      <c r="B10" s="84" t="str">
        <f>'Položky - SO01 Hlavní objekt'!C46</f>
        <v>Komunikace</v>
      </c>
      <c r="D10" s="85"/>
      <c r="E10" s="165">
        <f>'Položky - SO01 Hlavní objekt'!BA52</f>
        <v>0</v>
      </c>
      <c r="F10" s="166">
        <f>'Položky - SO01 Hlavní objekt'!BB52</f>
        <v>0</v>
      </c>
      <c r="G10" s="166">
        <f>'Položky - SO01 Hlavní objekt'!BC52</f>
        <v>0</v>
      </c>
      <c r="H10" s="166">
        <f>'Položky - SO01 Hlavní objekt'!BD52</f>
        <v>0</v>
      </c>
      <c r="I10" s="167">
        <f>'Položky - SO01 Hlavní objekt'!BE52</f>
        <v>0</v>
      </c>
    </row>
    <row r="11" spans="1:9" s="11" customFormat="1" ht="12.75">
      <c r="A11" s="164" t="str">
        <f>'Položky - SO01 Hlavní objekt'!B53</f>
        <v>5B</v>
      </c>
      <c r="B11" s="84" t="str">
        <f>'Položky - SO01 Hlavní objekt'!C53</f>
        <v>Komunikace - Bourání</v>
      </c>
      <c r="D11" s="85"/>
      <c r="E11" s="165">
        <f>'Položky - SO01 Hlavní objekt'!BA57</f>
        <v>0</v>
      </c>
      <c r="F11" s="166">
        <f>'Položky - SO01 Hlavní objekt'!BB57</f>
        <v>0</v>
      </c>
      <c r="G11" s="166">
        <f>'Položky - SO01 Hlavní objekt'!BC57</f>
        <v>0</v>
      </c>
      <c r="H11" s="166">
        <f>'Položky - SO01 Hlavní objekt'!BD57</f>
        <v>0</v>
      </c>
      <c r="I11" s="167">
        <f>'Položky - SO01 Hlavní objekt'!BE57</f>
        <v>0</v>
      </c>
    </row>
    <row r="12" spans="1:9" s="11" customFormat="1" ht="12.75">
      <c r="A12" s="164" t="str">
        <f>'Položky - SO01 Hlavní objekt'!B58</f>
        <v>94</v>
      </c>
      <c r="B12" s="84" t="str">
        <f>'Položky - SO01 Hlavní objekt'!C58</f>
        <v>Lešení a stavební výtahy</v>
      </c>
      <c r="D12" s="85"/>
      <c r="E12" s="165">
        <f>'Položky - SO01 Hlavní objekt'!BA61</f>
        <v>0</v>
      </c>
      <c r="F12" s="166">
        <f>'Položky - SO01 Hlavní objekt'!BB61</f>
        <v>0</v>
      </c>
      <c r="G12" s="166">
        <f>'Položky - SO01 Hlavní objekt'!BC61</f>
        <v>0</v>
      </c>
      <c r="H12" s="166">
        <f>'Položky - SO01 Hlavní objekt'!BD61</f>
        <v>0</v>
      </c>
      <c r="I12" s="167">
        <f>'Položky - SO01 Hlavní objekt'!BE61</f>
        <v>0</v>
      </c>
    </row>
    <row r="13" spans="1:9" s="11" customFormat="1" ht="12.75">
      <c r="A13" s="164" t="str">
        <f>'Položky - SO01 Hlavní objekt'!B62</f>
        <v>95</v>
      </c>
      <c r="B13" s="84" t="str">
        <f>'Položky - SO01 Hlavní objekt'!C62</f>
        <v>Dokončovací konstrukce na pozemních stavbách</v>
      </c>
      <c r="D13" s="85"/>
      <c r="E13" s="165">
        <f>'Položky - SO01 Hlavní objekt'!BA66</f>
        <v>0</v>
      </c>
      <c r="F13" s="166">
        <f>'Položky - SO01 Hlavní objekt'!BB66</f>
        <v>0</v>
      </c>
      <c r="G13" s="166">
        <f>'Položky - SO01 Hlavní objekt'!BC66</f>
        <v>0</v>
      </c>
      <c r="H13" s="166">
        <f>'Položky - SO01 Hlavní objekt'!BD66</f>
        <v>0</v>
      </c>
      <c r="I13" s="167">
        <f>'Položky - SO01 Hlavní objekt'!BE66</f>
        <v>0</v>
      </c>
    </row>
    <row r="14" spans="1:9" s="11" customFormat="1" ht="12.75">
      <c r="A14" s="164" t="str">
        <f>'Položky - SO01 Hlavní objekt'!B67</f>
        <v>99</v>
      </c>
      <c r="B14" s="84" t="str">
        <f>'Položky - SO01 Hlavní objekt'!C67</f>
        <v>Staveništní přesun hmot</v>
      </c>
      <c r="D14" s="85"/>
      <c r="E14" s="165">
        <f>'Položky - SO01 Hlavní objekt'!BA69</f>
        <v>0</v>
      </c>
      <c r="F14" s="166">
        <f>'Položky - SO01 Hlavní objekt'!BB69</f>
        <v>0</v>
      </c>
      <c r="G14" s="166">
        <f>'Položky - SO01 Hlavní objekt'!BC69</f>
        <v>0</v>
      </c>
      <c r="H14" s="166">
        <f>'Položky - SO01 Hlavní objekt'!BD69</f>
        <v>0</v>
      </c>
      <c r="I14" s="167">
        <f>'Položky - SO01 Hlavní objekt'!BE69</f>
        <v>0</v>
      </c>
    </row>
    <row r="15" spans="1:9" s="11" customFormat="1" ht="12.75">
      <c r="A15" s="164" t="str">
        <f>'Položky - SO01 Hlavní objekt'!B70</f>
        <v>764</v>
      </c>
      <c r="B15" s="84" t="str">
        <f>'Položky - SO01 Hlavní objekt'!C70</f>
        <v>Konstrukce klempířské</v>
      </c>
      <c r="D15" s="85"/>
      <c r="E15" s="165">
        <f>'Položky - SO01 Hlavní objekt'!BA75</f>
        <v>0</v>
      </c>
      <c r="F15" s="166">
        <f>'Položky - SO01 Hlavní objekt'!BB75</f>
        <v>0</v>
      </c>
      <c r="G15" s="166">
        <f>'Položky - SO01 Hlavní objekt'!BC75</f>
        <v>0</v>
      </c>
      <c r="H15" s="166">
        <f>'Položky - SO01 Hlavní objekt'!BD75</f>
        <v>0</v>
      </c>
      <c r="I15" s="167">
        <f>'Položky - SO01 Hlavní objekt'!BE75</f>
        <v>0</v>
      </c>
    </row>
    <row r="16" spans="1:9" s="11" customFormat="1" ht="12.75">
      <c r="A16" s="164" t="str">
        <f>'Položky - SO01 Hlavní objekt'!B76</f>
        <v>767</v>
      </c>
      <c r="B16" s="84" t="str">
        <f>'Položky - SO01 Hlavní objekt'!C76</f>
        <v>Konstrukce zámečnické</v>
      </c>
      <c r="D16" s="85"/>
      <c r="E16" s="165">
        <f>'Položky - SO01 Hlavní objekt'!BA92</f>
        <v>0</v>
      </c>
      <c r="F16" s="166">
        <f>'Položky - SO01 Hlavní objekt'!BB92</f>
        <v>0</v>
      </c>
      <c r="G16" s="166">
        <f>'Položky - SO01 Hlavní objekt'!BC92</f>
        <v>0</v>
      </c>
      <c r="H16" s="166">
        <f>'Položky - SO01 Hlavní objekt'!BD92</f>
        <v>0</v>
      </c>
      <c r="I16" s="167">
        <f>'Položky - SO01 Hlavní objekt'!BE92</f>
        <v>0</v>
      </c>
    </row>
    <row r="17" spans="1:9" s="11" customFormat="1" ht="13.5" thickBot="1">
      <c r="A17" s="164" t="str">
        <f>'Položky - SO01 Hlavní objekt'!B93</f>
        <v>M211</v>
      </c>
      <c r="B17" s="84" t="str">
        <f>'Položky - SO01 Hlavní objekt'!C93</f>
        <v>Hromosvod</v>
      </c>
      <c r="D17" s="85"/>
      <c r="E17" s="165">
        <f>'Položky - SO01 Hlavní objekt'!BA95</f>
        <v>0</v>
      </c>
      <c r="F17" s="166">
        <f>'Položky - SO01 Hlavní objekt'!BB95</f>
        <v>0</v>
      </c>
      <c r="G17" s="166">
        <f>'Položky - SO01 Hlavní objekt'!BC95</f>
        <v>0</v>
      </c>
      <c r="H17" s="166">
        <f>'Položky - SO01 Hlavní objekt'!BD95</f>
        <v>0</v>
      </c>
      <c r="I17" s="167">
        <f>'Položky - SO01 Hlavní objekt'!BE95</f>
        <v>0</v>
      </c>
    </row>
    <row r="18" spans="1:11" s="92" customFormat="1" ht="13.5" thickBot="1">
      <c r="A18" s="86"/>
      <c r="B18" s="87" t="s">
        <v>50</v>
      </c>
      <c r="C18" s="87"/>
      <c r="D18" s="88"/>
      <c r="E18" s="89">
        <f>SUM(E7:E17)</f>
        <v>0</v>
      </c>
      <c r="F18" s="90">
        <f>SUM(F7:F17)</f>
        <v>0</v>
      </c>
      <c r="G18" s="90">
        <f>SUM(G7:G17)</f>
        <v>0</v>
      </c>
      <c r="H18" s="90">
        <f>SUM(H7:H17)</f>
        <v>0</v>
      </c>
      <c r="I18" s="91">
        <f>SUM(I7:I17)</f>
        <v>0</v>
      </c>
      <c r="K18" s="232"/>
    </row>
    <row r="19" spans="1:9" ht="12.75">
      <c r="A19" s="11"/>
      <c r="B19" s="11"/>
      <c r="C19" s="11"/>
      <c r="D19" s="11"/>
      <c r="E19" s="11"/>
      <c r="F19" s="11"/>
      <c r="G19" s="11"/>
      <c r="H19" s="11"/>
      <c r="I19" s="11"/>
    </row>
    <row r="20" spans="1:57" ht="19.5" customHeight="1">
      <c r="A20" s="1" t="s">
        <v>51</v>
      </c>
      <c r="B20" s="1"/>
      <c r="C20" s="1"/>
      <c r="D20" s="1"/>
      <c r="E20" s="1"/>
      <c r="F20" s="1"/>
      <c r="G20" s="93"/>
      <c r="H20" s="1"/>
      <c r="I20" s="1"/>
      <c r="BA20" s="29"/>
      <c r="BB20" s="29"/>
      <c r="BC20" s="29"/>
      <c r="BD20" s="29"/>
      <c r="BE20" s="29"/>
    </row>
    <row r="21" ht="13.5" thickBot="1"/>
    <row r="22" spans="1:9" ht="12.75">
      <c r="A22" s="94" t="s">
        <v>52</v>
      </c>
      <c r="B22" s="95"/>
      <c r="C22" s="95"/>
      <c r="D22" s="96"/>
      <c r="E22" s="97" t="s">
        <v>53</v>
      </c>
      <c r="F22" s="98" t="s">
        <v>54</v>
      </c>
      <c r="G22" s="99" t="s">
        <v>55</v>
      </c>
      <c r="H22" s="100"/>
      <c r="I22" s="101" t="s">
        <v>53</v>
      </c>
    </row>
    <row r="23" spans="1:53" ht="12.75">
      <c r="A23" s="102" t="s">
        <v>224</v>
      </c>
      <c r="B23" s="103"/>
      <c r="C23" s="103"/>
      <c r="D23" s="104"/>
      <c r="E23" s="105">
        <v>0</v>
      </c>
      <c r="F23" s="106">
        <v>0</v>
      </c>
      <c r="G23" s="107">
        <f aca="true" t="shared" si="0" ref="G23:G30">CHOOSE(BA23+1,HSV+PSV,HSV+PSV+Mont,HSV+PSV+Dodavka+Mont,HSV,PSV,Mont,Dodavka,Mont+Dodavka,0)</f>
        <v>0</v>
      </c>
      <c r="H23" s="108"/>
      <c r="I23" s="109">
        <f aca="true" t="shared" si="1" ref="I23:I30">E23+F23*G23/100</f>
        <v>0</v>
      </c>
      <c r="BA23">
        <v>0</v>
      </c>
    </row>
    <row r="24" spans="1:53" ht="12.75">
      <c r="A24" s="102" t="s">
        <v>225</v>
      </c>
      <c r="B24" s="103"/>
      <c r="C24" s="103"/>
      <c r="D24" s="104"/>
      <c r="E24" s="105">
        <v>0</v>
      </c>
      <c r="F24" s="106">
        <v>0</v>
      </c>
      <c r="G24" s="107">
        <f t="shared" si="0"/>
        <v>0</v>
      </c>
      <c r="H24" s="108"/>
      <c r="I24" s="109">
        <f t="shared" si="1"/>
        <v>0</v>
      </c>
      <c r="BA24">
        <v>0</v>
      </c>
    </row>
    <row r="25" spans="1:53" ht="12.75">
      <c r="A25" s="102" t="s">
        <v>226</v>
      </c>
      <c r="B25" s="103"/>
      <c r="C25" s="103"/>
      <c r="D25" s="104"/>
      <c r="E25" s="105">
        <v>0</v>
      </c>
      <c r="F25" s="106">
        <v>0</v>
      </c>
      <c r="G25" s="107">
        <f t="shared" si="0"/>
        <v>0</v>
      </c>
      <c r="H25" s="108"/>
      <c r="I25" s="109">
        <f t="shared" si="1"/>
        <v>0</v>
      </c>
      <c r="BA25">
        <v>0</v>
      </c>
    </row>
    <row r="26" spans="1:53" ht="12.75">
      <c r="A26" s="102" t="s">
        <v>227</v>
      </c>
      <c r="B26" s="103"/>
      <c r="C26" s="103"/>
      <c r="D26" s="104"/>
      <c r="E26" s="105">
        <v>0</v>
      </c>
      <c r="F26" s="106">
        <v>0</v>
      </c>
      <c r="G26" s="107">
        <f t="shared" si="0"/>
        <v>0</v>
      </c>
      <c r="H26" s="108"/>
      <c r="I26" s="109">
        <f t="shared" si="1"/>
        <v>0</v>
      </c>
      <c r="BA26">
        <v>0</v>
      </c>
    </row>
    <row r="27" spans="1:53" ht="12.75">
      <c r="A27" s="102" t="s">
        <v>228</v>
      </c>
      <c r="B27" s="103"/>
      <c r="C27" s="103"/>
      <c r="D27" s="104"/>
      <c r="E27" s="105">
        <v>0</v>
      </c>
      <c r="F27" s="106">
        <v>0</v>
      </c>
      <c r="G27" s="107">
        <f t="shared" si="0"/>
        <v>0</v>
      </c>
      <c r="H27" s="108"/>
      <c r="I27" s="109">
        <f t="shared" si="1"/>
        <v>0</v>
      </c>
      <c r="BA27">
        <v>1</v>
      </c>
    </row>
    <row r="28" spans="1:53" ht="12.75">
      <c r="A28" s="102" t="s">
        <v>229</v>
      </c>
      <c r="B28" s="103"/>
      <c r="C28" s="103"/>
      <c r="D28" s="104"/>
      <c r="E28" s="105">
        <v>0</v>
      </c>
      <c r="F28" s="106">
        <v>0</v>
      </c>
      <c r="G28" s="107">
        <f t="shared" si="0"/>
        <v>0</v>
      </c>
      <c r="H28" s="108"/>
      <c r="I28" s="109">
        <f t="shared" si="1"/>
        <v>0</v>
      </c>
      <c r="BA28">
        <v>1</v>
      </c>
    </row>
    <row r="29" spans="1:53" ht="12.75">
      <c r="A29" s="102" t="s">
        <v>230</v>
      </c>
      <c r="B29" s="103"/>
      <c r="C29" s="103"/>
      <c r="D29" s="104"/>
      <c r="E29" s="105">
        <v>0</v>
      </c>
      <c r="F29" s="106">
        <v>0</v>
      </c>
      <c r="G29" s="107">
        <f t="shared" si="0"/>
        <v>0</v>
      </c>
      <c r="H29" s="108"/>
      <c r="I29" s="109">
        <f t="shared" si="1"/>
        <v>0</v>
      </c>
      <c r="BA29">
        <v>2</v>
      </c>
    </row>
    <row r="30" spans="1:53" ht="12.75">
      <c r="A30" s="102" t="s">
        <v>231</v>
      </c>
      <c r="B30" s="103"/>
      <c r="C30" s="103"/>
      <c r="D30" s="104"/>
      <c r="E30" s="105">
        <v>0</v>
      </c>
      <c r="F30" s="106">
        <v>0</v>
      </c>
      <c r="G30" s="107">
        <f t="shared" si="0"/>
        <v>0</v>
      </c>
      <c r="H30" s="108"/>
      <c r="I30" s="109">
        <f t="shared" si="1"/>
        <v>0</v>
      </c>
      <c r="BA30">
        <v>2</v>
      </c>
    </row>
    <row r="31" spans="1:9" ht="13.5" thickBot="1">
      <c r="A31" s="110"/>
      <c r="B31" s="111" t="s">
        <v>56</v>
      </c>
      <c r="C31" s="112"/>
      <c r="D31" s="113"/>
      <c r="E31" s="114"/>
      <c r="F31" s="115"/>
      <c r="G31" s="115"/>
      <c r="H31" s="312">
        <f>SUM(I23:I30)</f>
        <v>0</v>
      </c>
      <c r="I31" s="313"/>
    </row>
    <row r="33" spans="2:9" ht="12.75">
      <c r="B33" s="92"/>
      <c r="F33" s="116"/>
      <c r="G33" s="117"/>
      <c r="H33" s="117"/>
      <c r="I33" s="118"/>
    </row>
    <row r="34" spans="6:9" ht="12.75">
      <c r="F34" s="116"/>
      <c r="G34" s="117"/>
      <c r="H34" s="117"/>
      <c r="I34" s="118"/>
    </row>
    <row r="35" spans="6:9" ht="12.75">
      <c r="F35" s="116"/>
      <c r="G35" s="117"/>
      <c r="H35" s="117"/>
      <c r="I35" s="118"/>
    </row>
    <row r="36" spans="6:9" ht="12.75">
      <c r="F36" s="116"/>
      <c r="G36" s="117"/>
      <c r="H36" s="117"/>
      <c r="I36" s="118"/>
    </row>
    <row r="37" spans="6:9" ht="12.75">
      <c r="F37" s="116"/>
      <c r="G37" s="117"/>
      <c r="H37" s="117"/>
      <c r="I37" s="118"/>
    </row>
    <row r="38" spans="6:9" ht="12.75">
      <c r="F38" s="116"/>
      <c r="G38" s="117"/>
      <c r="H38" s="117"/>
      <c r="I38" s="118"/>
    </row>
    <row r="39" spans="6:9" ht="12.75">
      <c r="F39" s="116"/>
      <c r="G39" s="117"/>
      <c r="H39" s="117"/>
      <c r="I39" s="118"/>
    </row>
    <row r="40" spans="6:9" ht="12.75">
      <c r="F40" s="116"/>
      <c r="G40" s="117"/>
      <c r="H40" s="117"/>
      <c r="I40" s="118"/>
    </row>
    <row r="41" spans="6:9" ht="12.75">
      <c r="F41" s="116"/>
      <c r="G41" s="117"/>
      <c r="H41" s="117"/>
      <c r="I41" s="118"/>
    </row>
    <row r="42" spans="6:9" ht="12.75">
      <c r="F42" s="116"/>
      <c r="G42" s="117"/>
      <c r="H42" s="117"/>
      <c r="I42" s="118"/>
    </row>
    <row r="43" spans="6:9" ht="12.75">
      <c r="F43" s="116"/>
      <c r="G43" s="117"/>
      <c r="H43" s="117"/>
      <c r="I43" s="118"/>
    </row>
    <row r="44" spans="6:9" ht="12.75">
      <c r="F44" s="116"/>
      <c r="G44" s="117"/>
      <c r="H44" s="117"/>
      <c r="I44" s="118"/>
    </row>
    <row r="45" spans="6:9" ht="12.75">
      <c r="F45" s="116"/>
      <c r="G45" s="117"/>
      <c r="H45" s="117"/>
      <c r="I45" s="118"/>
    </row>
    <row r="46" spans="6:9" ht="12.75">
      <c r="F46" s="116"/>
      <c r="G46" s="117"/>
      <c r="H46" s="117"/>
      <c r="I46" s="118"/>
    </row>
    <row r="47" spans="6:9" ht="12.75">
      <c r="F47" s="116"/>
      <c r="G47" s="117"/>
      <c r="H47" s="117"/>
      <c r="I47" s="118"/>
    </row>
    <row r="48" spans="6:9" ht="12.75">
      <c r="F48" s="116"/>
      <c r="G48" s="117"/>
      <c r="H48" s="117"/>
      <c r="I48" s="118"/>
    </row>
    <row r="49" spans="6:9" ht="12.75">
      <c r="F49" s="116"/>
      <c r="G49" s="117"/>
      <c r="H49" s="117"/>
      <c r="I49" s="118"/>
    </row>
    <row r="50" spans="6:9" ht="12.75">
      <c r="F50" s="116"/>
      <c r="G50" s="117"/>
      <c r="H50" s="117"/>
      <c r="I50" s="118"/>
    </row>
    <row r="51" spans="6:9" ht="12.75">
      <c r="F51" s="116"/>
      <c r="G51" s="117"/>
      <c r="H51" s="117"/>
      <c r="I51" s="118"/>
    </row>
    <row r="52" spans="6:9" ht="12.75">
      <c r="F52" s="116"/>
      <c r="G52" s="117"/>
      <c r="H52" s="117"/>
      <c r="I52" s="118"/>
    </row>
    <row r="53" spans="6:9" ht="12.75">
      <c r="F53" s="116"/>
      <c r="G53" s="117"/>
      <c r="H53" s="117"/>
      <c r="I53" s="118"/>
    </row>
    <row r="54" spans="6:9" ht="12.75">
      <c r="F54" s="116"/>
      <c r="G54" s="117"/>
      <c r="H54" s="117"/>
      <c r="I54" s="118"/>
    </row>
    <row r="55" spans="6:9" ht="12.75">
      <c r="F55" s="116"/>
      <c r="G55" s="117"/>
      <c r="H55" s="117"/>
      <c r="I55" s="118"/>
    </row>
    <row r="56" spans="6:9" ht="12.75">
      <c r="F56" s="116"/>
      <c r="G56" s="117"/>
      <c r="H56" s="117"/>
      <c r="I56" s="118"/>
    </row>
    <row r="57" spans="6:9" ht="12.75">
      <c r="F57" s="116"/>
      <c r="G57" s="117"/>
      <c r="H57" s="117"/>
      <c r="I57" s="118"/>
    </row>
    <row r="58" spans="6:9" ht="12.75">
      <c r="F58" s="116"/>
      <c r="G58" s="117"/>
      <c r="H58" s="117"/>
      <c r="I58" s="118"/>
    </row>
    <row r="59" spans="6:9" ht="12.75">
      <c r="F59" s="116"/>
      <c r="G59" s="117"/>
      <c r="H59" s="117"/>
      <c r="I59" s="118"/>
    </row>
    <row r="60" spans="6:9" ht="12.75">
      <c r="F60" s="116"/>
      <c r="G60" s="117"/>
      <c r="H60" s="117"/>
      <c r="I60" s="118"/>
    </row>
    <row r="61" spans="6:9" ht="12.75">
      <c r="F61" s="116"/>
      <c r="G61" s="117"/>
      <c r="H61" s="117"/>
      <c r="I61" s="118"/>
    </row>
    <row r="62" spans="6:9" ht="12.75">
      <c r="F62" s="116"/>
      <c r="G62" s="117"/>
      <c r="H62" s="117"/>
      <c r="I62" s="118"/>
    </row>
    <row r="63" spans="6:9" ht="12.75">
      <c r="F63" s="116"/>
      <c r="G63" s="117"/>
      <c r="H63" s="117"/>
      <c r="I63" s="118"/>
    </row>
    <row r="64" spans="6:9" ht="12.75">
      <c r="F64" s="116"/>
      <c r="G64" s="117"/>
      <c r="H64" s="117"/>
      <c r="I64" s="118"/>
    </row>
    <row r="65" spans="6:9" ht="12.75">
      <c r="F65" s="116"/>
      <c r="G65" s="117"/>
      <c r="H65" s="117"/>
      <c r="I65" s="118"/>
    </row>
    <row r="66" spans="6:9" ht="12.75">
      <c r="F66" s="116"/>
      <c r="G66" s="117"/>
      <c r="H66" s="117"/>
      <c r="I66" s="118"/>
    </row>
    <row r="67" spans="6:9" ht="12.75">
      <c r="F67" s="116"/>
      <c r="G67" s="117"/>
      <c r="H67" s="117"/>
      <c r="I67" s="118"/>
    </row>
    <row r="68" spans="6:9" ht="12.75">
      <c r="F68" s="116"/>
      <c r="G68" s="117"/>
      <c r="H68" s="117"/>
      <c r="I68" s="118"/>
    </row>
    <row r="69" spans="6:9" ht="12.75">
      <c r="F69" s="116"/>
      <c r="G69" s="117"/>
      <c r="H69" s="117"/>
      <c r="I69" s="118"/>
    </row>
    <row r="70" spans="6:9" ht="12.75">
      <c r="F70" s="116"/>
      <c r="G70" s="117"/>
      <c r="H70" s="117"/>
      <c r="I70" s="118"/>
    </row>
    <row r="71" spans="6:9" ht="12.75">
      <c r="F71" s="116"/>
      <c r="G71" s="117"/>
      <c r="H71" s="117"/>
      <c r="I71" s="118"/>
    </row>
    <row r="72" spans="6:9" ht="12.75">
      <c r="F72" s="116"/>
      <c r="G72" s="117"/>
      <c r="H72" s="117"/>
      <c r="I72" s="118"/>
    </row>
    <row r="73" spans="6:9" ht="12.75">
      <c r="F73" s="116"/>
      <c r="G73" s="117"/>
      <c r="H73" s="117"/>
      <c r="I73" s="118"/>
    </row>
    <row r="74" spans="6:9" ht="12.75">
      <c r="F74" s="116"/>
      <c r="G74" s="117"/>
      <c r="H74" s="117"/>
      <c r="I74" s="118"/>
    </row>
    <row r="75" spans="6:9" ht="12.75">
      <c r="F75" s="116"/>
      <c r="G75" s="117"/>
      <c r="H75" s="117"/>
      <c r="I75" s="118"/>
    </row>
    <row r="76" spans="6:9" ht="12.75">
      <c r="F76" s="116"/>
      <c r="G76" s="117"/>
      <c r="H76" s="117"/>
      <c r="I76" s="118"/>
    </row>
    <row r="77" spans="6:9" ht="12.75">
      <c r="F77" s="116"/>
      <c r="G77" s="117"/>
      <c r="H77" s="117"/>
      <c r="I77" s="118"/>
    </row>
    <row r="78" spans="6:9" ht="12.75">
      <c r="F78" s="116"/>
      <c r="G78" s="117"/>
      <c r="H78" s="117"/>
      <c r="I78" s="118"/>
    </row>
    <row r="79" spans="6:9" ht="12.75">
      <c r="F79" s="116"/>
      <c r="G79" s="117"/>
      <c r="H79" s="117"/>
      <c r="I79" s="118"/>
    </row>
    <row r="80" spans="6:9" ht="12.75">
      <c r="F80" s="116"/>
      <c r="G80" s="117"/>
      <c r="H80" s="117"/>
      <c r="I80" s="118"/>
    </row>
    <row r="81" spans="6:9" ht="12.75">
      <c r="F81" s="116"/>
      <c r="G81" s="117"/>
      <c r="H81" s="117"/>
      <c r="I81" s="118"/>
    </row>
    <row r="82" spans="6:9" ht="12.75">
      <c r="F82" s="116"/>
      <c r="G82" s="117"/>
      <c r="H82" s="117"/>
      <c r="I82" s="118"/>
    </row>
  </sheetData>
  <sheetProtection/>
  <mergeCells count="5">
    <mergeCell ref="H31:I31"/>
    <mergeCell ref="A1:B1"/>
    <mergeCell ref="A2:B2"/>
    <mergeCell ref="G2:I2"/>
    <mergeCell ref="C1:I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Z168"/>
  <sheetViews>
    <sheetView showGridLines="0" showZeros="0" zoomScalePageLayoutView="0" workbookViewId="0" topLeftCell="A73">
      <selection activeCell="F94" sqref="F94"/>
    </sheetView>
  </sheetViews>
  <sheetFormatPr defaultColWidth="9.00390625" defaultRowHeight="12.75"/>
  <cols>
    <col min="1" max="1" width="4.375" style="119" customWidth="1"/>
    <col min="2" max="2" width="11.625" style="119" customWidth="1"/>
    <col min="3" max="3" width="40.375" style="119" customWidth="1"/>
    <col min="4" max="4" width="5.625" style="119" customWidth="1"/>
    <col min="5" max="5" width="8.625" style="128" customWidth="1"/>
    <col min="6" max="6" width="9.875" style="119" customWidth="1"/>
    <col min="7" max="7" width="13.875" style="119" customWidth="1"/>
    <col min="8" max="11" width="9.125" style="119" customWidth="1"/>
    <col min="12" max="12" width="75.375" style="119" customWidth="1"/>
    <col min="13" max="16384" width="9.125" style="119" customWidth="1"/>
  </cols>
  <sheetData>
    <row r="1" spans="1:7" ht="15.75">
      <c r="A1" s="327" t="s">
        <v>271</v>
      </c>
      <c r="B1" s="327"/>
      <c r="C1" s="327"/>
      <c r="D1" s="327"/>
      <c r="E1" s="327"/>
      <c r="F1" s="327"/>
      <c r="G1" s="327"/>
    </row>
    <row r="2" spans="2:7" ht="13.5" thickBot="1">
      <c r="B2" s="120"/>
      <c r="C2" s="121"/>
      <c r="D2" s="121"/>
      <c r="E2" s="122"/>
      <c r="F2" s="121"/>
      <c r="G2" s="121"/>
    </row>
    <row r="3" spans="1:7" ht="13.5" thickTop="1">
      <c r="A3" s="314" t="s">
        <v>4</v>
      </c>
      <c r="B3" s="315"/>
      <c r="C3" s="68" t="str">
        <f>CONCATENATE(cislostavby," ",nazevstavby)</f>
        <v>10/14 Přístřešek na posypový inertní materiál v areálu KSÚSV CSM Moravské Budějovice - skládka Želetava</v>
      </c>
      <c r="D3" s="69"/>
      <c r="E3" s="123" t="s">
        <v>57</v>
      </c>
      <c r="F3" s="124">
        <f>'Rekapitulace-SO 01 Hlav objekt'!H1</f>
        <v>0</v>
      </c>
      <c r="G3" s="125"/>
    </row>
    <row r="4" spans="1:7" ht="13.5" thickBot="1">
      <c r="A4" s="328" t="s">
        <v>0</v>
      </c>
      <c r="B4" s="317"/>
      <c r="C4" s="73" t="str">
        <f>CONCATENATE(cisloobjektu," ",nazevobjektu)</f>
        <v>1 SO 01 - Hlavní objekt</v>
      </c>
      <c r="D4" s="74"/>
      <c r="E4" s="329" t="str">
        <f>'Rekapitulace-SO 01 Hlav objekt'!G2</f>
        <v>Přístřešek</v>
      </c>
      <c r="F4" s="330"/>
      <c r="G4" s="331"/>
    </row>
    <row r="5" spans="1:7" ht="13.5" thickTop="1">
      <c r="A5" s="126"/>
      <c r="B5" s="127"/>
      <c r="C5" s="127"/>
      <c r="G5" s="129"/>
    </row>
    <row r="6" spans="1:7" ht="12.75">
      <c r="A6" s="130" t="s">
        <v>58</v>
      </c>
      <c r="B6" s="131" t="s">
        <v>59</v>
      </c>
      <c r="C6" s="131" t="s">
        <v>60</v>
      </c>
      <c r="D6" s="131" t="s">
        <v>61</v>
      </c>
      <c r="E6" s="132" t="s">
        <v>62</v>
      </c>
      <c r="F6" s="131" t="s">
        <v>63</v>
      </c>
      <c r="G6" s="133" t="s">
        <v>64</v>
      </c>
    </row>
    <row r="7" spans="1:15" ht="12.75">
      <c r="A7" s="134" t="s">
        <v>65</v>
      </c>
      <c r="B7" s="135" t="s">
        <v>66</v>
      </c>
      <c r="C7" s="136" t="s">
        <v>67</v>
      </c>
      <c r="D7" s="137"/>
      <c r="E7" s="138"/>
      <c r="F7" s="138"/>
      <c r="G7" s="139"/>
      <c r="H7" s="140"/>
      <c r="I7" s="140"/>
      <c r="O7" s="141">
        <v>1</v>
      </c>
    </row>
    <row r="8" spans="1:104" ht="12.75">
      <c r="A8" s="142">
        <v>1</v>
      </c>
      <c r="B8" s="143" t="s">
        <v>72</v>
      </c>
      <c r="C8" s="144" t="s">
        <v>73</v>
      </c>
      <c r="D8" s="145" t="s">
        <v>70</v>
      </c>
      <c r="E8" s="146">
        <v>56.47</v>
      </c>
      <c r="F8" s="146"/>
      <c r="G8" s="147">
        <f aca="true" t="shared" si="0" ref="G8:G16">E8*F8</f>
        <v>0</v>
      </c>
      <c r="O8" s="141">
        <v>2</v>
      </c>
      <c r="AA8" s="119">
        <v>1</v>
      </c>
      <c r="AB8" s="119">
        <v>1</v>
      </c>
      <c r="AC8" s="119">
        <v>1</v>
      </c>
      <c r="AZ8" s="119">
        <v>1</v>
      </c>
      <c r="BA8" s="119">
        <f aca="true" t="shared" si="1" ref="BA8:BA16">IF(AZ8=1,G8,0)</f>
        <v>0</v>
      </c>
      <c r="BB8" s="119">
        <f aca="true" t="shared" si="2" ref="BB8:BB16">IF(AZ8=2,G8,0)</f>
        <v>0</v>
      </c>
      <c r="BC8" s="119">
        <f aca="true" t="shared" si="3" ref="BC8:BC16">IF(AZ8=3,G8,0)</f>
        <v>0</v>
      </c>
      <c r="BD8" s="119">
        <f aca="true" t="shared" si="4" ref="BD8:BD16">IF(AZ8=4,G8,0)</f>
        <v>0</v>
      </c>
      <c r="BE8" s="119">
        <f aca="true" t="shared" si="5" ref="BE8:BE16">IF(AZ8=5,G8,0)</f>
        <v>0</v>
      </c>
      <c r="CZ8" s="119">
        <v>0</v>
      </c>
    </row>
    <row r="9" spans="1:104" ht="12.75">
      <c r="A9" s="142">
        <v>2</v>
      </c>
      <c r="B9" s="143" t="s">
        <v>74</v>
      </c>
      <c r="C9" s="144" t="s">
        <v>75</v>
      </c>
      <c r="D9" s="145" t="s">
        <v>70</v>
      </c>
      <c r="E9" s="146">
        <v>56.47</v>
      </c>
      <c r="F9" s="146"/>
      <c r="G9" s="147">
        <f t="shared" si="0"/>
        <v>0</v>
      </c>
      <c r="O9" s="141">
        <v>2</v>
      </c>
      <c r="AA9" s="119">
        <v>1</v>
      </c>
      <c r="AB9" s="119">
        <v>1</v>
      </c>
      <c r="AC9" s="119">
        <v>1</v>
      </c>
      <c r="AZ9" s="119">
        <v>1</v>
      </c>
      <c r="BA9" s="119">
        <f t="shared" si="1"/>
        <v>0</v>
      </c>
      <c r="BB9" s="119">
        <f t="shared" si="2"/>
        <v>0</v>
      </c>
      <c r="BC9" s="119">
        <f t="shared" si="3"/>
        <v>0</v>
      </c>
      <c r="BD9" s="119">
        <f t="shared" si="4"/>
        <v>0</v>
      </c>
      <c r="BE9" s="119">
        <f t="shared" si="5"/>
        <v>0</v>
      </c>
      <c r="CZ9" s="119">
        <v>0</v>
      </c>
    </row>
    <row r="10" spans="1:104" ht="12.75">
      <c r="A10" s="142">
        <v>3</v>
      </c>
      <c r="B10" s="143" t="s">
        <v>76</v>
      </c>
      <c r="C10" s="144" t="s">
        <v>77</v>
      </c>
      <c r="D10" s="145" t="s">
        <v>70</v>
      </c>
      <c r="E10" s="146">
        <v>45.18</v>
      </c>
      <c r="F10" s="146"/>
      <c r="G10" s="147">
        <f t="shared" si="0"/>
        <v>0</v>
      </c>
      <c r="O10" s="141">
        <v>2</v>
      </c>
      <c r="AA10" s="119">
        <v>1</v>
      </c>
      <c r="AB10" s="119">
        <v>1</v>
      </c>
      <c r="AC10" s="119">
        <v>1</v>
      </c>
      <c r="AZ10" s="119">
        <v>1</v>
      </c>
      <c r="BA10" s="119">
        <f t="shared" si="1"/>
        <v>0</v>
      </c>
      <c r="BB10" s="119">
        <f t="shared" si="2"/>
        <v>0</v>
      </c>
      <c r="BC10" s="119">
        <f t="shared" si="3"/>
        <v>0</v>
      </c>
      <c r="BD10" s="119">
        <f t="shared" si="4"/>
        <v>0</v>
      </c>
      <c r="BE10" s="119">
        <f t="shared" si="5"/>
        <v>0</v>
      </c>
      <c r="CZ10" s="119">
        <v>0</v>
      </c>
    </row>
    <row r="11" spans="1:104" ht="12.75">
      <c r="A11" s="142">
        <v>4</v>
      </c>
      <c r="B11" s="143" t="s">
        <v>78</v>
      </c>
      <c r="C11" s="144" t="s">
        <v>79</v>
      </c>
      <c r="D11" s="145" t="s">
        <v>70</v>
      </c>
      <c r="E11" s="146">
        <v>45.18</v>
      </c>
      <c r="F11" s="146"/>
      <c r="G11" s="147">
        <f t="shared" si="0"/>
        <v>0</v>
      </c>
      <c r="O11" s="141">
        <v>2</v>
      </c>
      <c r="AA11" s="119">
        <v>1</v>
      </c>
      <c r="AB11" s="119">
        <v>1</v>
      </c>
      <c r="AC11" s="119">
        <v>1</v>
      </c>
      <c r="AZ11" s="119">
        <v>1</v>
      </c>
      <c r="BA11" s="119">
        <f t="shared" si="1"/>
        <v>0</v>
      </c>
      <c r="BB11" s="119">
        <f t="shared" si="2"/>
        <v>0</v>
      </c>
      <c r="BC11" s="119">
        <f t="shared" si="3"/>
        <v>0</v>
      </c>
      <c r="BD11" s="119">
        <f t="shared" si="4"/>
        <v>0</v>
      </c>
      <c r="BE11" s="119">
        <f t="shared" si="5"/>
        <v>0</v>
      </c>
      <c r="CZ11" s="119">
        <v>0</v>
      </c>
    </row>
    <row r="12" spans="1:104" ht="12.75">
      <c r="A12" s="142">
        <v>5</v>
      </c>
      <c r="B12" s="143" t="s">
        <v>80</v>
      </c>
      <c r="C12" s="144" t="s">
        <v>81</v>
      </c>
      <c r="D12" s="145" t="s">
        <v>70</v>
      </c>
      <c r="E12" s="146">
        <v>101.65</v>
      </c>
      <c r="F12" s="146"/>
      <c r="G12" s="147">
        <f t="shared" si="0"/>
        <v>0</v>
      </c>
      <c r="O12" s="141">
        <v>2</v>
      </c>
      <c r="AA12" s="119">
        <v>1</v>
      </c>
      <c r="AB12" s="119">
        <v>1</v>
      </c>
      <c r="AC12" s="119">
        <v>1</v>
      </c>
      <c r="AZ12" s="119">
        <v>1</v>
      </c>
      <c r="BA12" s="119">
        <f t="shared" si="1"/>
        <v>0</v>
      </c>
      <c r="BB12" s="119">
        <f t="shared" si="2"/>
        <v>0</v>
      </c>
      <c r="BC12" s="119">
        <f t="shared" si="3"/>
        <v>0</v>
      </c>
      <c r="BD12" s="119">
        <f t="shared" si="4"/>
        <v>0</v>
      </c>
      <c r="BE12" s="119">
        <f t="shared" si="5"/>
        <v>0</v>
      </c>
      <c r="CZ12" s="119">
        <v>0</v>
      </c>
    </row>
    <row r="13" spans="1:104" ht="12.75">
      <c r="A13" s="142">
        <v>6</v>
      </c>
      <c r="B13" s="143" t="s">
        <v>82</v>
      </c>
      <c r="C13" s="144" t="s">
        <v>83</v>
      </c>
      <c r="D13" s="145" t="s">
        <v>70</v>
      </c>
      <c r="E13" s="146">
        <v>105</v>
      </c>
      <c r="F13" s="146"/>
      <c r="G13" s="147">
        <f t="shared" si="0"/>
        <v>0</v>
      </c>
      <c r="O13" s="141">
        <v>2</v>
      </c>
      <c r="AA13" s="119">
        <v>1</v>
      </c>
      <c r="AB13" s="119">
        <v>1</v>
      </c>
      <c r="AC13" s="119">
        <v>1</v>
      </c>
      <c r="AZ13" s="119">
        <v>1</v>
      </c>
      <c r="BA13" s="119">
        <f t="shared" si="1"/>
        <v>0</v>
      </c>
      <c r="BB13" s="119">
        <f t="shared" si="2"/>
        <v>0</v>
      </c>
      <c r="BC13" s="119">
        <f t="shared" si="3"/>
        <v>0</v>
      </c>
      <c r="BD13" s="119">
        <f t="shared" si="4"/>
        <v>0</v>
      </c>
      <c r="BE13" s="119">
        <f t="shared" si="5"/>
        <v>0</v>
      </c>
      <c r="CZ13" s="119">
        <v>0</v>
      </c>
    </row>
    <row r="14" spans="1:104" ht="22.5">
      <c r="A14" s="142">
        <v>7</v>
      </c>
      <c r="B14" s="143" t="s">
        <v>84</v>
      </c>
      <c r="C14" s="144" t="s">
        <v>85</v>
      </c>
      <c r="D14" s="145" t="s">
        <v>70</v>
      </c>
      <c r="E14" s="146">
        <v>36.01</v>
      </c>
      <c r="F14" s="146"/>
      <c r="G14" s="147">
        <f t="shared" si="0"/>
        <v>0</v>
      </c>
      <c r="O14" s="141">
        <v>2</v>
      </c>
      <c r="AA14" s="119">
        <v>1</v>
      </c>
      <c r="AB14" s="119">
        <v>1</v>
      </c>
      <c r="AC14" s="119">
        <v>1</v>
      </c>
      <c r="AZ14" s="119">
        <v>1</v>
      </c>
      <c r="BA14" s="119">
        <f t="shared" si="1"/>
        <v>0</v>
      </c>
      <c r="BB14" s="119">
        <f t="shared" si="2"/>
        <v>0</v>
      </c>
      <c r="BC14" s="119">
        <f t="shared" si="3"/>
        <v>0</v>
      </c>
      <c r="BD14" s="119">
        <f t="shared" si="4"/>
        <v>0</v>
      </c>
      <c r="BE14" s="119">
        <f t="shared" si="5"/>
        <v>0</v>
      </c>
      <c r="CZ14" s="119">
        <v>0</v>
      </c>
    </row>
    <row r="15" spans="1:104" ht="22.5">
      <c r="A15" s="142">
        <v>8</v>
      </c>
      <c r="B15" s="143" t="s">
        <v>86</v>
      </c>
      <c r="C15" s="144" t="s">
        <v>87</v>
      </c>
      <c r="D15" s="145" t="s">
        <v>70</v>
      </c>
      <c r="E15" s="146">
        <v>65.63</v>
      </c>
      <c r="F15" s="146"/>
      <c r="G15" s="147">
        <f t="shared" si="0"/>
        <v>0</v>
      </c>
      <c r="O15" s="141">
        <v>2</v>
      </c>
      <c r="AA15" s="119">
        <v>1</v>
      </c>
      <c r="AB15" s="119">
        <v>1</v>
      </c>
      <c r="AC15" s="119">
        <v>1</v>
      </c>
      <c r="AZ15" s="119">
        <v>1</v>
      </c>
      <c r="BA15" s="119">
        <f t="shared" si="1"/>
        <v>0</v>
      </c>
      <c r="BB15" s="119">
        <f t="shared" si="2"/>
        <v>0</v>
      </c>
      <c r="BC15" s="119">
        <f t="shared" si="3"/>
        <v>0</v>
      </c>
      <c r="BD15" s="119">
        <f t="shared" si="4"/>
        <v>0</v>
      </c>
      <c r="BE15" s="119">
        <f t="shared" si="5"/>
        <v>0</v>
      </c>
      <c r="CZ15" s="119">
        <v>0</v>
      </c>
    </row>
    <row r="16" spans="1:104" ht="22.5">
      <c r="A16" s="142">
        <v>9</v>
      </c>
      <c r="B16" s="143" t="s">
        <v>88</v>
      </c>
      <c r="C16" s="144" t="s">
        <v>89</v>
      </c>
      <c r="D16" s="145" t="s">
        <v>70</v>
      </c>
      <c r="E16" s="146">
        <v>36.01</v>
      </c>
      <c r="F16" s="146"/>
      <c r="G16" s="147">
        <f t="shared" si="0"/>
        <v>0</v>
      </c>
      <c r="O16" s="141">
        <v>2</v>
      </c>
      <c r="AA16" s="119">
        <v>1</v>
      </c>
      <c r="AB16" s="119">
        <v>1</v>
      </c>
      <c r="AC16" s="119">
        <v>1</v>
      </c>
      <c r="AZ16" s="119">
        <v>1</v>
      </c>
      <c r="BA16" s="119">
        <f t="shared" si="1"/>
        <v>0</v>
      </c>
      <c r="BB16" s="119">
        <f t="shared" si="2"/>
        <v>0</v>
      </c>
      <c r="BC16" s="119">
        <f t="shared" si="3"/>
        <v>0</v>
      </c>
      <c r="BD16" s="119">
        <f t="shared" si="4"/>
        <v>0</v>
      </c>
      <c r="BE16" s="119">
        <f t="shared" si="5"/>
        <v>0</v>
      </c>
      <c r="CZ16" s="119">
        <v>0</v>
      </c>
    </row>
    <row r="17" spans="1:57" ht="12.75">
      <c r="A17" s="151"/>
      <c r="B17" s="152" t="s">
        <v>68</v>
      </c>
      <c r="C17" s="153" t="str">
        <f>CONCATENATE(B7," ",C7)</f>
        <v>1 Zemní práce</v>
      </c>
      <c r="D17" s="151"/>
      <c r="E17" s="154"/>
      <c r="F17" s="154"/>
      <c r="G17" s="155">
        <f>SUM(G7:G16)</f>
        <v>0</v>
      </c>
      <c r="O17" s="141">
        <v>4</v>
      </c>
      <c r="BA17" s="156">
        <f>SUM(BA7:BA16)</f>
        <v>0</v>
      </c>
      <c r="BB17" s="156">
        <f>SUM(BB7:BB16)</f>
        <v>0</v>
      </c>
      <c r="BC17" s="156">
        <f>SUM(BC7:BC16)</f>
        <v>0</v>
      </c>
      <c r="BD17" s="156">
        <f>SUM(BD7:BD16)</f>
        <v>0</v>
      </c>
      <c r="BE17" s="156">
        <f>SUM(BE7:BE16)</f>
        <v>0</v>
      </c>
    </row>
    <row r="18" spans="1:15" ht="12.75">
      <c r="A18" s="134" t="s">
        <v>65</v>
      </c>
      <c r="B18" s="135" t="s">
        <v>90</v>
      </c>
      <c r="C18" s="136" t="s">
        <v>91</v>
      </c>
      <c r="D18" s="137"/>
      <c r="E18" s="138"/>
      <c r="F18" s="138"/>
      <c r="G18" s="139"/>
      <c r="H18" s="140"/>
      <c r="I18" s="140"/>
      <c r="O18" s="141">
        <v>1</v>
      </c>
    </row>
    <row r="19" spans="1:104" ht="12.75">
      <c r="A19" s="142">
        <v>10</v>
      </c>
      <c r="B19" s="143" t="s">
        <v>92</v>
      </c>
      <c r="C19" s="144" t="s">
        <v>93</v>
      </c>
      <c r="D19" s="145" t="s">
        <v>70</v>
      </c>
      <c r="E19" s="146">
        <v>25.1</v>
      </c>
      <c r="F19" s="146"/>
      <c r="G19" s="147">
        <f aca="true" t="shared" si="6" ref="G19:G29">E19*F19</f>
        <v>0</v>
      </c>
      <c r="O19" s="141">
        <v>2</v>
      </c>
      <c r="AA19" s="119">
        <v>1</v>
      </c>
      <c r="AB19" s="119">
        <v>1</v>
      </c>
      <c r="AC19" s="119">
        <v>1</v>
      </c>
      <c r="AZ19" s="119">
        <v>1</v>
      </c>
      <c r="BA19" s="119">
        <f aca="true" t="shared" si="7" ref="BA19:BA29">IF(AZ19=1,G19,0)</f>
        <v>0</v>
      </c>
      <c r="BB19" s="119">
        <f aca="true" t="shared" si="8" ref="BB19:BB29">IF(AZ19=2,G19,0)</f>
        <v>0</v>
      </c>
      <c r="BC19" s="119">
        <f aca="true" t="shared" si="9" ref="BC19:BC29">IF(AZ19=3,G19,0)</f>
        <v>0</v>
      </c>
      <c r="BD19" s="119">
        <f aca="true" t="shared" si="10" ref="BD19:BD29">IF(AZ19=4,G19,0)</f>
        <v>0</v>
      </c>
      <c r="BE19" s="119">
        <f aca="true" t="shared" si="11" ref="BE19:BE29">IF(AZ19=5,G19,0)</f>
        <v>0</v>
      </c>
      <c r="CZ19" s="119">
        <v>1.78164</v>
      </c>
    </row>
    <row r="20" spans="1:104" ht="22.5">
      <c r="A20" s="142">
        <v>11</v>
      </c>
      <c r="B20" s="143" t="s">
        <v>94</v>
      </c>
      <c r="C20" s="144" t="s">
        <v>95</v>
      </c>
      <c r="D20" s="145" t="s">
        <v>70</v>
      </c>
      <c r="E20" s="146">
        <v>11.3</v>
      </c>
      <c r="F20" s="146"/>
      <c r="G20" s="147">
        <f t="shared" si="6"/>
        <v>0</v>
      </c>
      <c r="O20" s="141">
        <v>2</v>
      </c>
      <c r="AA20" s="119">
        <v>1</v>
      </c>
      <c r="AB20" s="119">
        <v>1</v>
      </c>
      <c r="AC20" s="119">
        <v>1</v>
      </c>
      <c r="AZ20" s="119">
        <v>1</v>
      </c>
      <c r="BA20" s="119">
        <f t="shared" si="7"/>
        <v>0</v>
      </c>
      <c r="BB20" s="119">
        <f t="shared" si="8"/>
        <v>0</v>
      </c>
      <c r="BC20" s="119">
        <f t="shared" si="9"/>
        <v>0</v>
      </c>
      <c r="BD20" s="119">
        <f t="shared" si="10"/>
        <v>0</v>
      </c>
      <c r="BE20" s="119">
        <f t="shared" si="11"/>
        <v>0</v>
      </c>
      <c r="CZ20" s="119">
        <v>2.41693</v>
      </c>
    </row>
    <row r="21" spans="1:104" ht="12.75">
      <c r="A21" s="142">
        <v>12</v>
      </c>
      <c r="B21" s="143" t="s">
        <v>96</v>
      </c>
      <c r="C21" s="144" t="s">
        <v>97</v>
      </c>
      <c r="D21" s="145" t="s">
        <v>98</v>
      </c>
      <c r="E21" s="146">
        <v>13.8</v>
      </c>
      <c r="F21" s="146"/>
      <c r="G21" s="147">
        <f t="shared" si="6"/>
        <v>0</v>
      </c>
      <c r="O21" s="141">
        <v>2</v>
      </c>
      <c r="AA21" s="119">
        <v>1</v>
      </c>
      <c r="AB21" s="119">
        <v>1</v>
      </c>
      <c r="AC21" s="119">
        <v>1</v>
      </c>
      <c r="AZ21" s="119">
        <v>1</v>
      </c>
      <c r="BA21" s="119">
        <f t="shared" si="7"/>
        <v>0</v>
      </c>
      <c r="BB21" s="119">
        <f t="shared" si="8"/>
        <v>0</v>
      </c>
      <c r="BC21" s="119">
        <f t="shared" si="9"/>
        <v>0</v>
      </c>
      <c r="BD21" s="119">
        <f t="shared" si="10"/>
        <v>0</v>
      </c>
      <c r="BE21" s="119">
        <f t="shared" si="11"/>
        <v>0</v>
      </c>
      <c r="CZ21" s="119">
        <v>0.03925</v>
      </c>
    </row>
    <row r="22" spans="1:104" ht="12.75">
      <c r="A22" s="142">
        <v>13</v>
      </c>
      <c r="B22" s="143" t="s">
        <v>99</v>
      </c>
      <c r="C22" s="144" t="s">
        <v>100</v>
      </c>
      <c r="D22" s="145" t="s">
        <v>98</v>
      </c>
      <c r="E22" s="146">
        <v>1.92</v>
      </c>
      <c r="F22" s="146"/>
      <c r="G22" s="147">
        <f t="shared" si="6"/>
        <v>0</v>
      </c>
      <c r="O22" s="141">
        <v>2</v>
      </c>
      <c r="AA22" s="119">
        <v>1</v>
      </c>
      <c r="AB22" s="119">
        <v>1</v>
      </c>
      <c r="AC22" s="119">
        <v>1</v>
      </c>
      <c r="AZ22" s="119">
        <v>1</v>
      </c>
      <c r="BA22" s="119">
        <f t="shared" si="7"/>
        <v>0</v>
      </c>
      <c r="BB22" s="119">
        <f t="shared" si="8"/>
        <v>0</v>
      </c>
      <c r="BC22" s="119">
        <f t="shared" si="9"/>
        <v>0</v>
      </c>
      <c r="BD22" s="119">
        <f t="shared" si="10"/>
        <v>0</v>
      </c>
      <c r="BE22" s="119">
        <f t="shared" si="11"/>
        <v>0</v>
      </c>
      <c r="CZ22" s="119">
        <v>0</v>
      </c>
    </row>
    <row r="23" spans="1:104" ht="12.75">
      <c r="A23" s="142">
        <v>14</v>
      </c>
      <c r="B23" s="143" t="s">
        <v>101</v>
      </c>
      <c r="C23" s="144" t="s">
        <v>102</v>
      </c>
      <c r="D23" s="145" t="s">
        <v>103</v>
      </c>
      <c r="E23" s="146">
        <v>50</v>
      </c>
      <c r="F23" s="146"/>
      <c r="G23" s="147">
        <f t="shared" si="6"/>
        <v>0</v>
      </c>
      <c r="O23" s="141">
        <v>2</v>
      </c>
      <c r="AA23" s="119">
        <v>1</v>
      </c>
      <c r="AB23" s="119">
        <v>1</v>
      </c>
      <c r="AC23" s="119">
        <v>1</v>
      </c>
      <c r="AZ23" s="119">
        <v>1</v>
      </c>
      <c r="BA23" s="119">
        <f t="shared" si="7"/>
        <v>0</v>
      </c>
      <c r="BB23" s="119">
        <f t="shared" si="8"/>
        <v>0</v>
      </c>
      <c r="BC23" s="119">
        <f t="shared" si="9"/>
        <v>0</v>
      </c>
      <c r="BD23" s="119">
        <f t="shared" si="10"/>
        <v>0</v>
      </c>
      <c r="BE23" s="119">
        <f t="shared" si="11"/>
        <v>0</v>
      </c>
      <c r="CZ23" s="119">
        <v>0.134</v>
      </c>
    </row>
    <row r="24" spans="1:104" ht="22.5">
      <c r="A24" s="142">
        <v>15</v>
      </c>
      <c r="B24" s="143" t="s">
        <v>104</v>
      </c>
      <c r="C24" s="144" t="s">
        <v>105</v>
      </c>
      <c r="D24" s="145" t="s">
        <v>70</v>
      </c>
      <c r="E24" s="146">
        <v>0.58</v>
      </c>
      <c r="F24" s="146"/>
      <c r="G24" s="147">
        <f t="shared" si="6"/>
        <v>0</v>
      </c>
      <c r="O24" s="141">
        <v>2</v>
      </c>
      <c r="AA24" s="119">
        <v>1</v>
      </c>
      <c r="AB24" s="119">
        <v>1</v>
      </c>
      <c r="AC24" s="119">
        <v>1</v>
      </c>
      <c r="AZ24" s="119">
        <v>1</v>
      </c>
      <c r="BA24" s="119">
        <f t="shared" si="7"/>
        <v>0</v>
      </c>
      <c r="BB24" s="119">
        <f t="shared" si="8"/>
        <v>0</v>
      </c>
      <c r="BC24" s="119">
        <f t="shared" si="9"/>
        <v>0</v>
      </c>
      <c r="BD24" s="119">
        <f t="shared" si="10"/>
        <v>0</v>
      </c>
      <c r="BE24" s="119">
        <f t="shared" si="11"/>
        <v>0</v>
      </c>
      <c r="CZ24" s="119">
        <v>2.41693</v>
      </c>
    </row>
    <row r="25" spans="1:104" ht="12.75">
      <c r="A25" s="142">
        <v>16</v>
      </c>
      <c r="B25" s="143" t="s">
        <v>106</v>
      </c>
      <c r="C25" s="144" t="s">
        <v>107</v>
      </c>
      <c r="D25" s="145" t="s">
        <v>98</v>
      </c>
      <c r="E25" s="146">
        <v>1.92</v>
      </c>
      <c r="F25" s="146"/>
      <c r="G25" s="147">
        <f t="shared" si="6"/>
        <v>0</v>
      </c>
      <c r="O25" s="141">
        <v>2</v>
      </c>
      <c r="AA25" s="119">
        <v>1</v>
      </c>
      <c r="AB25" s="119">
        <v>1</v>
      </c>
      <c r="AC25" s="119">
        <v>1</v>
      </c>
      <c r="AZ25" s="119">
        <v>1</v>
      </c>
      <c r="BA25" s="119">
        <f t="shared" si="7"/>
        <v>0</v>
      </c>
      <c r="BB25" s="119">
        <f t="shared" si="8"/>
        <v>0</v>
      </c>
      <c r="BC25" s="119">
        <f t="shared" si="9"/>
        <v>0</v>
      </c>
      <c r="BD25" s="119">
        <f t="shared" si="10"/>
        <v>0</v>
      </c>
      <c r="BE25" s="119">
        <f t="shared" si="11"/>
        <v>0</v>
      </c>
      <c r="CZ25" s="119">
        <v>0.03921</v>
      </c>
    </row>
    <row r="26" spans="1:104" ht="12.75">
      <c r="A26" s="142">
        <v>17</v>
      </c>
      <c r="B26" s="143" t="s">
        <v>108</v>
      </c>
      <c r="C26" s="144" t="s">
        <v>109</v>
      </c>
      <c r="D26" s="145" t="s">
        <v>98</v>
      </c>
      <c r="E26" s="146">
        <v>1.92</v>
      </c>
      <c r="F26" s="146"/>
      <c r="G26" s="147">
        <f t="shared" si="6"/>
        <v>0</v>
      </c>
      <c r="O26" s="141">
        <v>2</v>
      </c>
      <c r="AA26" s="119">
        <v>1</v>
      </c>
      <c r="AB26" s="119">
        <v>1</v>
      </c>
      <c r="AC26" s="119">
        <v>1</v>
      </c>
      <c r="AZ26" s="119">
        <v>1</v>
      </c>
      <c r="BA26" s="119">
        <f t="shared" si="7"/>
        <v>0</v>
      </c>
      <c r="BB26" s="119">
        <f t="shared" si="8"/>
        <v>0</v>
      </c>
      <c r="BC26" s="119">
        <f t="shared" si="9"/>
        <v>0</v>
      </c>
      <c r="BD26" s="119">
        <f t="shared" si="10"/>
        <v>0</v>
      </c>
      <c r="BE26" s="119">
        <f t="shared" si="11"/>
        <v>0</v>
      </c>
      <c r="CZ26" s="119">
        <v>0</v>
      </c>
    </row>
    <row r="27" spans="1:104" ht="22.5">
      <c r="A27" s="142">
        <v>18</v>
      </c>
      <c r="B27" s="143" t="s">
        <v>110</v>
      </c>
      <c r="C27" s="144" t="s">
        <v>111</v>
      </c>
      <c r="D27" s="145" t="s">
        <v>103</v>
      </c>
      <c r="E27" s="146">
        <v>2</v>
      </c>
      <c r="F27" s="146"/>
      <c r="G27" s="147">
        <f t="shared" si="6"/>
        <v>0</v>
      </c>
      <c r="O27" s="141">
        <v>2</v>
      </c>
      <c r="AA27" s="119">
        <v>3</v>
      </c>
      <c r="AB27" s="119">
        <v>1</v>
      </c>
      <c r="AC27" s="119" t="s">
        <v>110</v>
      </c>
      <c r="AZ27" s="119">
        <v>1</v>
      </c>
      <c r="BA27" s="119">
        <f t="shared" si="7"/>
        <v>0</v>
      </c>
      <c r="BB27" s="119">
        <f t="shared" si="8"/>
        <v>0</v>
      </c>
      <c r="BC27" s="119">
        <f t="shared" si="9"/>
        <v>0</v>
      </c>
      <c r="BD27" s="119">
        <f t="shared" si="10"/>
        <v>0</v>
      </c>
      <c r="BE27" s="119">
        <f t="shared" si="11"/>
        <v>0</v>
      </c>
      <c r="CZ27" s="119">
        <v>0</v>
      </c>
    </row>
    <row r="28" spans="1:104" ht="22.5">
      <c r="A28" s="142">
        <v>19</v>
      </c>
      <c r="B28" s="143" t="s">
        <v>112</v>
      </c>
      <c r="C28" s="144" t="s">
        <v>113</v>
      </c>
      <c r="D28" s="145" t="s">
        <v>103</v>
      </c>
      <c r="E28" s="146">
        <v>2</v>
      </c>
      <c r="F28" s="146"/>
      <c r="G28" s="147">
        <f t="shared" si="6"/>
        <v>0</v>
      </c>
      <c r="O28" s="141">
        <v>2</v>
      </c>
      <c r="AA28" s="119">
        <v>3</v>
      </c>
      <c r="AB28" s="119">
        <v>1</v>
      </c>
      <c r="AC28" s="119" t="s">
        <v>112</v>
      </c>
      <c r="AZ28" s="119">
        <v>1</v>
      </c>
      <c r="BA28" s="119">
        <f t="shared" si="7"/>
        <v>0</v>
      </c>
      <c r="BB28" s="119">
        <f t="shared" si="8"/>
        <v>0</v>
      </c>
      <c r="BC28" s="119">
        <f t="shared" si="9"/>
        <v>0</v>
      </c>
      <c r="BD28" s="119">
        <f t="shared" si="10"/>
        <v>0</v>
      </c>
      <c r="BE28" s="119">
        <f t="shared" si="11"/>
        <v>0</v>
      </c>
      <c r="CZ28" s="119">
        <v>0</v>
      </c>
    </row>
    <row r="29" spans="1:104" ht="22.5">
      <c r="A29" s="142">
        <v>20</v>
      </c>
      <c r="B29" s="143" t="s">
        <v>114</v>
      </c>
      <c r="C29" s="144" t="s">
        <v>115</v>
      </c>
      <c r="D29" s="145" t="s">
        <v>103</v>
      </c>
      <c r="E29" s="146">
        <v>46</v>
      </c>
      <c r="F29" s="146"/>
      <c r="G29" s="147">
        <f t="shared" si="6"/>
        <v>0</v>
      </c>
      <c r="O29" s="141">
        <v>2</v>
      </c>
      <c r="AA29" s="119">
        <v>3</v>
      </c>
      <c r="AB29" s="119">
        <v>1</v>
      </c>
      <c r="AC29" s="119" t="s">
        <v>114</v>
      </c>
      <c r="AZ29" s="119">
        <v>1</v>
      </c>
      <c r="BA29" s="119">
        <f t="shared" si="7"/>
        <v>0</v>
      </c>
      <c r="BB29" s="119">
        <f t="shared" si="8"/>
        <v>0</v>
      </c>
      <c r="BC29" s="119">
        <f t="shared" si="9"/>
        <v>0</v>
      </c>
      <c r="BD29" s="119">
        <f t="shared" si="10"/>
        <v>0</v>
      </c>
      <c r="BE29" s="119">
        <f t="shared" si="11"/>
        <v>0</v>
      </c>
      <c r="CZ29" s="119">
        <v>0</v>
      </c>
    </row>
    <row r="30" spans="1:57" ht="12.75">
      <c r="A30" s="151"/>
      <c r="B30" s="152" t="s">
        <v>68</v>
      </c>
      <c r="C30" s="153" t="str">
        <f>CONCATENATE(B18," ",C18)</f>
        <v>2 Základy a zvláštní zakládání</v>
      </c>
      <c r="D30" s="151"/>
      <c r="E30" s="154"/>
      <c r="F30" s="154"/>
      <c r="G30" s="155">
        <f>SUM(G18:G29)</f>
        <v>0</v>
      </c>
      <c r="O30" s="141">
        <v>4</v>
      </c>
      <c r="BA30" s="156">
        <f>SUM(BA18:BA29)</f>
        <v>0</v>
      </c>
      <c r="BB30" s="156">
        <f>SUM(BB18:BB29)</f>
        <v>0</v>
      </c>
      <c r="BC30" s="156">
        <f>SUM(BC18:BC29)</f>
        <v>0</v>
      </c>
      <c r="BD30" s="156">
        <f>SUM(BD18:BD29)</f>
        <v>0</v>
      </c>
      <c r="BE30" s="156">
        <f>SUM(BE18:BE29)</f>
        <v>0</v>
      </c>
    </row>
    <row r="31" spans="1:15" ht="12.75">
      <c r="A31" s="134" t="s">
        <v>65</v>
      </c>
      <c r="B31" s="135" t="s">
        <v>116</v>
      </c>
      <c r="C31" s="136" t="s">
        <v>117</v>
      </c>
      <c r="D31" s="137"/>
      <c r="E31" s="138"/>
      <c r="F31" s="138"/>
      <c r="G31" s="139"/>
      <c r="H31" s="140"/>
      <c r="I31" s="140"/>
      <c r="O31" s="141">
        <v>1</v>
      </c>
    </row>
    <row r="32" spans="1:104" ht="22.5">
      <c r="A32" s="142">
        <v>21</v>
      </c>
      <c r="B32" s="143" t="s">
        <v>118</v>
      </c>
      <c r="C32" s="144" t="s">
        <v>119</v>
      </c>
      <c r="D32" s="145" t="s">
        <v>70</v>
      </c>
      <c r="E32" s="146">
        <v>2.78</v>
      </c>
      <c r="F32" s="146"/>
      <c r="G32" s="147">
        <f>E32*F32</f>
        <v>0</v>
      </c>
      <c r="O32" s="141">
        <v>2</v>
      </c>
      <c r="AA32" s="119">
        <v>1</v>
      </c>
      <c r="AB32" s="119">
        <v>1</v>
      </c>
      <c r="AC32" s="119">
        <v>1</v>
      </c>
      <c r="AZ32" s="119">
        <v>1</v>
      </c>
      <c r="BA32" s="119">
        <f>IF(AZ32=1,G32,0)</f>
        <v>0</v>
      </c>
      <c r="BB32" s="119">
        <f>IF(AZ32=2,G32,0)</f>
        <v>0</v>
      </c>
      <c r="BC32" s="119">
        <f>IF(AZ32=3,G32,0)</f>
        <v>0</v>
      </c>
      <c r="BD32" s="119">
        <f>IF(AZ32=4,G32,0)</f>
        <v>0</v>
      </c>
      <c r="BE32" s="119">
        <f>IF(AZ32=5,G32,0)</f>
        <v>0</v>
      </c>
      <c r="CZ32" s="119">
        <v>2.43583</v>
      </c>
    </row>
    <row r="33" spans="1:104" ht="12.75">
      <c r="A33" s="142">
        <v>22</v>
      </c>
      <c r="B33" s="143" t="s">
        <v>120</v>
      </c>
      <c r="C33" s="144" t="s">
        <v>121</v>
      </c>
      <c r="D33" s="145" t="s">
        <v>98</v>
      </c>
      <c r="E33" s="146">
        <v>11</v>
      </c>
      <c r="F33" s="146"/>
      <c r="G33" s="147">
        <f>E33*F33</f>
        <v>0</v>
      </c>
      <c r="O33" s="141">
        <v>2</v>
      </c>
      <c r="AA33" s="119">
        <v>1</v>
      </c>
      <c r="AB33" s="119">
        <v>1</v>
      </c>
      <c r="AC33" s="119">
        <v>1</v>
      </c>
      <c r="AZ33" s="119">
        <v>1</v>
      </c>
      <c r="BA33" s="119">
        <f>IF(AZ33=1,G33,0)</f>
        <v>0</v>
      </c>
      <c r="BB33" s="119">
        <f>IF(AZ33=2,G33,0)</f>
        <v>0</v>
      </c>
      <c r="BC33" s="119">
        <f>IF(AZ33=3,G33,0)</f>
        <v>0</v>
      </c>
      <c r="BD33" s="119">
        <f>IF(AZ33=4,G33,0)</f>
        <v>0</v>
      </c>
      <c r="BE33" s="119">
        <f>IF(AZ33=5,G33,0)</f>
        <v>0</v>
      </c>
      <c r="CZ33" s="119">
        <v>0.03935</v>
      </c>
    </row>
    <row r="34" spans="1:104" ht="12.75">
      <c r="A34" s="142">
        <v>23</v>
      </c>
      <c r="B34" s="143" t="s">
        <v>122</v>
      </c>
      <c r="C34" s="144" t="s">
        <v>123</v>
      </c>
      <c r="D34" s="145" t="s">
        <v>98</v>
      </c>
      <c r="E34" s="146">
        <v>11</v>
      </c>
      <c r="F34" s="146"/>
      <c r="G34" s="147">
        <f>E34*F34</f>
        <v>0</v>
      </c>
      <c r="O34" s="141">
        <v>2</v>
      </c>
      <c r="AA34" s="119">
        <v>1</v>
      </c>
      <c r="AB34" s="119">
        <v>1</v>
      </c>
      <c r="AC34" s="119">
        <v>1</v>
      </c>
      <c r="AZ34" s="119">
        <v>1</v>
      </c>
      <c r="BA34" s="119">
        <f>IF(AZ34=1,G34,0)</f>
        <v>0</v>
      </c>
      <c r="BB34" s="119">
        <f>IF(AZ34=2,G34,0)</f>
        <v>0</v>
      </c>
      <c r="BC34" s="119">
        <f>IF(AZ34=3,G34,0)</f>
        <v>0</v>
      </c>
      <c r="BD34" s="119">
        <f>IF(AZ34=4,G34,0)</f>
        <v>0</v>
      </c>
      <c r="BE34" s="119">
        <f>IF(AZ34=5,G34,0)</f>
        <v>0</v>
      </c>
      <c r="CZ34" s="119">
        <v>0</v>
      </c>
    </row>
    <row r="35" spans="1:104" ht="22.5">
      <c r="A35" s="142">
        <v>24</v>
      </c>
      <c r="B35" s="143" t="s">
        <v>124</v>
      </c>
      <c r="C35" s="144" t="s">
        <v>125</v>
      </c>
      <c r="D35" s="145" t="s">
        <v>103</v>
      </c>
      <c r="E35" s="146">
        <v>186</v>
      </c>
      <c r="F35" s="146"/>
      <c r="G35" s="147">
        <f>E35*F35</f>
        <v>0</v>
      </c>
      <c r="O35" s="141">
        <v>2</v>
      </c>
      <c r="AA35" s="119">
        <v>1</v>
      </c>
      <c r="AB35" s="119">
        <v>1</v>
      </c>
      <c r="AC35" s="119">
        <v>1</v>
      </c>
      <c r="AZ35" s="119">
        <v>1</v>
      </c>
      <c r="BA35" s="119">
        <f>IF(AZ35=1,G35,0)</f>
        <v>0</v>
      </c>
      <c r="BB35" s="119">
        <f>IF(AZ35=2,G35,0)</f>
        <v>0</v>
      </c>
      <c r="BC35" s="119">
        <f>IF(AZ35=3,G35,0)</f>
        <v>0</v>
      </c>
      <c r="BD35" s="119">
        <f>IF(AZ35=4,G35,0)</f>
        <v>0</v>
      </c>
      <c r="BE35" s="119">
        <f>IF(AZ35=5,G35,0)</f>
        <v>0</v>
      </c>
      <c r="CZ35" s="119">
        <v>0.11206</v>
      </c>
    </row>
    <row r="36" spans="1:15" ht="12.75">
      <c r="A36" s="148"/>
      <c r="B36" s="149"/>
      <c r="C36" s="324" t="s">
        <v>126</v>
      </c>
      <c r="D36" s="325"/>
      <c r="E36" s="325"/>
      <c r="F36" s="325"/>
      <c r="G36" s="326"/>
      <c r="L36" s="150" t="s">
        <v>126</v>
      </c>
      <c r="O36" s="141">
        <v>3</v>
      </c>
    </row>
    <row r="37" spans="1:104" ht="22.5">
      <c r="A37" s="142">
        <v>25</v>
      </c>
      <c r="B37" s="143" t="s">
        <v>127</v>
      </c>
      <c r="C37" s="144" t="s">
        <v>128</v>
      </c>
      <c r="D37" s="145" t="s">
        <v>129</v>
      </c>
      <c r="E37" s="146">
        <v>0.055</v>
      </c>
      <c r="F37" s="146"/>
      <c r="G37" s="147">
        <f aca="true" t="shared" si="12" ref="G37:G44">E37*F37</f>
        <v>0</v>
      </c>
      <c r="O37" s="141">
        <v>2</v>
      </c>
      <c r="AA37" s="119">
        <v>1</v>
      </c>
      <c r="AB37" s="119">
        <v>1</v>
      </c>
      <c r="AC37" s="119">
        <v>1</v>
      </c>
      <c r="AZ37" s="119">
        <v>1</v>
      </c>
      <c r="BA37" s="119">
        <f aca="true" t="shared" si="13" ref="BA37:BA43">IF(AZ37=1,G37,0)</f>
        <v>0</v>
      </c>
      <c r="BB37" s="119">
        <f aca="true" t="shared" si="14" ref="BB37:BB43">IF(AZ37=2,G37,0)</f>
        <v>0</v>
      </c>
      <c r="BC37" s="119">
        <f aca="true" t="shared" si="15" ref="BC37:BC43">IF(AZ37=3,G37,0)</f>
        <v>0</v>
      </c>
      <c r="BD37" s="119">
        <f aca="true" t="shared" si="16" ref="BD37:BD43">IF(AZ37=4,G37,0)</f>
        <v>0</v>
      </c>
      <c r="BE37" s="119">
        <f aca="true" t="shared" si="17" ref="BE37:BE43">IF(AZ37=5,G37,0)</f>
        <v>0</v>
      </c>
      <c r="CZ37" s="119">
        <v>1.002</v>
      </c>
    </row>
    <row r="38" spans="1:104" ht="22.5">
      <c r="A38" s="142">
        <v>26</v>
      </c>
      <c r="B38" s="143" t="s">
        <v>130</v>
      </c>
      <c r="C38" s="144" t="s">
        <v>131</v>
      </c>
      <c r="D38" s="145" t="s">
        <v>103</v>
      </c>
      <c r="E38" s="146">
        <v>4</v>
      </c>
      <c r="F38" s="146"/>
      <c r="G38" s="147">
        <f t="shared" si="12"/>
        <v>0</v>
      </c>
      <c r="O38" s="141">
        <v>2</v>
      </c>
      <c r="AA38" s="119">
        <v>3</v>
      </c>
      <c r="AB38" s="119">
        <v>1</v>
      </c>
      <c r="AC38" s="119" t="s">
        <v>130</v>
      </c>
      <c r="AZ38" s="119">
        <v>1</v>
      </c>
      <c r="BA38" s="119">
        <f t="shared" si="13"/>
        <v>0</v>
      </c>
      <c r="BB38" s="119">
        <f t="shared" si="14"/>
        <v>0</v>
      </c>
      <c r="BC38" s="119">
        <f t="shared" si="15"/>
        <v>0</v>
      </c>
      <c r="BD38" s="119">
        <f t="shared" si="16"/>
        <v>0</v>
      </c>
      <c r="BE38" s="119">
        <f t="shared" si="17"/>
        <v>0</v>
      </c>
      <c r="CZ38" s="119">
        <v>0</v>
      </c>
    </row>
    <row r="39" spans="1:104" ht="22.5">
      <c r="A39" s="142">
        <v>27</v>
      </c>
      <c r="B39" s="143" t="s">
        <v>132</v>
      </c>
      <c r="C39" s="144" t="s">
        <v>133</v>
      </c>
      <c r="D39" s="145" t="s">
        <v>103</v>
      </c>
      <c r="E39" s="146">
        <v>38</v>
      </c>
      <c r="F39" s="146"/>
      <c r="G39" s="147">
        <f t="shared" si="12"/>
        <v>0</v>
      </c>
      <c r="O39" s="141">
        <v>2</v>
      </c>
      <c r="AA39" s="119">
        <v>3</v>
      </c>
      <c r="AB39" s="119">
        <v>1</v>
      </c>
      <c r="AC39" s="119" t="s">
        <v>132</v>
      </c>
      <c r="AZ39" s="119">
        <v>1</v>
      </c>
      <c r="BA39" s="119">
        <f t="shared" si="13"/>
        <v>0</v>
      </c>
      <c r="BB39" s="119">
        <f t="shared" si="14"/>
        <v>0</v>
      </c>
      <c r="BC39" s="119">
        <f t="shared" si="15"/>
        <v>0</v>
      </c>
      <c r="BD39" s="119">
        <f t="shared" si="16"/>
        <v>0</v>
      </c>
      <c r="BE39" s="119">
        <f t="shared" si="17"/>
        <v>0</v>
      </c>
      <c r="CZ39" s="119">
        <v>0</v>
      </c>
    </row>
    <row r="40" spans="1:104" ht="22.5">
      <c r="A40" s="142">
        <v>28</v>
      </c>
      <c r="B40" s="143" t="s">
        <v>134</v>
      </c>
      <c r="C40" s="144" t="s">
        <v>135</v>
      </c>
      <c r="D40" s="145" t="s">
        <v>103</v>
      </c>
      <c r="E40" s="146">
        <v>137</v>
      </c>
      <c r="F40" s="146"/>
      <c r="G40" s="147">
        <f t="shared" si="12"/>
        <v>0</v>
      </c>
      <c r="O40" s="141">
        <v>2</v>
      </c>
      <c r="AA40" s="119">
        <v>3</v>
      </c>
      <c r="AB40" s="119">
        <v>1</v>
      </c>
      <c r="AC40" s="119" t="s">
        <v>134</v>
      </c>
      <c r="AZ40" s="119">
        <v>1</v>
      </c>
      <c r="BA40" s="119">
        <f t="shared" si="13"/>
        <v>0</v>
      </c>
      <c r="BB40" s="119">
        <f t="shared" si="14"/>
        <v>0</v>
      </c>
      <c r="BC40" s="119">
        <f t="shared" si="15"/>
        <v>0</v>
      </c>
      <c r="BD40" s="119">
        <f t="shared" si="16"/>
        <v>0</v>
      </c>
      <c r="BE40" s="119">
        <f t="shared" si="17"/>
        <v>0</v>
      </c>
      <c r="CZ40" s="119">
        <v>0</v>
      </c>
    </row>
    <row r="41" spans="1:104" ht="22.5">
      <c r="A41" s="142">
        <v>29</v>
      </c>
      <c r="B41" s="143" t="s">
        <v>136</v>
      </c>
      <c r="C41" s="144" t="s">
        <v>137</v>
      </c>
      <c r="D41" s="145" t="s">
        <v>103</v>
      </c>
      <c r="E41" s="146">
        <v>3</v>
      </c>
      <c r="F41" s="146"/>
      <c r="G41" s="147">
        <f t="shared" si="12"/>
        <v>0</v>
      </c>
      <c r="O41" s="141">
        <v>2</v>
      </c>
      <c r="AA41" s="119">
        <v>3</v>
      </c>
      <c r="AB41" s="119">
        <v>1</v>
      </c>
      <c r="AC41" s="119" t="s">
        <v>136</v>
      </c>
      <c r="AZ41" s="119">
        <v>1</v>
      </c>
      <c r="BA41" s="119">
        <f t="shared" si="13"/>
        <v>0</v>
      </c>
      <c r="BB41" s="119">
        <f t="shared" si="14"/>
        <v>0</v>
      </c>
      <c r="BC41" s="119">
        <f t="shared" si="15"/>
        <v>0</v>
      </c>
      <c r="BD41" s="119">
        <f t="shared" si="16"/>
        <v>0</v>
      </c>
      <c r="BE41" s="119">
        <f t="shared" si="17"/>
        <v>0</v>
      </c>
      <c r="CZ41" s="119">
        <v>0</v>
      </c>
    </row>
    <row r="42" spans="1:104" ht="22.5">
      <c r="A42" s="142">
        <v>30</v>
      </c>
      <c r="B42" s="143" t="s">
        <v>138</v>
      </c>
      <c r="C42" s="144" t="s">
        <v>139</v>
      </c>
      <c r="D42" s="145" t="s">
        <v>103</v>
      </c>
      <c r="E42" s="146">
        <v>4</v>
      </c>
      <c r="F42" s="146"/>
      <c r="G42" s="147">
        <f t="shared" si="12"/>
        <v>0</v>
      </c>
      <c r="O42" s="141">
        <v>2</v>
      </c>
      <c r="AA42" s="119">
        <v>3</v>
      </c>
      <c r="AB42" s="119">
        <v>1</v>
      </c>
      <c r="AC42" s="119" t="s">
        <v>138</v>
      </c>
      <c r="AZ42" s="119">
        <v>1</v>
      </c>
      <c r="BA42" s="119">
        <f t="shared" si="13"/>
        <v>0</v>
      </c>
      <c r="BB42" s="119">
        <f t="shared" si="14"/>
        <v>0</v>
      </c>
      <c r="BC42" s="119">
        <f t="shared" si="15"/>
        <v>0</v>
      </c>
      <c r="BD42" s="119">
        <f t="shared" si="16"/>
        <v>0</v>
      </c>
      <c r="BE42" s="119">
        <f t="shared" si="17"/>
        <v>0</v>
      </c>
      <c r="CZ42" s="119">
        <v>0</v>
      </c>
    </row>
    <row r="43" spans="1:104" ht="12.75">
      <c r="A43" s="142">
        <v>31</v>
      </c>
      <c r="B43" s="143" t="s">
        <v>140</v>
      </c>
      <c r="C43" s="144" t="s">
        <v>141</v>
      </c>
      <c r="D43" s="145" t="s">
        <v>142</v>
      </c>
      <c r="E43" s="146">
        <v>1</v>
      </c>
      <c r="F43" s="146"/>
      <c r="G43" s="147">
        <f t="shared" si="12"/>
        <v>0</v>
      </c>
      <c r="O43" s="141">
        <v>2</v>
      </c>
      <c r="AA43" s="119">
        <v>3</v>
      </c>
      <c r="AB43" s="119">
        <v>1</v>
      </c>
      <c r="AC43" s="119" t="s">
        <v>140</v>
      </c>
      <c r="AZ43" s="119">
        <v>1</v>
      </c>
      <c r="BA43" s="119">
        <f t="shared" si="13"/>
        <v>0</v>
      </c>
      <c r="BB43" s="119">
        <f t="shared" si="14"/>
        <v>0</v>
      </c>
      <c r="BC43" s="119">
        <f t="shared" si="15"/>
        <v>0</v>
      </c>
      <c r="BD43" s="119">
        <f t="shared" si="16"/>
        <v>0</v>
      </c>
      <c r="BE43" s="119">
        <f t="shared" si="17"/>
        <v>0</v>
      </c>
      <c r="CZ43" s="119">
        <v>0</v>
      </c>
    </row>
    <row r="44" spans="1:15" ht="12.75">
      <c r="A44" s="142" t="s">
        <v>249</v>
      </c>
      <c r="B44" s="143" t="s">
        <v>250</v>
      </c>
      <c r="C44" s="144" t="s">
        <v>251</v>
      </c>
      <c r="D44" s="145" t="s">
        <v>142</v>
      </c>
      <c r="E44" s="146">
        <v>1</v>
      </c>
      <c r="F44" s="146"/>
      <c r="G44" s="147">
        <f t="shared" si="12"/>
        <v>0</v>
      </c>
      <c r="O44" s="141"/>
    </row>
    <row r="45" spans="1:57" ht="12.75">
      <c r="A45" s="151"/>
      <c r="B45" s="152" t="s">
        <v>68</v>
      </c>
      <c r="C45" s="153" t="str">
        <f>CONCATENATE(B31," ",C31)</f>
        <v>3 Svislé a kompletní konstrukce</v>
      </c>
      <c r="D45" s="151"/>
      <c r="E45" s="154"/>
      <c r="F45" s="154"/>
      <c r="G45" s="155">
        <f>SUM(G32+G33+G34+G35+G37+G38+G39+G40+G41+G42+G43+G44)</f>
        <v>0</v>
      </c>
      <c r="O45" s="141">
        <v>4</v>
      </c>
      <c r="BA45" s="156">
        <f>SUM(BA31:BA43)</f>
        <v>0</v>
      </c>
      <c r="BB45" s="156">
        <f>SUM(BB31:BB43)</f>
        <v>0</v>
      </c>
      <c r="BC45" s="156">
        <f>SUM(BC31:BC43)</f>
        <v>0</v>
      </c>
      <c r="BD45" s="156">
        <f>SUM(BD31:BD43)</f>
        <v>0</v>
      </c>
      <c r="BE45" s="156">
        <f>SUM(BE31:BE43)</f>
        <v>0</v>
      </c>
    </row>
    <row r="46" spans="1:15" ht="12.75">
      <c r="A46" s="134" t="s">
        <v>65</v>
      </c>
      <c r="B46" s="135" t="s">
        <v>143</v>
      </c>
      <c r="C46" s="136" t="s">
        <v>144</v>
      </c>
      <c r="D46" s="137"/>
      <c r="E46" s="138"/>
      <c r="F46" s="138"/>
      <c r="G46" s="139"/>
      <c r="H46" s="140"/>
      <c r="I46" s="140"/>
      <c r="O46" s="141">
        <v>1</v>
      </c>
    </row>
    <row r="47" spans="1:104" ht="22.5">
      <c r="A47" s="142">
        <v>32</v>
      </c>
      <c r="B47" s="143" t="s">
        <v>145</v>
      </c>
      <c r="C47" s="144" t="s">
        <v>146</v>
      </c>
      <c r="D47" s="145" t="s">
        <v>129</v>
      </c>
      <c r="E47" s="146">
        <v>33.58</v>
      </c>
      <c r="F47" s="146"/>
      <c r="G47" s="147">
        <f>E47*F47</f>
        <v>0</v>
      </c>
      <c r="O47" s="141">
        <v>2</v>
      </c>
      <c r="AA47" s="119">
        <v>1</v>
      </c>
      <c r="AB47" s="119">
        <v>1</v>
      </c>
      <c r="AC47" s="119">
        <v>1</v>
      </c>
      <c r="AZ47" s="119">
        <v>1</v>
      </c>
      <c r="BA47" s="119">
        <f>IF(AZ47=1,G47,0)</f>
        <v>0</v>
      </c>
      <c r="BB47" s="119">
        <f>IF(AZ47=2,G47,0)</f>
        <v>0</v>
      </c>
      <c r="BC47" s="119">
        <f>IF(AZ47=3,G47,0)</f>
        <v>0</v>
      </c>
      <c r="BD47" s="119">
        <f>IF(AZ47=4,G47,0)</f>
        <v>0</v>
      </c>
      <c r="BE47" s="119">
        <f>IF(AZ47=5,G47,0)</f>
        <v>0</v>
      </c>
      <c r="CZ47" s="119">
        <v>1.01</v>
      </c>
    </row>
    <row r="48" spans="1:15" ht="12.75">
      <c r="A48" s="148"/>
      <c r="B48" s="149"/>
      <c r="C48" s="324" t="s">
        <v>147</v>
      </c>
      <c r="D48" s="325"/>
      <c r="E48" s="325"/>
      <c r="F48" s="325"/>
      <c r="G48" s="326"/>
      <c r="L48" s="150" t="s">
        <v>147</v>
      </c>
      <c r="O48" s="141">
        <v>3</v>
      </c>
    </row>
    <row r="49" spans="1:104" ht="12.75">
      <c r="A49" s="142">
        <v>33</v>
      </c>
      <c r="B49" s="143" t="s">
        <v>148</v>
      </c>
      <c r="C49" s="144" t="s">
        <v>149</v>
      </c>
      <c r="D49" s="145" t="s">
        <v>98</v>
      </c>
      <c r="E49" s="146">
        <v>58</v>
      </c>
      <c r="F49" s="146"/>
      <c r="G49" s="147">
        <f>E49*F49</f>
        <v>0</v>
      </c>
      <c r="O49" s="141">
        <v>2</v>
      </c>
      <c r="AA49" s="119">
        <v>1</v>
      </c>
      <c r="AB49" s="119">
        <v>1</v>
      </c>
      <c r="AC49" s="119">
        <v>1</v>
      </c>
      <c r="AZ49" s="119">
        <v>1</v>
      </c>
      <c r="BA49" s="119">
        <f>IF(AZ49=1,G49,0)</f>
        <v>0</v>
      </c>
      <c r="BB49" s="119">
        <f>IF(AZ49=2,G49,0)</f>
        <v>0</v>
      </c>
      <c r="BC49" s="119">
        <f>IF(AZ49=3,G49,0)</f>
        <v>0</v>
      </c>
      <c r="BD49" s="119">
        <f>IF(AZ49=4,G49,0)</f>
        <v>0</v>
      </c>
      <c r="BE49" s="119">
        <f>IF(AZ49=5,G49,0)</f>
        <v>0</v>
      </c>
      <c r="CZ49" s="119">
        <v>0.10255</v>
      </c>
    </row>
    <row r="50" spans="1:104" ht="12.75">
      <c r="A50" s="142">
        <v>34</v>
      </c>
      <c r="B50" s="143" t="s">
        <v>150</v>
      </c>
      <c r="C50" s="144" t="s">
        <v>151</v>
      </c>
      <c r="D50" s="145" t="s">
        <v>152</v>
      </c>
      <c r="E50" s="146">
        <v>16</v>
      </c>
      <c r="F50" s="146"/>
      <c r="G50" s="147">
        <f>E50*F50</f>
        <v>0</v>
      </c>
      <c r="O50" s="141">
        <v>2</v>
      </c>
      <c r="AA50" s="119">
        <v>1</v>
      </c>
      <c r="AB50" s="119">
        <v>1</v>
      </c>
      <c r="AC50" s="119">
        <v>1</v>
      </c>
      <c r="AZ50" s="119">
        <v>1</v>
      </c>
      <c r="BA50" s="119">
        <f>IF(AZ50=1,G50,0)</f>
        <v>0</v>
      </c>
      <c r="BB50" s="119">
        <f>IF(AZ50=2,G50,0)</f>
        <v>0</v>
      </c>
      <c r="BC50" s="119">
        <f>IF(AZ50=3,G50,0)</f>
        <v>0</v>
      </c>
      <c r="BD50" s="119">
        <f>IF(AZ50=4,G50,0)</f>
        <v>0</v>
      </c>
      <c r="BE50" s="119">
        <f>IF(AZ50=5,G50,0)</f>
        <v>0</v>
      </c>
      <c r="CZ50" s="119">
        <v>0.0728544</v>
      </c>
    </row>
    <row r="51" spans="1:104" ht="12.75">
      <c r="A51" s="142">
        <v>35</v>
      </c>
      <c r="B51" s="143" t="s">
        <v>153</v>
      </c>
      <c r="C51" s="144" t="s">
        <v>154</v>
      </c>
      <c r="D51" s="145" t="s">
        <v>103</v>
      </c>
      <c r="E51" s="146">
        <v>17</v>
      </c>
      <c r="F51" s="146"/>
      <c r="G51" s="147">
        <f>E51*F51</f>
        <v>0</v>
      </c>
      <c r="O51" s="141">
        <v>2</v>
      </c>
      <c r="AA51" s="119">
        <v>3</v>
      </c>
      <c r="AB51" s="119">
        <v>1</v>
      </c>
      <c r="AC51" s="119">
        <v>59227620</v>
      </c>
      <c r="AZ51" s="119">
        <v>1</v>
      </c>
      <c r="BA51" s="119">
        <f>IF(AZ51=1,G51,0)</f>
        <v>0</v>
      </c>
      <c r="BB51" s="119">
        <f>IF(AZ51=2,G51,0)</f>
        <v>0</v>
      </c>
      <c r="BC51" s="119">
        <f>IF(AZ51=3,G51,0)</f>
        <v>0</v>
      </c>
      <c r="BD51" s="119">
        <f>IF(AZ51=4,G51,0)</f>
        <v>0</v>
      </c>
      <c r="BE51" s="119">
        <f>IF(AZ51=5,G51,0)</f>
        <v>0</v>
      </c>
      <c r="CZ51" s="119">
        <v>0.072</v>
      </c>
    </row>
    <row r="52" spans="1:57" ht="12.75">
      <c r="A52" s="151"/>
      <c r="B52" s="152" t="s">
        <v>68</v>
      </c>
      <c r="C52" s="153" t="str">
        <f>CONCATENATE(B46," ",C46)</f>
        <v>5 Komunikace</v>
      </c>
      <c r="D52" s="151"/>
      <c r="E52" s="154"/>
      <c r="F52" s="154"/>
      <c r="G52" s="155">
        <f>SUM(G46:G51)</f>
        <v>0</v>
      </c>
      <c r="O52" s="141">
        <v>4</v>
      </c>
      <c r="BA52" s="156">
        <f>SUM(BA46:BA51)</f>
        <v>0</v>
      </c>
      <c r="BB52" s="156">
        <f>SUM(BB46:BB51)</f>
        <v>0</v>
      </c>
      <c r="BC52" s="156">
        <f>SUM(BC46:BC51)</f>
        <v>0</v>
      </c>
      <c r="BD52" s="156">
        <f>SUM(BD46:BD51)</f>
        <v>0</v>
      </c>
      <c r="BE52" s="156">
        <f>SUM(BE46:BE51)</f>
        <v>0</v>
      </c>
    </row>
    <row r="53" spans="1:15" ht="12.75">
      <c r="A53" s="134" t="s">
        <v>65</v>
      </c>
      <c r="B53" s="135" t="s">
        <v>155</v>
      </c>
      <c r="C53" s="136" t="s">
        <v>156</v>
      </c>
      <c r="D53" s="137"/>
      <c r="E53" s="138"/>
      <c r="F53" s="138"/>
      <c r="G53" s="139"/>
      <c r="H53" s="140"/>
      <c r="I53" s="140"/>
      <c r="O53" s="141">
        <v>1</v>
      </c>
    </row>
    <row r="54" spans="1:104" ht="12.75">
      <c r="A54" s="142">
        <v>36</v>
      </c>
      <c r="B54" s="143" t="s">
        <v>157</v>
      </c>
      <c r="C54" s="144" t="s">
        <v>158</v>
      </c>
      <c r="D54" s="145" t="s">
        <v>98</v>
      </c>
      <c r="E54" s="146">
        <v>126</v>
      </c>
      <c r="F54" s="146"/>
      <c r="G54" s="147">
        <f>E54*F54</f>
        <v>0</v>
      </c>
      <c r="O54" s="141">
        <v>2</v>
      </c>
      <c r="AA54" s="119">
        <v>1</v>
      </c>
      <c r="AB54" s="119">
        <v>1</v>
      </c>
      <c r="AC54" s="119">
        <v>1</v>
      </c>
      <c r="AZ54" s="119">
        <v>1</v>
      </c>
      <c r="BA54" s="119">
        <f>IF(AZ54=1,G54,0)</f>
        <v>0</v>
      </c>
      <c r="BB54" s="119">
        <f>IF(AZ54=2,G54,0)</f>
        <v>0</v>
      </c>
      <c r="BC54" s="119">
        <f>IF(AZ54=3,G54,0)</f>
        <v>0</v>
      </c>
      <c r="BD54" s="119">
        <f>IF(AZ54=4,G54,0)</f>
        <v>0</v>
      </c>
      <c r="BE54" s="119">
        <f>IF(AZ54=5,G54,0)</f>
        <v>0</v>
      </c>
      <c r="CZ54" s="119">
        <v>0</v>
      </c>
    </row>
    <row r="55" spans="1:104" ht="12.75">
      <c r="A55" s="142">
        <v>37</v>
      </c>
      <c r="B55" s="143" t="s">
        <v>159</v>
      </c>
      <c r="C55" s="144" t="s">
        <v>160</v>
      </c>
      <c r="D55" s="145" t="s">
        <v>152</v>
      </c>
      <c r="E55" s="146">
        <v>132</v>
      </c>
      <c r="F55" s="146"/>
      <c r="G55" s="147">
        <f>E55*F55</f>
        <v>0</v>
      </c>
      <c r="O55" s="141">
        <v>2</v>
      </c>
      <c r="AA55" s="119">
        <v>1</v>
      </c>
      <c r="AB55" s="119">
        <v>1</v>
      </c>
      <c r="AC55" s="119">
        <v>1</v>
      </c>
      <c r="AZ55" s="119">
        <v>1</v>
      </c>
      <c r="BA55" s="119">
        <f>IF(AZ55=1,G55,0)</f>
        <v>0</v>
      </c>
      <c r="BB55" s="119">
        <f>IF(AZ55=2,G55,0)</f>
        <v>0</v>
      </c>
      <c r="BC55" s="119">
        <f>IF(AZ55=3,G55,0)</f>
        <v>0</v>
      </c>
      <c r="BD55" s="119">
        <f>IF(AZ55=4,G55,0)</f>
        <v>0</v>
      </c>
      <c r="BE55" s="119">
        <f>IF(AZ55=5,G55,0)</f>
        <v>0</v>
      </c>
      <c r="CZ55" s="119">
        <v>0</v>
      </c>
    </row>
    <row r="56" spans="1:104" ht="12.75">
      <c r="A56" s="142">
        <v>38</v>
      </c>
      <c r="B56" s="143" t="s">
        <v>161</v>
      </c>
      <c r="C56" s="144" t="s">
        <v>162</v>
      </c>
      <c r="D56" s="145" t="s">
        <v>129</v>
      </c>
      <c r="E56" s="146">
        <v>9.954</v>
      </c>
      <c r="F56" s="146"/>
      <c r="G56" s="147">
        <f>E56*F56</f>
        <v>0</v>
      </c>
      <c r="O56" s="141">
        <v>2</v>
      </c>
      <c r="AA56" s="119">
        <v>1</v>
      </c>
      <c r="AB56" s="119">
        <v>3</v>
      </c>
      <c r="AC56" s="119">
        <v>3</v>
      </c>
      <c r="AZ56" s="119">
        <v>1</v>
      </c>
      <c r="BA56" s="119">
        <f>IF(AZ56=1,G56,0)</f>
        <v>0</v>
      </c>
      <c r="BB56" s="119">
        <f>IF(AZ56=2,G56,0)</f>
        <v>0</v>
      </c>
      <c r="BC56" s="119">
        <f>IF(AZ56=3,G56,0)</f>
        <v>0</v>
      </c>
      <c r="BD56" s="119">
        <f>IF(AZ56=4,G56,0)</f>
        <v>0</v>
      </c>
      <c r="BE56" s="119">
        <f>IF(AZ56=5,G56,0)</f>
        <v>0</v>
      </c>
      <c r="CZ56" s="119">
        <v>0</v>
      </c>
    </row>
    <row r="57" spans="1:57" ht="12.75">
      <c r="A57" s="151"/>
      <c r="B57" s="152" t="s">
        <v>68</v>
      </c>
      <c r="C57" s="153" t="str">
        <f>CONCATENATE(B53," ",C53)</f>
        <v>5B Komunikace - Bourání</v>
      </c>
      <c r="D57" s="151"/>
      <c r="E57" s="154"/>
      <c r="F57" s="154"/>
      <c r="G57" s="155">
        <f>SUM(G53:G56)</f>
        <v>0</v>
      </c>
      <c r="O57" s="141">
        <v>4</v>
      </c>
      <c r="BA57" s="156">
        <f>SUM(BA53:BA56)</f>
        <v>0</v>
      </c>
      <c r="BB57" s="156">
        <f>SUM(BB53:BB56)</f>
        <v>0</v>
      </c>
      <c r="BC57" s="156">
        <f>SUM(BC53:BC56)</f>
        <v>0</v>
      </c>
      <c r="BD57" s="156">
        <f>SUM(BD53:BD56)</f>
        <v>0</v>
      </c>
      <c r="BE57" s="156">
        <f>SUM(BE53:BE56)</f>
        <v>0</v>
      </c>
    </row>
    <row r="58" spans="1:15" ht="12.75">
      <c r="A58" s="134" t="s">
        <v>65</v>
      </c>
      <c r="B58" s="135" t="s">
        <v>163</v>
      </c>
      <c r="C58" s="136" t="s">
        <v>164</v>
      </c>
      <c r="D58" s="137"/>
      <c r="E58" s="138"/>
      <c r="F58" s="138"/>
      <c r="G58" s="139"/>
      <c r="H58" s="140"/>
      <c r="I58" s="140"/>
      <c r="O58" s="141">
        <v>1</v>
      </c>
    </row>
    <row r="59" spans="1:104" ht="22.5">
      <c r="A59" s="142">
        <v>39</v>
      </c>
      <c r="B59" s="143" t="s">
        <v>165</v>
      </c>
      <c r="C59" s="144" t="s">
        <v>166</v>
      </c>
      <c r="D59" s="145" t="s">
        <v>167</v>
      </c>
      <c r="E59" s="146">
        <v>8</v>
      </c>
      <c r="F59" s="146"/>
      <c r="G59" s="147">
        <f>E59*F59</f>
        <v>0</v>
      </c>
      <c r="O59" s="141">
        <v>2</v>
      </c>
      <c r="AA59" s="119">
        <v>1</v>
      </c>
      <c r="AB59" s="119">
        <v>1</v>
      </c>
      <c r="AC59" s="119">
        <v>1</v>
      </c>
      <c r="AZ59" s="119">
        <v>1</v>
      </c>
      <c r="BA59" s="119">
        <f>IF(AZ59=1,G59,0)</f>
        <v>0</v>
      </c>
      <c r="BB59" s="119">
        <f>IF(AZ59=2,G59,0)</f>
        <v>0</v>
      </c>
      <c r="BC59" s="119">
        <f>IF(AZ59=3,G59,0)</f>
        <v>0</v>
      </c>
      <c r="BD59" s="119">
        <f>IF(AZ59=4,G59,0)</f>
        <v>0</v>
      </c>
      <c r="BE59" s="119">
        <f>IF(AZ59=5,G59,0)</f>
        <v>0</v>
      </c>
      <c r="CZ59" s="119">
        <v>0</v>
      </c>
    </row>
    <row r="60" spans="1:104" ht="22.5">
      <c r="A60" s="142">
        <v>40</v>
      </c>
      <c r="B60" s="143" t="s">
        <v>168</v>
      </c>
      <c r="C60" s="144" t="s">
        <v>169</v>
      </c>
      <c r="D60" s="145" t="s">
        <v>167</v>
      </c>
      <c r="E60" s="146">
        <v>8</v>
      </c>
      <c r="F60" s="146"/>
      <c r="G60" s="147">
        <f>E60*F60</f>
        <v>0</v>
      </c>
      <c r="O60" s="141">
        <v>2</v>
      </c>
      <c r="AA60" s="119">
        <v>1</v>
      </c>
      <c r="AB60" s="119">
        <v>1</v>
      </c>
      <c r="AC60" s="119">
        <v>1</v>
      </c>
      <c r="AZ60" s="119">
        <v>1</v>
      </c>
      <c r="BA60" s="119">
        <f>IF(AZ60=1,G60,0)</f>
        <v>0</v>
      </c>
      <c r="BB60" s="119">
        <f>IF(AZ60=2,G60,0)</f>
        <v>0</v>
      </c>
      <c r="BC60" s="119">
        <f>IF(AZ60=3,G60,0)</f>
        <v>0</v>
      </c>
      <c r="BD60" s="119">
        <f>IF(AZ60=4,G60,0)</f>
        <v>0</v>
      </c>
      <c r="BE60" s="119">
        <f>IF(AZ60=5,G60,0)</f>
        <v>0</v>
      </c>
      <c r="CZ60" s="119">
        <v>0</v>
      </c>
    </row>
    <row r="61" spans="1:57" ht="12.75">
      <c r="A61" s="151"/>
      <c r="B61" s="152" t="s">
        <v>68</v>
      </c>
      <c r="C61" s="153" t="str">
        <f>CONCATENATE(B58," ",C58)</f>
        <v>94 Lešení a stavební výtahy</v>
      </c>
      <c r="D61" s="151"/>
      <c r="E61" s="154"/>
      <c r="F61" s="154"/>
      <c r="G61" s="155">
        <f>SUM(G58:G60)</f>
        <v>0</v>
      </c>
      <c r="O61" s="141">
        <v>4</v>
      </c>
      <c r="BA61" s="156">
        <f>SUM(BA58:BA60)</f>
        <v>0</v>
      </c>
      <c r="BB61" s="156">
        <f>SUM(BB58:BB60)</f>
        <v>0</v>
      </c>
      <c r="BC61" s="156">
        <f>SUM(BC58:BC60)</f>
        <v>0</v>
      </c>
      <c r="BD61" s="156">
        <f>SUM(BD58:BD60)</f>
        <v>0</v>
      </c>
      <c r="BE61" s="156">
        <f>SUM(BE58:BE60)</f>
        <v>0</v>
      </c>
    </row>
    <row r="62" spans="1:15" ht="12.75">
      <c r="A62" s="134" t="s">
        <v>65</v>
      </c>
      <c r="B62" s="135" t="s">
        <v>170</v>
      </c>
      <c r="C62" s="136" t="s">
        <v>171</v>
      </c>
      <c r="D62" s="137"/>
      <c r="E62" s="138"/>
      <c r="F62" s="138"/>
      <c r="G62" s="139"/>
      <c r="H62" s="140"/>
      <c r="I62" s="140"/>
      <c r="O62" s="141">
        <v>1</v>
      </c>
    </row>
    <row r="63" spans="1:104" ht="12.75">
      <c r="A63" s="142">
        <v>41</v>
      </c>
      <c r="B63" s="143" t="s">
        <v>172</v>
      </c>
      <c r="C63" s="144" t="s">
        <v>173</v>
      </c>
      <c r="D63" s="145" t="s">
        <v>98</v>
      </c>
      <c r="E63" s="146">
        <v>276.48</v>
      </c>
      <c r="F63" s="146"/>
      <c r="G63" s="147">
        <f>E63*F63</f>
        <v>0</v>
      </c>
      <c r="O63" s="141">
        <v>2</v>
      </c>
      <c r="AA63" s="119">
        <v>1</v>
      </c>
      <c r="AB63" s="119">
        <v>1</v>
      </c>
      <c r="AC63" s="119">
        <v>1</v>
      </c>
      <c r="AZ63" s="119">
        <v>1</v>
      </c>
      <c r="BA63" s="119">
        <f>IF(AZ63=1,G63,0)</f>
        <v>0</v>
      </c>
      <c r="BB63" s="119">
        <f>IF(AZ63=2,G63,0)</f>
        <v>0</v>
      </c>
      <c r="BC63" s="119">
        <f>IF(AZ63=3,G63,0)</f>
        <v>0</v>
      </c>
      <c r="BD63" s="119">
        <f>IF(AZ63=4,G63,0)</f>
        <v>0</v>
      </c>
      <c r="BE63" s="119">
        <f>IF(AZ63=5,G63,0)</f>
        <v>0</v>
      </c>
      <c r="CZ63" s="119">
        <v>0</v>
      </c>
    </row>
    <row r="64" spans="1:104" ht="22.5">
      <c r="A64" s="142">
        <v>42</v>
      </c>
      <c r="B64" s="143" t="s">
        <v>174</v>
      </c>
      <c r="C64" s="144" t="s">
        <v>175</v>
      </c>
      <c r="D64" s="145" t="s">
        <v>103</v>
      </c>
      <c r="E64" s="146">
        <v>48</v>
      </c>
      <c r="F64" s="146"/>
      <c r="G64" s="147">
        <f>E64*F64</f>
        <v>0</v>
      </c>
      <c r="O64" s="141">
        <v>2</v>
      </c>
      <c r="AA64" s="119">
        <v>1</v>
      </c>
      <c r="AB64" s="119">
        <v>1</v>
      </c>
      <c r="AC64" s="119">
        <v>1</v>
      </c>
      <c r="AZ64" s="119">
        <v>1</v>
      </c>
      <c r="BA64" s="119">
        <f>IF(AZ64=1,G64,0)</f>
        <v>0</v>
      </c>
      <c r="BB64" s="119">
        <f>IF(AZ64=2,G64,0)</f>
        <v>0</v>
      </c>
      <c r="BC64" s="119">
        <f>IF(AZ64=3,G64,0)</f>
        <v>0</v>
      </c>
      <c r="BD64" s="119">
        <f>IF(AZ64=4,G64,0)</f>
        <v>0</v>
      </c>
      <c r="BE64" s="119">
        <f>IF(AZ64=5,G64,0)</f>
        <v>0</v>
      </c>
      <c r="CZ64" s="119">
        <v>0</v>
      </c>
    </row>
    <row r="65" spans="1:104" ht="12.75">
      <c r="A65" s="142">
        <v>43</v>
      </c>
      <c r="B65" s="143" t="s">
        <v>176</v>
      </c>
      <c r="C65" s="144" t="s">
        <v>177</v>
      </c>
      <c r="D65" s="145" t="s">
        <v>103</v>
      </c>
      <c r="E65" s="146">
        <v>48</v>
      </c>
      <c r="F65" s="146"/>
      <c r="G65" s="147">
        <f>E65*F65</f>
        <v>0</v>
      </c>
      <c r="O65" s="141">
        <v>2</v>
      </c>
      <c r="AA65" s="119">
        <v>1</v>
      </c>
      <c r="AB65" s="119">
        <v>1</v>
      </c>
      <c r="AC65" s="119">
        <v>1</v>
      </c>
      <c r="AZ65" s="119">
        <v>1</v>
      </c>
      <c r="BA65" s="119">
        <f>IF(AZ65=1,G65,0)</f>
        <v>0</v>
      </c>
      <c r="BB65" s="119">
        <f>IF(AZ65=2,G65,0)</f>
        <v>0</v>
      </c>
      <c r="BC65" s="119">
        <f>IF(AZ65=3,G65,0)</f>
        <v>0</v>
      </c>
      <c r="BD65" s="119">
        <f>IF(AZ65=4,G65,0)</f>
        <v>0</v>
      </c>
      <c r="BE65" s="119">
        <f>IF(AZ65=5,G65,0)</f>
        <v>0</v>
      </c>
      <c r="CZ65" s="119">
        <v>0</v>
      </c>
    </row>
    <row r="66" spans="1:57" ht="12.75">
      <c r="A66" s="151"/>
      <c r="B66" s="152" t="s">
        <v>68</v>
      </c>
      <c r="C66" s="153" t="str">
        <f>CONCATENATE(B62," ",C62)</f>
        <v>95 Dokončovací konstrukce na pozemních stavbách</v>
      </c>
      <c r="D66" s="151"/>
      <c r="E66" s="154"/>
      <c r="F66" s="154"/>
      <c r="G66" s="155">
        <f>SUM(G62:G65)</f>
        <v>0</v>
      </c>
      <c r="O66" s="141">
        <v>4</v>
      </c>
      <c r="BA66" s="156">
        <f>SUM(BA62:BA65)</f>
        <v>0</v>
      </c>
      <c r="BB66" s="156">
        <f>SUM(BB62:BB65)</f>
        <v>0</v>
      </c>
      <c r="BC66" s="156">
        <f>SUM(BC62:BC65)</f>
        <v>0</v>
      </c>
      <c r="BD66" s="156">
        <f>SUM(BD62:BD65)</f>
        <v>0</v>
      </c>
      <c r="BE66" s="156">
        <f>SUM(BE62:BE65)</f>
        <v>0</v>
      </c>
    </row>
    <row r="67" spans="1:15" ht="12.75">
      <c r="A67" s="134" t="s">
        <v>65</v>
      </c>
      <c r="B67" s="135" t="s">
        <v>178</v>
      </c>
      <c r="C67" s="136" t="s">
        <v>179</v>
      </c>
      <c r="D67" s="137"/>
      <c r="E67" s="138"/>
      <c r="F67" s="138"/>
      <c r="G67" s="139"/>
      <c r="H67" s="140"/>
      <c r="I67" s="140"/>
      <c r="O67" s="141">
        <v>1</v>
      </c>
    </row>
    <row r="68" spans="1:104" ht="12.75">
      <c r="A68" s="142">
        <v>44</v>
      </c>
      <c r="B68" s="143" t="s">
        <v>180</v>
      </c>
      <c r="C68" s="144" t="s">
        <v>181</v>
      </c>
      <c r="D68" s="145" t="s">
        <v>129</v>
      </c>
      <c r="E68" s="146">
        <v>571.8</v>
      </c>
      <c r="F68" s="146"/>
      <c r="G68" s="147">
        <f>E68*F68</f>
        <v>0</v>
      </c>
      <c r="O68" s="141">
        <v>2</v>
      </c>
      <c r="AA68" s="119">
        <v>1</v>
      </c>
      <c r="AB68" s="119">
        <v>2</v>
      </c>
      <c r="AC68" s="119">
        <v>2</v>
      </c>
      <c r="AZ68" s="119">
        <v>1</v>
      </c>
      <c r="BA68" s="119">
        <f>IF(AZ68=1,G68,0)</f>
        <v>0</v>
      </c>
      <c r="BB68" s="119">
        <f>IF(AZ68=2,G68,0)</f>
        <v>0</v>
      </c>
      <c r="BC68" s="119">
        <f>IF(AZ68=3,G68,0)</f>
        <v>0</v>
      </c>
      <c r="BD68" s="119">
        <f>IF(AZ68=4,G68,0)</f>
        <v>0</v>
      </c>
      <c r="BE68" s="119">
        <f>IF(AZ68=5,G68,0)</f>
        <v>0</v>
      </c>
      <c r="CZ68" s="119">
        <v>0</v>
      </c>
    </row>
    <row r="69" spans="1:57" ht="12.75">
      <c r="A69" s="151"/>
      <c r="B69" s="152" t="s">
        <v>68</v>
      </c>
      <c r="C69" s="153" t="str">
        <f>CONCATENATE(B67," ",C67)</f>
        <v>99 Staveništní přesun hmot</v>
      </c>
      <c r="D69" s="151"/>
      <c r="E69" s="154"/>
      <c r="F69" s="154"/>
      <c r="G69" s="155">
        <f>SUM(G67:G68)</f>
        <v>0</v>
      </c>
      <c r="O69" s="141">
        <v>4</v>
      </c>
      <c r="BA69" s="156">
        <f>SUM(BA67:BA68)</f>
        <v>0</v>
      </c>
      <c r="BB69" s="156">
        <f>SUM(BB67:BB68)</f>
        <v>0</v>
      </c>
      <c r="BC69" s="156">
        <f>SUM(BC67:BC68)</f>
        <v>0</v>
      </c>
      <c r="BD69" s="156">
        <f>SUM(BD67:BD68)</f>
        <v>0</v>
      </c>
      <c r="BE69" s="156">
        <f>SUM(BE67:BE68)</f>
        <v>0</v>
      </c>
    </row>
    <row r="70" spans="1:15" ht="12.75">
      <c r="A70" s="134" t="s">
        <v>65</v>
      </c>
      <c r="B70" s="135" t="s">
        <v>182</v>
      </c>
      <c r="C70" s="136" t="s">
        <v>183</v>
      </c>
      <c r="D70" s="137"/>
      <c r="E70" s="138"/>
      <c r="F70" s="138"/>
      <c r="G70" s="139"/>
      <c r="H70" s="140"/>
      <c r="I70" s="140"/>
      <c r="O70" s="141">
        <v>1</v>
      </c>
    </row>
    <row r="71" spans="1:104" ht="22.5">
      <c r="A71" s="142">
        <v>45</v>
      </c>
      <c r="B71" s="143" t="s">
        <v>184</v>
      </c>
      <c r="C71" s="144" t="s">
        <v>185</v>
      </c>
      <c r="D71" s="145" t="s">
        <v>152</v>
      </c>
      <c r="E71" s="146">
        <v>17.2</v>
      </c>
      <c r="F71" s="146"/>
      <c r="G71" s="147">
        <f>E71*F71</f>
        <v>0</v>
      </c>
      <c r="O71" s="141">
        <v>2</v>
      </c>
      <c r="AA71" s="119">
        <v>1</v>
      </c>
      <c r="AB71" s="119">
        <v>7</v>
      </c>
      <c r="AC71" s="119">
        <v>7</v>
      </c>
      <c r="AZ71" s="119">
        <v>2</v>
      </c>
      <c r="BA71" s="119">
        <f>IF(AZ71=1,G71,0)</f>
        <v>0</v>
      </c>
      <c r="BB71" s="119">
        <f>IF(AZ71=2,G71,0)</f>
        <v>0</v>
      </c>
      <c r="BC71" s="119">
        <f>IF(AZ71=3,G71,0)</f>
        <v>0</v>
      </c>
      <c r="BD71" s="119">
        <f>IF(AZ71=4,G71,0)</f>
        <v>0</v>
      </c>
      <c r="BE71" s="119">
        <f>IF(AZ71=5,G71,0)</f>
        <v>0</v>
      </c>
      <c r="CZ71" s="119">
        <v>0.00538</v>
      </c>
    </row>
    <row r="72" spans="1:104" ht="12.75">
      <c r="A72" s="142">
        <v>46</v>
      </c>
      <c r="B72" s="143" t="s">
        <v>186</v>
      </c>
      <c r="C72" s="144" t="s">
        <v>187</v>
      </c>
      <c r="D72" s="145" t="s">
        <v>103</v>
      </c>
      <c r="E72" s="146">
        <v>2</v>
      </c>
      <c r="F72" s="146"/>
      <c r="G72" s="147">
        <f>E72*F72</f>
        <v>0</v>
      </c>
      <c r="O72" s="141">
        <v>2</v>
      </c>
      <c r="AA72" s="119">
        <v>1</v>
      </c>
      <c r="AB72" s="119">
        <v>7</v>
      </c>
      <c r="AC72" s="119">
        <v>7</v>
      </c>
      <c r="AZ72" s="119">
        <v>2</v>
      </c>
      <c r="BA72" s="119">
        <f>IF(AZ72=1,G72,0)</f>
        <v>0</v>
      </c>
      <c r="BB72" s="119">
        <f>IF(AZ72=2,G72,0)</f>
        <v>0</v>
      </c>
      <c r="BC72" s="119">
        <f>IF(AZ72=3,G72,0)</f>
        <v>0</v>
      </c>
      <c r="BD72" s="119">
        <f>IF(AZ72=4,G72,0)</f>
        <v>0</v>
      </c>
      <c r="BE72" s="119">
        <f>IF(AZ72=5,G72,0)</f>
        <v>0</v>
      </c>
      <c r="CZ72" s="119">
        <v>0.0031</v>
      </c>
    </row>
    <row r="73" spans="1:104" ht="12.75">
      <c r="A73" s="142">
        <v>47</v>
      </c>
      <c r="B73" s="143" t="s">
        <v>188</v>
      </c>
      <c r="C73" s="144" t="s">
        <v>189</v>
      </c>
      <c r="D73" s="145" t="s">
        <v>152</v>
      </c>
      <c r="E73" s="146">
        <v>15.6</v>
      </c>
      <c r="F73" s="146"/>
      <c r="G73" s="147">
        <f>E73*F73</f>
        <v>0</v>
      </c>
      <c r="O73" s="141">
        <v>2</v>
      </c>
      <c r="AA73" s="119">
        <v>1</v>
      </c>
      <c r="AB73" s="119">
        <v>7</v>
      </c>
      <c r="AC73" s="119">
        <v>7</v>
      </c>
      <c r="AZ73" s="119">
        <v>2</v>
      </c>
      <c r="BA73" s="119">
        <f>IF(AZ73=1,G73,0)</f>
        <v>0</v>
      </c>
      <c r="BB73" s="119">
        <f>IF(AZ73=2,G73,0)</f>
        <v>0</v>
      </c>
      <c r="BC73" s="119">
        <f>IF(AZ73=3,G73,0)</f>
        <v>0</v>
      </c>
      <c r="BD73" s="119">
        <f>IF(AZ73=4,G73,0)</f>
        <v>0</v>
      </c>
      <c r="BE73" s="119">
        <f>IF(AZ73=5,G73,0)</f>
        <v>0</v>
      </c>
      <c r="CZ73" s="119">
        <v>0.00469</v>
      </c>
    </row>
    <row r="74" spans="1:104" ht="12.75">
      <c r="A74" s="142">
        <v>48</v>
      </c>
      <c r="B74" s="143" t="s">
        <v>190</v>
      </c>
      <c r="C74" s="144" t="s">
        <v>191</v>
      </c>
      <c r="D74" s="145" t="s">
        <v>54</v>
      </c>
      <c r="E74" s="146">
        <v>1.95</v>
      </c>
      <c r="F74" s="146"/>
      <c r="G74" s="147">
        <f>E74*F74</f>
        <v>0</v>
      </c>
      <c r="O74" s="141">
        <v>2</v>
      </c>
      <c r="AA74" s="119">
        <v>1</v>
      </c>
      <c r="AB74" s="119">
        <v>5</v>
      </c>
      <c r="AC74" s="119">
        <v>5</v>
      </c>
      <c r="AZ74" s="119">
        <v>2</v>
      </c>
      <c r="BA74" s="119">
        <f>IF(AZ74=1,G74,0)</f>
        <v>0</v>
      </c>
      <c r="BB74" s="119">
        <f>IF(AZ74=2,G74,0)</f>
        <v>0</v>
      </c>
      <c r="BC74" s="119">
        <f>IF(AZ74=3,G74,0)</f>
        <v>0</v>
      </c>
      <c r="BD74" s="119">
        <f>IF(AZ74=4,G74,0)</f>
        <v>0</v>
      </c>
      <c r="BE74" s="119">
        <f>IF(AZ74=5,G74,0)</f>
        <v>0</v>
      </c>
      <c r="CZ74" s="119">
        <v>0</v>
      </c>
    </row>
    <row r="75" spans="1:57" ht="12.75">
      <c r="A75" s="151"/>
      <c r="B75" s="152" t="s">
        <v>68</v>
      </c>
      <c r="C75" s="153" t="str">
        <f>CONCATENATE(B70," ",C70)</f>
        <v>764 Konstrukce klempířské</v>
      </c>
      <c r="D75" s="151"/>
      <c r="E75" s="154"/>
      <c r="F75" s="154"/>
      <c r="G75" s="155">
        <f>SUM(G70:G74)</f>
        <v>0</v>
      </c>
      <c r="O75" s="141">
        <v>4</v>
      </c>
      <c r="BA75" s="156">
        <f>SUM(BA70:BA74)</f>
        <v>0</v>
      </c>
      <c r="BB75" s="156">
        <f>SUM(BB70:BB74)</f>
        <v>0</v>
      </c>
      <c r="BC75" s="156">
        <f>SUM(BC70:BC74)</f>
        <v>0</v>
      </c>
      <c r="BD75" s="156">
        <f>SUM(BD70:BD74)</f>
        <v>0</v>
      </c>
      <c r="BE75" s="156">
        <f>SUM(BE70:BE74)</f>
        <v>0</v>
      </c>
    </row>
    <row r="76" spans="1:15" ht="12.75">
      <c r="A76" s="134" t="s">
        <v>65</v>
      </c>
      <c r="B76" s="135" t="s">
        <v>192</v>
      </c>
      <c r="C76" s="136" t="s">
        <v>193</v>
      </c>
      <c r="D76" s="137"/>
      <c r="E76" s="138"/>
      <c r="F76" s="138"/>
      <c r="G76" s="139"/>
      <c r="H76" s="140"/>
      <c r="I76" s="140"/>
      <c r="O76" s="141">
        <v>1</v>
      </c>
    </row>
    <row r="77" spans="1:104" ht="22.5">
      <c r="A77" s="142">
        <v>49</v>
      </c>
      <c r="B77" s="143" t="s">
        <v>194</v>
      </c>
      <c r="C77" s="144" t="s">
        <v>195</v>
      </c>
      <c r="D77" s="145" t="s">
        <v>98</v>
      </c>
      <c r="E77" s="146">
        <v>46.8</v>
      </c>
      <c r="F77" s="146"/>
      <c r="G77" s="147">
        <f>E77*F77</f>
        <v>0</v>
      </c>
      <c r="O77" s="141">
        <v>2</v>
      </c>
      <c r="AA77" s="119">
        <v>1</v>
      </c>
      <c r="AB77" s="119">
        <v>7</v>
      </c>
      <c r="AC77" s="119">
        <v>7</v>
      </c>
      <c r="AZ77" s="119">
        <v>2</v>
      </c>
      <c r="BA77" s="119">
        <f>IF(AZ77=1,G77,0)</f>
        <v>0</v>
      </c>
      <c r="BB77" s="119">
        <f>IF(AZ77=2,G77,0)</f>
        <v>0</v>
      </c>
      <c r="BC77" s="119">
        <f>IF(AZ77=3,G77,0)</f>
        <v>0</v>
      </c>
      <c r="BD77" s="119">
        <f>IF(AZ77=4,G77,0)</f>
        <v>0</v>
      </c>
      <c r="BE77" s="119">
        <f>IF(AZ77=5,G77,0)</f>
        <v>0</v>
      </c>
      <c r="CZ77" s="119">
        <v>8E-05</v>
      </c>
    </row>
    <row r="78" spans="1:104" ht="22.5">
      <c r="A78" s="142">
        <v>50</v>
      </c>
      <c r="B78" s="143" t="s">
        <v>196</v>
      </c>
      <c r="C78" s="144" t="s">
        <v>197</v>
      </c>
      <c r="D78" s="145" t="s">
        <v>98</v>
      </c>
      <c r="E78" s="146">
        <v>51.48</v>
      </c>
      <c r="F78" s="146"/>
      <c r="G78" s="147">
        <f>E78*F78</f>
        <v>0</v>
      </c>
      <c r="O78" s="141">
        <v>2</v>
      </c>
      <c r="AA78" s="119">
        <v>1</v>
      </c>
      <c r="AB78" s="119">
        <v>7</v>
      </c>
      <c r="AC78" s="119">
        <v>7</v>
      </c>
      <c r="AZ78" s="119">
        <v>2</v>
      </c>
      <c r="BA78" s="119">
        <f>IF(AZ78=1,G78,0)</f>
        <v>0</v>
      </c>
      <c r="BB78" s="119">
        <f>IF(AZ78=2,G78,0)</f>
        <v>0</v>
      </c>
      <c r="BC78" s="119">
        <f>IF(AZ78=3,G78,0)</f>
        <v>0</v>
      </c>
      <c r="BD78" s="119">
        <f>IF(AZ78=4,G78,0)</f>
        <v>0</v>
      </c>
      <c r="BE78" s="119">
        <f>IF(AZ78=5,G78,0)</f>
        <v>0</v>
      </c>
      <c r="CZ78" s="119">
        <v>0</v>
      </c>
    </row>
    <row r="79" spans="1:104" ht="12.75">
      <c r="A79" s="142">
        <v>51</v>
      </c>
      <c r="B79" s="143" t="s">
        <v>198</v>
      </c>
      <c r="C79" s="144" t="s">
        <v>199</v>
      </c>
      <c r="D79" s="145" t="s">
        <v>98</v>
      </c>
      <c r="E79" s="146">
        <v>340.5</v>
      </c>
      <c r="F79" s="146"/>
      <c r="G79" s="147">
        <f>E79*F79</f>
        <v>0</v>
      </c>
      <c r="O79" s="141">
        <v>2</v>
      </c>
      <c r="AA79" s="119">
        <v>1</v>
      </c>
      <c r="AB79" s="119">
        <v>7</v>
      </c>
      <c r="AC79" s="119">
        <v>7</v>
      </c>
      <c r="AZ79" s="119">
        <v>2</v>
      </c>
      <c r="BA79" s="119">
        <f>IF(AZ79=1,G79,0)</f>
        <v>0</v>
      </c>
      <c r="BB79" s="119">
        <f>IF(AZ79=2,G79,0)</f>
        <v>0</v>
      </c>
      <c r="BC79" s="119">
        <f>IF(AZ79=3,G79,0)</f>
        <v>0</v>
      </c>
      <c r="BD79" s="119">
        <f>IF(AZ79=4,G79,0)</f>
        <v>0</v>
      </c>
      <c r="BE79" s="119">
        <f>IF(AZ79=5,G79,0)</f>
        <v>0</v>
      </c>
      <c r="CZ79" s="119">
        <v>9E-05</v>
      </c>
    </row>
    <row r="80" spans="1:104" ht="22.5">
      <c r="A80" s="142">
        <v>52</v>
      </c>
      <c r="B80" s="143" t="s">
        <v>200</v>
      </c>
      <c r="C80" s="144" t="s">
        <v>201</v>
      </c>
      <c r="D80" s="145" t="s">
        <v>98</v>
      </c>
      <c r="E80" s="146">
        <v>374.55</v>
      </c>
      <c r="F80" s="146"/>
      <c r="G80" s="147">
        <f>E80*F80</f>
        <v>0</v>
      </c>
      <c r="O80" s="141">
        <v>2</v>
      </c>
      <c r="AA80" s="119">
        <v>1</v>
      </c>
      <c r="AB80" s="119">
        <v>7</v>
      </c>
      <c r="AC80" s="119">
        <v>7</v>
      </c>
      <c r="AZ80" s="119">
        <v>2</v>
      </c>
      <c r="BA80" s="119">
        <f>IF(AZ80=1,G80,0)</f>
        <v>0</v>
      </c>
      <c r="BB80" s="119">
        <f>IF(AZ80=2,G80,0)</f>
        <v>0</v>
      </c>
      <c r="BC80" s="119">
        <f>IF(AZ80=3,G80,0)</f>
        <v>0</v>
      </c>
      <c r="BD80" s="119">
        <f>IF(AZ80=4,G80,0)</f>
        <v>0</v>
      </c>
      <c r="BE80" s="119">
        <f>IF(AZ80=5,G80,0)</f>
        <v>0</v>
      </c>
      <c r="CZ80" s="119">
        <v>0</v>
      </c>
    </row>
    <row r="81" spans="1:104" ht="22.5">
      <c r="A81" s="142">
        <v>53</v>
      </c>
      <c r="B81" s="143" t="s">
        <v>202</v>
      </c>
      <c r="C81" s="144" t="s">
        <v>203</v>
      </c>
      <c r="D81" s="145" t="s">
        <v>204</v>
      </c>
      <c r="E81" s="146">
        <v>35.61</v>
      </c>
      <c r="F81" s="146"/>
      <c r="G81" s="147">
        <f>E81*F81</f>
        <v>0</v>
      </c>
      <c r="O81" s="141">
        <v>2</v>
      </c>
      <c r="AA81" s="119">
        <v>1</v>
      </c>
      <c r="AB81" s="119">
        <v>7</v>
      </c>
      <c r="AC81" s="119">
        <v>7</v>
      </c>
      <c r="AZ81" s="119">
        <v>2</v>
      </c>
      <c r="BA81" s="119">
        <f>IF(AZ81=1,G81,0)</f>
        <v>0</v>
      </c>
      <c r="BB81" s="119">
        <f>IF(AZ81=2,G81,0)</f>
        <v>0</v>
      </c>
      <c r="BC81" s="119">
        <f>IF(AZ81=3,G81,0)</f>
        <v>0</v>
      </c>
      <c r="BD81" s="119">
        <f>IF(AZ81=4,G81,0)</f>
        <v>0</v>
      </c>
      <c r="BE81" s="119">
        <f>IF(AZ81=5,G81,0)</f>
        <v>0</v>
      </c>
      <c r="CZ81" s="119">
        <v>7E-05</v>
      </c>
    </row>
    <row r="82" spans="1:15" ht="12.75">
      <c r="A82" s="148"/>
      <c r="B82" s="149"/>
      <c r="C82" s="324" t="s">
        <v>205</v>
      </c>
      <c r="D82" s="325"/>
      <c r="E82" s="325"/>
      <c r="F82" s="325"/>
      <c r="G82" s="326"/>
      <c r="L82" s="150" t="s">
        <v>205</v>
      </c>
      <c r="O82" s="141">
        <v>3</v>
      </c>
    </row>
    <row r="83" spans="1:104" ht="22.5">
      <c r="A83" s="142">
        <v>54</v>
      </c>
      <c r="B83" s="143" t="s">
        <v>206</v>
      </c>
      <c r="C83" s="144" t="s">
        <v>207</v>
      </c>
      <c r="D83" s="145" t="s">
        <v>204</v>
      </c>
      <c r="E83" s="146">
        <v>1117.6</v>
      </c>
      <c r="F83" s="146"/>
      <c r="G83" s="147">
        <f>E83*F83</f>
        <v>0</v>
      </c>
      <c r="O83" s="141">
        <v>2</v>
      </c>
      <c r="AA83" s="119">
        <v>1</v>
      </c>
      <c r="AB83" s="119">
        <v>7</v>
      </c>
      <c r="AC83" s="119">
        <v>7</v>
      </c>
      <c r="AZ83" s="119">
        <v>2</v>
      </c>
      <c r="BA83" s="119">
        <f>IF(AZ83=1,G83,0)</f>
        <v>0</v>
      </c>
      <c r="BB83" s="119">
        <f>IF(AZ83=2,G83,0)</f>
        <v>0</v>
      </c>
      <c r="BC83" s="119">
        <f>IF(AZ83=3,G83,0)</f>
        <v>0</v>
      </c>
      <c r="BD83" s="119">
        <f>IF(AZ83=4,G83,0)</f>
        <v>0</v>
      </c>
      <c r="BE83" s="119">
        <f>IF(AZ83=5,G83,0)</f>
        <v>0</v>
      </c>
      <c r="CZ83" s="119">
        <v>6E-05</v>
      </c>
    </row>
    <row r="84" spans="1:15" ht="12.75">
      <c r="A84" s="148"/>
      <c r="B84" s="149"/>
      <c r="C84" s="324" t="s">
        <v>208</v>
      </c>
      <c r="D84" s="325"/>
      <c r="E84" s="325"/>
      <c r="F84" s="325"/>
      <c r="G84" s="326"/>
      <c r="L84" s="150" t="s">
        <v>208</v>
      </c>
      <c r="O84" s="141">
        <v>3</v>
      </c>
    </row>
    <row r="85" spans="1:104" ht="22.5">
      <c r="A85" s="142">
        <v>55</v>
      </c>
      <c r="B85" s="143" t="s">
        <v>209</v>
      </c>
      <c r="C85" s="144" t="s">
        <v>210</v>
      </c>
      <c r="D85" s="145" t="s">
        <v>204</v>
      </c>
      <c r="E85" s="146">
        <v>720.32</v>
      </c>
      <c r="F85" s="146"/>
      <c r="G85" s="147">
        <f>E85*F85</f>
        <v>0</v>
      </c>
      <c r="O85" s="141">
        <v>2</v>
      </c>
      <c r="AA85" s="119">
        <v>1</v>
      </c>
      <c r="AB85" s="119">
        <v>7</v>
      </c>
      <c r="AC85" s="119">
        <v>7</v>
      </c>
      <c r="AZ85" s="119">
        <v>2</v>
      </c>
      <c r="BA85" s="119">
        <f>IF(AZ85=1,G85,0)</f>
        <v>0</v>
      </c>
      <c r="BB85" s="119">
        <f>IF(AZ85=2,G85,0)</f>
        <v>0</v>
      </c>
      <c r="BC85" s="119">
        <f>IF(AZ85=3,G85,0)</f>
        <v>0</v>
      </c>
      <c r="BD85" s="119">
        <f>IF(AZ85=4,G85,0)</f>
        <v>0</v>
      </c>
      <c r="BE85" s="119">
        <f>IF(AZ85=5,G85,0)</f>
        <v>0</v>
      </c>
      <c r="CZ85" s="119">
        <v>6E-05</v>
      </c>
    </row>
    <row r="86" spans="1:15" ht="12.75">
      <c r="A86" s="148"/>
      <c r="B86" s="149"/>
      <c r="C86" s="324" t="s">
        <v>211</v>
      </c>
      <c r="D86" s="325"/>
      <c r="E86" s="325"/>
      <c r="F86" s="325"/>
      <c r="G86" s="326"/>
      <c r="L86" s="150" t="s">
        <v>211</v>
      </c>
      <c r="O86" s="141">
        <v>3</v>
      </c>
    </row>
    <row r="87" spans="1:104" ht="22.5">
      <c r="A87" s="142">
        <v>56</v>
      </c>
      <c r="B87" s="143" t="s">
        <v>212</v>
      </c>
      <c r="C87" s="144" t="s">
        <v>213</v>
      </c>
      <c r="D87" s="145" t="s">
        <v>204</v>
      </c>
      <c r="E87" s="146">
        <v>1598.1</v>
      </c>
      <c r="F87" s="146"/>
      <c r="G87" s="147">
        <f>E87*F87</f>
        <v>0</v>
      </c>
      <c r="O87" s="141">
        <v>2</v>
      </c>
      <c r="AA87" s="119">
        <v>1</v>
      </c>
      <c r="AB87" s="119">
        <v>7</v>
      </c>
      <c r="AC87" s="119">
        <v>7</v>
      </c>
      <c r="AZ87" s="119">
        <v>2</v>
      </c>
      <c r="BA87" s="119">
        <f>IF(AZ87=1,G87,0)</f>
        <v>0</v>
      </c>
      <c r="BB87" s="119">
        <f>IF(AZ87=2,G87,0)</f>
        <v>0</v>
      </c>
      <c r="BC87" s="119">
        <f>IF(AZ87=3,G87,0)</f>
        <v>0</v>
      </c>
      <c r="BD87" s="119">
        <f>IF(AZ87=4,G87,0)</f>
        <v>0</v>
      </c>
      <c r="BE87" s="119">
        <f>IF(AZ87=5,G87,0)</f>
        <v>0</v>
      </c>
      <c r="CZ87" s="119">
        <v>6E-05</v>
      </c>
    </row>
    <row r="88" spans="1:15" ht="12.75">
      <c r="A88" s="148"/>
      <c r="B88" s="149"/>
      <c r="C88" s="324" t="s">
        <v>214</v>
      </c>
      <c r="D88" s="325"/>
      <c r="E88" s="325"/>
      <c r="F88" s="325"/>
      <c r="G88" s="326"/>
      <c r="L88" s="150" t="s">
        <v>214</v>
      </c>
      <c r="O88" s="141">
        <v>3</v>
      </c>
    </row>
    <row r="89" spans="1:104" ht="22.5">
      <c r="A89" s="142">
        <v>57</v>
      </c>
      <c r="B89" s="143" t="s">
        <v>215</v>
      </c>
      <c r="C89" s="144" t="s">
        <v>216</v>
      </c>
      <c r="D89" s="145" t="s">
        <v>204</v>
      </c>
      <c r="E89" s="146">
        <v>3687.22</v>
      </c>
      <c r="F89" s="146"/>
      <c r="G89" s="147">
        <f>E89*F89</f>
        <v>0</v>
      </c>
      <c r="O89" s="141">
        <v>2</v>
      </c>
      <c r="AA89" s="119">
        <v>1</v>
      </c>
      <c r="AB89" s="119">
        <v>7</v>
      </c>
      <c r="AC89" s="119">
        <v>7</v>
      </c>
      <c r="AZ89" s="119">
        <v>2</v>
      </c>
      <c r="BA89" s="119">
        <f>IF(AZ89=1,G89,0)</f>
        <v>0</v>
      </c>
      <c r="BB89" s="119">
        <f>IF(AZ89=2,G89,0)</f>
        <v>0</v>
      </c>
      <c r="BC89" s="119">
        <f>IF(AZ89=3,G89,0)</f>
        <v>0</v>
      </c>
      <c r="BD89" s="119">
        <f>IF(AZ89=4,G89,0)</f>
        <v>0</v>
      </c>
      <c r="BE89" s="119">
        <f>IF(AZ89=5,G89,0)</f>
        <v>0</v>
      </c>
      <c r="CZ89" s="119">
        <v>6E-05</v>
      </c>
    </row>
    <row r="90" spans="1:15" ht="12.75">
      <c r="A90" s="148"/>
      <c r="B90" s="149"/>
      <c r="C90" s="324" t="s">
        <v>217</v>
      </c>
      <c r="D90" s="325"/>
      <c r="E90" s="325"/>
      <c r="F90" s="325"/>
      <c r="G90" s="326"/>
      <c r="L90" s="150" t="s">
        <v>217</v>
      </c>
      <c r="O90" s="141">
        <v>3</v>
      </c>
    </row>
    <row r="91" spans="1:104" ht="12.75">
      <c r="A91" s="142">
        <v>58</v>
      </c>
      <c r="B91" s="143" t="s">
        <v>218</v>
      </c>
      <c r="C91" s="144" t="s">
        <v>219</v>
      </c>
      <c r="D91" s="145" t="s">
        <v>54</v>
      </c>
      <c r="E91" s="146">
        <v>1.1</v>
      </c>
      <c r="F91" s="146">
        <v>0</v>
      </c>
      <c r="G91" s="147">
        <f>E91*F91</f>
        <v>0</v>
      </c>
      <c r="O91" s="141">
        <v>2</v>
      </c>
      <c r="AA91" s="119">
        <v>1</v>
      </c>
      <c r="AB91" s="119">
        <v>5</v>
      </c>
      <c r="AC91" s="119">
        <v>5</v>
      </c>
      <c r="AZ91" s="119">
        <v>2</v>
      </c>
      <c r="BA91" s="119">
        <f>IF(AZ91=1,G91,0)</f>
        <v>0</v>
      </c>
      <c r="BB91" s="119">
        <f>IF(AZ91=2,G91,0)</f>
        <v>0</v>
      </c>
      <c r="BC91" s="119">
        <f>IF(AZ91=3,G91,0)</f>
        <v>0</v>
      </c>
      <c r="BD91" s="119">
        <f>IF(AZ91=4,G91,0)</f>
        <v>0</v>
      </c>
      <c r="BE91" s="119">
        <f>IF(AZ91=5,G91,0)</f>
        <v>0</v>
      </c>
      <c r="CZ91" s="119">
        <v>0</v>
      </c>
    </row>
    <row r="92" spans="1:57" ht="12.75">
      <c r="A92" s="151"/>
      <c r="B92" s="152" t="s">
        <v>68</v>
      </c>
      <c r="C92" s="153" t="str">
        <f>CONCATENATE(B76," ",C76)</f>
        <v>767 Konstrukce zámečnické</v>
      </c>
      <c r="D92" s="151"/>
      <c r="E92" s="154"/>
      <c r="F92" s="154"/>
      <c r="G92" s="155">
        <f>SUM(G76:G91)</f>
        <v>0</v>
      </c>
      <c r="O92" s="141">
        <v>4</v>
      </c>
      <c r="BA92" s="156">
        <f>SUM(BA76:BA91)</f>
        <v>0</v>
      </c>
      <c r="BB92" s="156">
        <f>SUM(BB76:BB91)</f>
        <v>0</v>
      </c>
      <c r="BC92" s="156">
        <f>SUM(BC76:BC91)</f>
        <v>0</v>
      </c>
      <c r="BD92" s="156">
        <f>SUM(BD76:BD91)</f>
        <v>0</v>
      </c>
      <c r="BE92" s="156">
        <f>SUM(BE76:BE91)</f>
        <v>0</v>
      </c>
    </row>
    <row r="93" spans="1:15" ht="12.75">
      <c r="A93" s="134" t="s">
        <v>65</v>
      </c>
      <c r="B93" s="135" t="s">
        <v>220</v>
      </c>
      <c r="C93" s="136" t="s">
        <v>221</v>
      </c>
      <c r="D93" s="137"/>
      <c r="E93" s="138"/>
      <c r="F93" s="138"/>
      <c r="G93" s="139"/>
      <c r="H93" s="140"/>
      <c r="I93" s="140"/>
      <c r="O93" s="141">
        <v>1</v>
      </c>
    </row>
    <row r="94" spans="1:104" ht="22.5">
      <c r="A94" s="142">
        <v>59</v>
      </c>
      <c r="B94" s="143" t="s">
        <v>222</v>
      </c>
      <c r="C94" s="144" t="s">
        <v>223</v>
      </c>
      <c r="D94" s="145" t="s">
        <v>142</v>
      </c>
      <c r="E94" s="146">
        <v>1</v>
      </c>
      <c r="F94" s="146">
        <f>'SO 01 rozpis hromosvod '!F30</f>
        <v>0</v>
      </c>
      <c r="G94" s="147">
        <f>E94*F94</f>
        <v>0</v>
      </c>
      <c r="O94" s="141">
        <v>2</v>
      </c>
      <c r="AA94" s="119">
        <v>1</v>
      </c>
      <c r="AB94" s="119">
        <v>9</v>
      </c>
      <c r="AC94" s="119">
        <v>9</v>
      </c>
      <c r="AZ94" s="119">
        <v>4</v>
      </c>
      <c r="BA94" s="119">
        <f>IF(AZ94=1,G94,0)</f>
        <v>0</v>
      </c>
      <c r="BB94" s="119">
        <f>IF(AZ94=2,G94,0)</f>
        <v>0</v>
      </c>
      <c r="BC94" s="119">
        <f>IF(AZ94=3,G94,0)</f>
        <v>0</v>
      </c>
      <c r="BD94" s="119">
        <f>IF(AZ94=4,G94,0)</f>
        <v>0</v>
      </c>
      <c r="BE94" s="119">
        <f>IF(AZ94=5,G94,0)</f>
        <v>0</v>
      </c>
      <c r="CZ94" s="119">
        <v>0</v>
      </c>
    </row>
    <row r="95" spans="1:57" ht="12.75">
      <c r="A95" s="151"/>
      <c r="B95" s="152" t="s">
        <v>68</v>
      </c>
      <c r="C95" s="153" t="str">
        <f>CONCATENATE(B93," ",C93)</f>
        <v>M211 Hromosvod</v>
      </c>
      <c r="D95" s="151"/>
      <c r="E95" s="154"/>
      <c r="F95" s="154"/>
      <c r="G95" s="155">
        <f>SUM(G93:G94)</f>
        <v>0</v>
      </c>
      <c r="O95" s="141">
        <v>4</v>
      </c>
      <c r="BA95" s="156">
        <f>SUM(BA93:BA94)</f>
        <v>0</v>
      </c>
      <c r="BB95" s="156">
        <f>SUM(BB93:BB94)</f>
        <v>0</v>
      </c>
      <c r="BC95" s="156">
        <f>SUM(BC93:BC94)</f>
        <v>0</v>
      </c>
      <c r="BD95" s="156">
        <f>SUM(BD93:BD94)</f>
        <v>0</v>
      </c>
      <c r="BE95" s="156">
        <f>SUM(BE93:BE94)</f>
        <v>0</v>
      </c>
    </row>
    <row r="96" ht="12.75">
      <c r="E96" s="119"/>
    </row>
    <row r="97" ht="12.75">
      <c r="E97" s="119"/>
    </row>
    <row r="98" ht="12.75">
      <c r="E98" s="119"/>
    </row>
    <row r="99" ht="12.75">
      <c r="E99" s="119"/>
    </row>
    <row r="100" ht="12.75">
      <c r="E100" s="119"/>
    </row>
    <row r="101" ht="12.75">
      <c r="E101" s="119"/>
    </row>
    <row r="102" ht="12.75">
      <c r="E102" s="119"/>
    </row>
    <row r="103" ht="12.75">
      <c r="E103" s="119"/>
    </row>
    <row r="104" ht="12.75">
      <c r="E104" s="119"/>
    </row>
    <row r="105" ht="12.75">
      <c r="E105" s="119"/>
    </row>
    <row r="106" ht="12.75">
      <c r="E106" s="119"/>
    </row>
    <row r="107" ht="12.75">
      <c r="E107" s="119"/>
    </row>
    <row r="108" ht="12.75">
      <c r="E108" s="119"/>
    </row>
    <row r="109" ht="12.75">
      <c r="E109" s="119"/>
    </row>
    <row r="110" ht="12.75">
      <c r="E110" s="119"/>
    </row>
    <row r="111" ht="12.75">
      <c r="E111" s="119"/>
    </row>
    <row r="112" ht="12.75">
      <c r="E112" s="119"/>
    </row>
    <row r="113" ht="12.75">
      <c r="E113" s="119"/>
    </row>
    <row r="114" ht="12.75">
      <c r="E114" s="119"/>
    </row>
    <row r="115" ht="12.75">
      <c r="E115" s="119"/>
    </row>
    <row r="116" ht="12.75">
      <c r="E116" s="119"/>
    </row>
    <row r="117" ht="12.75">
      <c r="E117" s="119"/>
    </row>
    <row r="118" ht="12.75">
      <c r="E118" s="119"/>
    </row>
    <row r="119" spans="1:7" ht="12.75">
      <c r="A119" s="157"/>
      <c r="B119" s="157"/>
      <c r="C119" s="157"/>
      <c r="D119" s="157"/>
      <c r="E119" s="157"/>
      <c r="F119" s="157"/>
      <c r="G119" s="157"/>
    </row>
    <row r="120" spans="1:7" ht="12.75">
      <c r="A120" s="157"/>
      <c r="B120" s="157"/>
      <c r="C120" s="157"/>
      <c r="D120" s="157"/>
      <c r="E120" s="157"/>
      <c r="F120" s="157"/>
      <c r="G120" s="157"/>
    </row>
    <row r="121" spans="1:7" ht="12.75">
      <c r="A121" s="157"/>
      <c r="B121" s="157"/>
      <c r="C121" s="157"/>
      <c r="D121" s="157"/>
      <c r="E121" s="157"/>
      <c r="F121" s="157"/>
      <c r="G121" s="157"/>
    </row>
    <row r="122" spans="1:7" ht="12.75">
      <c r="A122" s="157"/>
      <c r="B122" s="157"/>
      <c r="C122" s="157"/>
      <c r="D122" s="157"/>
      <c r="E122" s="157"/>
      <c r="F122" s="157"/>
      <c r="G122" s="157"/>
    </row>
    <row r="123" ht="12.75">
      <c r="E123" s="119"/>
    </row>
    <row r="124" ht="12.75">
      <c r="E124" s="119"/>
    </row>
    <row r="125" ht="12.75">
      <c r="E125" s="119"/>
    </row>
    <row r="126" ht="12.75">
      <c r="E126" s="119"/>
    </row>
    <row r="127" ht="12.75">
      <c r="E127" s="119"/>
    </row>
    <row r="128" ht="12.75">
      <c r="E128" s="119"/>
    </row>
    <row r="129" ht="12.75">
      <c r="E129" s="119"/>
    </row>
    <row r="130" ht="12.75">
      <c r="E130" s="119"/>
    </row>
    <row r="131" ht="12.75">
      <c r="E131" s="119"/>
    </row>
    <row r="132" ht="12.75">
      <c r="E132" s="119"/>
    </row>
    <row r="133" ht="12.75">
      <c r="E133" s="119"/>
    </row>
    <row r="134" ht="12.75">
      <c r="E134" s="119"/>
    </row>
    <row r="135" ht="12.75">
      <c r="E135" s="119"/>
    </row>
    <row r="136" ht="12.75">
      <c r="E136" s="119"/>
    </row>
    <row r="137" ht="12.75">
      <c r="E137" s="119"/>
    </row>
    <row r="138" ht="12.75">
      <c r="E138" s="119"/>
    </row>
    <row r="139" ht="12.75">
      <c r="E139" s="119"/>
    </row>
    <row r="140" ht="12.75">
      <c r="E140" s="119"/>
    </row>
    <row r="141" ht="12.75">
      <c r="E141" s="119"/>
    </row>
    <row r="142" ht="12.75">
      <c r="E142" s="119"/>
    </row>
    <row r="143" ht="12.75">
      <c r="E143" s="119"/>
    </row>
    <row r="144" ht="12.75">
      <c r="E144" s="119"/>
    </row>
    <row r="145" ht="12.75">
      <c r="E145" s="119"/>
    </row>
    <row r="146" ht="12.75">
      <c r="E146" s="119"/>
    </row>
    <row r="147" ht="12.75">
      <c r="E147" s="119"/>
    </row>
    <row r="148" ht="12.75">
      <c r="E148" s="119"/>
    </row>
    <row r="149" ht="12.75">
      <c r="E149" s="119"/>
    </row>
    <row r="150" ht="12.75">
      <c r="E150" s="119"/>
    </row>
    <row r="151" ht="12.75">
      <c r="E151" s="119"/>
    </row>
    <row r="152" ht="12.75">
      <c r="E152" s="119"/>
    </row>
    <row r="153" ht="12.75">
      <c r="E153" s="119"/>
    </row>
    <row r="154" spans="1:2" ht="12.75">
      <c r="A154" s="158"/>
      <c r="B154" s="158"/>
    </row>
    <row r="155" spans="1:7" ht="12.75">
      <c r="A155" s="157"/>
      <c r="B155" s="157"/>
      <c r="C155" s="159"/>
      <c r="D155" s="159"/>
      <c r="E155" s="160"/>
      <c r="F155" s="159"/>
      <c r="G155" s="161"/>
    </row>
    <row r="156" spans="1:7" ht="12.75">
      <c r="A156" s="162"/>
      <c r="B156" s="162"/>
      <c r="C156" s="157"/>
      <c r="D156" s="157"/>
      <c r="E156" s="163"/>
      <c r="F156" s="157"/>
      <c r="G156" s="157"/>
    </row>
    <row r="157" spans="1:7" ht="12.75">
      <c r="A157" s="157"/>
      <c r="B157" s="157"/>
      <c r="C157" s="157"/>
      <c r="D157" s="157"/>
      <c r="E157" s="163"/>
      <c r="F157" s="157"/>
      <c r="G157" s="157"/>
    </row>
    <row r="158" spans="1:7" ht="12.75">
      <c r="A158" s="157"/>
      <c r="B158" s="157"/>
      <c r="C158" s="157"/>
      <c r="D158" s="157"/>
      <c r="E158" s="163"/>
      <c r="F158" s="157"/>
      <c r="G158" s="157"/>
    </row>
    <row r="159" spans="1:7" ht="12.75">
      <c r="A159" s="157"/>
      <c r="B159" s="157"/>
      <c r="C159" s="157"/>
      <c r="D159" s="157"/>
      <c r="E159" s="163"/>
      <c r="F159" s="157"/>
      <c r="G159" s="157"/>
    </row>
    <row r="160" spans="1:7" ht="12.75">
      <c r="A160" s="157"/>
      <c r="B160" s="157"/>
      <c r="C160" s="157"/>
      <c r="D160" s="157"/>
      <c r="E160" s="163"/>
      <c r="F160" s="157"/>
      <c r="G160" s="157"/>
    </row>
    <row r="161" spans="1:7" ht="12.75">
      <c r="A161" s="157"/>
      <c r="B161" s="157"/>
      <c r="C161" s="157"/>
      <c r="D161" s="157"/>
      <c r="E161" s="163"/>
      <c r="F161" s="157"/>
      <c r="G161" s="157"/>
    </row>
    <row r="162" spans="1:7" ht="12.75">
      <c r="A162" s="157"/>
      <c r="B162" s="157"/>
      <c r="C162" s="157"/>
      <c r="D162" s="157"/>
      <c r="E162" s="163"/>
      <c r="F162" s="157"/>
      <c r="G162" s="157"/>
    </row>
    <row r="163" spans="1:7" ht="12.75">
      <c r="A163" s="157"/>
      <c r="B163" s="157"/>
      <c r="C163" s="157"/>
      <c r="D163" s="157"/>
      <c r="E163" s="163"/>
      <c r="F163" s="157"/>
      <c r="G163" s="157"/>
    </row>
    <row r="164" spans="1:7" ht="12.75">
      <c r="A164" s="157"/>
      <c r="B164" s="157"/>
      <c r="C164" s="157"/>
      <c r="D164" s="157"/>
      <c r="E164" s="163"/>
      <c r="F164" s="157"/>
      <c r="G164" s="157"/>
    </row>
    <row r="165" spans="1:7" ht="12.75">
      <c r="A165" s="157"/>
      <c r="B165" s="157"/>
      <c r="C165" s="157"/>
      <c r="D165" s="157"/>
      <c r="E165" s="163"/>
      <c r="F165" s="157"/>
      <c r="G165" s="157"/>
    </row>
    <row r="166" spans="1:7" ht="12.75">
      <c r="A166" s="157"/>
      <c r="B166" s="157"/>
      <c r="C166" s="157"/>
      <c r="D166" s="157"/>
      <c r="E166" s="163"/>
      <c r="F166" s="157"/>
      <c r="G166" s="157"/>
    </row>
    <row r="167" spans="1:7" ht="12.75">
      <c r="A167" s="157"/>
      <c r="B167" s="157"/>
      <c r="C167" s="157"/>
      <c r="D167" s="157"/>
      <c r="E167" s="163"/>
      <c r="F167" s="157"/>
      <c r="G167" s="157"/>
    </row>
    <row r="168" spans="1:7" ht="12.75">
      <c r="A168" s="157"/>
      <c r="B168" s="157"/>
      <c r="C168" s="157"/>
      <c r="D168" s="157"/>
      <c r="E168" s="163"/>
      <c r="F168" s="157"/>
      <c r="G168" s="157"/>
    </row>
  </sheetData>
  <sheetProtection/>
  <mergeCells count="11">
    <mergeCell ref="C86:G86"/>
    <mergeCell ref="C88:G88"/>
    <mergeCell ref="C90:G90"/>
    <mergeCell ref="C48:G48"/>
    <mergeCell ref="C36:G36"/>
    <mergeCell ref="A1:G1"/>
    <mergeCell ref="A3:B3"/>
    <mergeCell ref="A4:B4"/>
    <mergeCell ref="E4:G4"/>
    <mergeCell ref="C82:G82"/>
    <mergeCell ref="C84:G8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0" sqref="F30"/>
    </sheetView>
  </sheetViews>
  <sheetFormatPr defaultColWidth="9.00390625" defaultRowHeight="12.75" outlineLevelRow="1"/>
  <cols>
    <col min="1" max="1" width="33.375" style="265" hidden="1" customWidth="1"/>
    <col min="2" max="2" width="41.375" style="265" customWidth="1"/>
    <col min="3" max="3" width="5.00390625" style="266" customWidth="1"/>
    <col min="4" max="4" width="7.625" style="267" customWidth="1"/>
    <col min="5" max="5" width="11.00390625" style="239" customWidth="1"/>
    <col min="6" max="6" width="11.125" style="240" customWidth="1"/>
    <col min="7" max="16384" width="9.125" style="241" customWidth="1"/>
  </cols>
  <sheetData>
    <row r="1" spans="1:4" ht="13.5" thickBot="1">
      <c r="A1" s="235" t="s">
        <v>274</v>
      </c>
      <c r="B1" s="236" t="s">
        <v>271</v>
      </c>
      <c r="C1" s="237"/>
      <c r="D1" s="238"/>
    </row>
    <row r="2" spans="1:4" ht="12.75">
      <c r="A2" s="242" t="s">
        <v>275</v>
      </c>
      <c r="B2" s="243" t="s">
        <v>276</v>
      </c>
      <c r="C2" s="237"/>
      <c r="D2" s="238"/>
    </row>
    <row r="3" spans="1:6" s="250" customFormat="1" ht="15.75">
      <c r="A3" s="244" t="s">
        <v>277</v>
      </c>
      <c r="B3" s="245" t="s">
        <v>277</v>
      </c>
      <c r="C3" s="246"/>
      <c r="D3" s="247"/>
      <c r="E3" s="248"/>
      <c r="F3" s="249"/>
    </row>
    <row r="4" spans="1:6" s="255" customFormat="1" ht="15.75" customHeight="1">
      <c r="A4" s="243"/>
      <c r="B4" s="251" t="s">
        <v>278</v>
      </c>
      <c r="C4" s="252"/>
      <c r="D4" s="253"/>
      <c r="E4" s="242"/>
      <c r="F4" s="254"/>
    </row>
    <row r="5" spans="1:6" s="260" customFormat="1" ht="12.75">
      <c r="A5" s="256" t="s">
        <v>279</v>
      </c>
      <c r="B5" s="256" t="s">
        <v>280</v>
      </c>
      <c r="C5" s="256" t="s">
        <v>281</v>
      </c>
      <c r="D5" s="257" t="s">
        <v>282</v>
      </c>
      <c r="E5" s="258" t="s">
        <v>283</v>
      </c>
      <c r="F5" s="259" t="s">
        <v>284</v>
      </c>
    </row>
    <row r="6" spans="1:6" ht="12.75" customHeight="1" hidden="1">
      <c r="A6" s="261"/>
      <c r="B6" s="262"/>
      <c r="C6" s="237"/>
      <c r="D6" s="238"/>
      <c r="E6" s="263">
        <v>0</v>
      </c>
      <c r="F6" s="264">
        <v>0</v>
      </c>
    </row>
    <row r="7" ht="12.75" customHeight="1" hidden="1"/>
    <row r="8" spans="1:6" s="243" customFormat="1" ht="12.75" outlineLevel="1">
      <c r="A8" s="268"/>
      <c r="B8" s="269" t="s">
        <v>285</v>
      </c>
      <c r="C8" s="270" t="s">
        <v>286</v>
      </c>
      <c r="D8" s="271">
        <v>5</v>
      </c>
      <c r="E8" s="263">
        <v>0</v>
      </c>
      <c r="F8" s="264">
        <f>D8*E8</f>
        <v>0</v>
      </c>
    </row>
    <row r="9" spans="1:6" s="243" customFormat="1" ht="12.75" outlineLevel="1">
      <c r="A9" s="268"/>
      <c r="B9" s="269" t="s">
        <v>287</v>
      </c>
      <c r="C9" s="270" t="s">
        <v>152</v>
      </c>
      <c r="D9" s="271">
        <v>85</v>
      </c>
      <c r="E9" s="263">
        <v>0</v>
      </c>
      <c r="F9" s="264">
        <f aca="true" t="shared" si="0" ref="F9:F21">D9*E9</f>
        <v>0</v>
      </c>
    </row>
    <row r="10" spans="1:6" s="243" customFormat="1" ht="12.75" outlineLevel="1">
      <c r="A10" s="268"/>
      <c r="B10" s="269" t="s">
        <v>288</v>
      </c>
      <c r="C10" s="270" t="s">
        <v>152</v>
      </c>
      <c r="D10" s="271">
        <v>20</v>
      </c>
      <c r="E10" s="263">
        <v>0</v>
      </c>
      <c r="F10" s="264">
        <f t="shared" si="0"/>
        <v>0</v>
      </c>
    </row>
    <row r="11" spans="1:6" s="243" customFormat="1" ht="12.75" outlineLevel="1">
      <c r="A11" s="268"/>
      <c r="B11" s="269" t="s">
        <v>289</v>
      </c>
      <c r="C11" s="270" t="s">
        <v>152</v>
      </c>
      <c r="D11" s="271">
        <v>120</v>
      </c>
      <c r="E11" s="263">
        <v>0</v>
      </c>
      <c r="F11" s="264">
        <f t="shared" si="0"/>
        <v>0</v>
      </c>
    </row>
    <row r="12" spans="1:6" s="243" customFormat="1" ht="12.75" outlineLevel="1">
      <c r="A12" s="269"/>
      <c r="B12" s="269" t="s">
        <v>290</v>
      </c>
      <c r="C12" s="270" t="s">
        <v>286</v>
      </c>
      <c r="D12" s="271">
        <v>100</v>
      </c>
      <c r="E12" s="263">
        <v>0</v>
      </c>
      <c r="F12" s="264">
        <f t="shared" si="0"/>
        <v>0</v>
      </c>
    </row>
    <row r="13" spans="1:6" s="243" customFormat="1" ht="12.75" outlineLevel="1">
      <c r="A13" s="269"/>
      <c r="B13" s="269" t="s">
        <v>291</v>
      </c>
      <c r="C13" s="270" t="s">
        <v>286</v>
      </c>
      <c r="D13" s="271">
        <v>60</v>
      </c>
      <c r="E13" s="263">
        <v>0</v>
      </c>
      <c r="F13" s="264">
        <f t="shared" si="0"/>
        <v>0</v>
      </c>
    </row>
    <row r="14" spans="1:6" s="243" customFormat="1" ht="12.75" outlineLevel="1">
      <c r="A14" s="269"/>
      <c r="B14" s="269" t="s">
        <v>292</v>
      </c>
      <c r="C14" s="270" t="s">
        <v>286</v>
      </c>
      <c r="D14" s="271">
        <v>5</v>
      </c>
      <c r="E14" s="263">
        <v>0</v>
      </c>
      <c r="F14" s="264">
        <f t="shared" si="0"/>
        <v>0</v>
      </c>
    </row>
    <row r="15" spans="1:6" s="243" customFormat="1" ht="12.75" outlineLevel="1">
      <c r="A15" s="268"/>
      <c r="B15" s="262" t="s">
        <v>293</v>
      </c>
      <c r="C15" s="237" t="s">
        <v>286</v>
      </c>
      <c r="D15" s="238">
        <v>30</v>
      </c>
      <c r="E15" s="263">
        <v>0</v>
      </c>
      <c r="F15" s="264">
        <f t="shared" si="0"/>
        <v>0</v>
      </c>
    </row>
    <row r="16" spans="1:6" s="243" customFormat="1" ht="12.75" outlineLevel="1">
      <c r="A16" s="268"/>
      <c r="B16" s="262" t="s">
        <v>294</v>
      </c>
      <c r="C16" s="237" t="s">
        <v>286</v>
      </c>
      <c r="D16" s="238">
        <v>15</v>
      </c>
      <c r="E16" s="263">
        <v>0</v>
      </c>
      <c r="F16" s="264">
        <f t="shared" si="0"/>
        <v>0</v>
      </c>
    </row>
    <row r="17" spans="1:6" ht="12.75" customHeight="1">
      <c r="A17" s="261"/>
      <c r="B17" s="272" t="s">
        <v>295</v>
      </c>
      <c r="C17" s="273" t="s">
        <v>167</v>
      </c>
      <c r="D17" s="272">
        <v>6</v>
      </c>
      <c r="E17" s="263">
        <v>0</v>
      </c>
      <c r="F17" s="264">
        <f t="shared" si="0"/>
        <v>0</v>
      </c>
    </row>
    <row r="18" spans="1:6" ht="12.75" customHeight="1">
      <c r="A18" s="261"/>
      <c r="B18" s="272"/>
      <c r="C18" s="273"/>
      <c r="D18" s="272"/>
      <c r="E18" s="263">
        <v>0</v>
      </c>
      <c r="F18" s="264">
        <f t="shared" si="0"/>
        <v>0</v>
      </c>
    </row>
    <row r="19" spans="1:6" ht="12.75" customHeight="1">
      <c r="A19" s="261"/>
      <c r="B19" s="272" t="s">
        <v>296</v>
      </c>
      <c r="C19" s="273" t="s">
        <v>297</v>
      </c>
      <c r="D19" s="272">
        <v>1</v>
      </c>
      <c r="E19" s="263">
        <v>0</v>
      </c>
      <c r="F19" s="264">
        <f t="shared" si="0"/>
        <v>0</v>
      </c>
    </row>
    <row r="20" spans="1:6" ht="12.75" customHeight="1">
      <c r="A20" s="261"/>
      <c r="B20" s="272" t="s">
        <v>298</v>
      </c>
      <c r="C20" s="273" t="s">
        <v>297</v>
      </c>
      <c r="D20" s="272">
        <v>1</v>
      </c>
      <c r="E20" s="263">
        <v>0</v>
      </c>
      <c r="F20" s="264">
        <f t="shared" si="0"/>
        <v>0</v>
      </c>
    </row>
    <row r="21" spans="1:6" ht="12.75" customHeight="1">
      <c r="A21" s="261"/>
      <c r="B21" s="272" t="s">
        <v>299</v>
      </c>
      <c r="C21" s="273" t="s">
        <v>297</v>
      </c>
      <c r="D21" s="272">
        <v>1</v>
      </c>
      <c r="E21" s="263">
        <v>0</v>
      </c>
      <c r="F21" s="264">
        <f t="shared" si="0"/>
        <v>0</v>
      </c>
    </row>
    <row r="22" spans="1:6" ht="12.75" customHeight="1">
      <c r="A22" s="261"/>
      <c r="B22" s="272"/>
      <c r="C22" s="273"/>
      <c r="D22" s="272"/>
      <c r="E22" s="263">
        <v>0</v>
      </c>
      <c r="F22" s="264">
        <v>0</v>
      </c>
    </row>
    <row r="23" ht="4.5" customHeight="1"/>
    <row r="24" spans="1:6" s="278" customFormat="1" ht="12.75">
      <c r="A24" s="242" t="s">
        <v>300</v>
      </c>
      <c r="B24" s="274" t="s">
        <v>301</v>
      </c>
      <c r="C24" s="275"/>
      <c r="D24" s="258"/>
      <c r="E24" s="276"/>
      <c r="F24" s="277">
        <f>SUM(F8:F23)</f>
        <v>0</v>
      </c>
    </row>
    <row r="25" ht="4.5" customHeight="1">
      <c r="B25" s="279"/>
    </row>
    <row r="26" spans="1:6" ht="12.75">
      <c r="A26" s="280" t="s">
        <v>302</v>
      </c>
      <c r="B26" s="279" t="s">
        <v>303</v>
      </c>
      <c r="F26" s="240">
        <f>SUM(F24)</f>
        <v>0</v>
      </c>
    </row>
    <row r="27" spans="1:6" ht="12.75" customHeight="1">
      <c r="A27" s="281" t="s">
        <v>304</v>
      </c>
      <c r="B27" s="262" t="s">
        <v>305</v>
      </c>
      <c r="C27" s="237" t="s">
        <v>297</v>
      </c>
      <c r="D27" s="238">
        <v>1</v>
      </c>
      <c r="E27" s="263">
        <v>0</v>
      </c>
      <c r="F27" s="282">
        <f>D27*E27</f>
        <v>0</v>
      </c>
    </row>
    <row r="28" spans="1:6" ht="12.75" customHeight="1">
      <c r="A28" s="261" t="s">
        <v>306</v>
      </c>
      <c r="B28" s="262" t="s">
        <v>307</v>
      </c>
      <c r="C28" s="237" t="s">
        <v>297</v>
      </c>
      <c r="D28" s="238">
        <v>1</v>
      </c>
      <c r="E28" s="263">
        <v>0</v>
      </c>
      <c r="F28" s="282">
        <f>D28*E28</f>
        <v>0</v>
      </c>
    </row>
    <row r="29" ht="3.75" customHeight="1"/>
    <row r="30" spans="1:6" s="287" customFormat="1" ht="12.75">
      <c r="A30" s="280" t="s">
        <v>308</v>
      </c>
      <c r="B30" s="280" t="s">
        <v>309</v>
      </c>
      <c r="C30" s="283"/>
      <c r="D30" s="284"/>
      <c r="E30" s="285"/>
      <c r="F30" s="286">
        <f>SUM(F28+F27+F26)</f>
        <v>0</v>
      </c>
    </row>
    <row r="33" spans="2:6" ht="12.75">
      <c r="B33" s="266"/>
      <c r="C33" s="267"/>
      <c r="D33" s="288"/>
      <c r="E33" s="240"/>
      <c r="F33" s="289"/>
    </row>
    <row r="34" spans="2:6" ht="12.75">
      <c r="B34" s="266"/>
      <c r="C34" s="267"/>
      <c r="D34" s="288"/>
      <c r="E34" s="240"/>
      <c r="F34" s="289"/>
    </row>
  </sheetData>
  <sheetProtection/>
  <conditionalFormatting sqref="F24">
    <cfRule type="cellIs" priority="1" dxfId="0" operator="notEqual" stopIfTrue="1">
      <formula>#REF!+#REF!+#REF!*#REF!+#REF!*#REF!+#REF!</formula>
    </cfRule>
  </conditionalFormatting>
  <printOptions/>
  <pageMargins left="0.984251968503937" right="0.3937007874015748" top="0.7874015748031497" bottom="0.7874015748031497" header="0.31496062992125984" footer="0.31496062992125984"/>
  <pageSetup blackAndWhite="1" fitToHeight="5" horizontalDpi="180" verticalDpi="180" orientation="portrait" paperSize="9" scale="85" r:id="rId1"/>
  <headerFooter alignWithMargins="0">
    <oddHeader>&amp;C&amp;A-&amp;P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54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272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0</v>
      </c>
      <c r="B3" s="4"/>
      <c r="C3" s="5" t="s">
        <v>1</v>
      </c>
      <c r="D3" s="5"/>
      <c r="E3" s="5"/>
      <c r="F3" s="5" t="s">
        <v>2</v>
      </c>
      <c r="G3" s="6">
        <v>8127441</v>
      </c>
    </row>
    <row r="4" spans="1:7" ht="12.75" customHeight="1">
      <c r="A4" s="7" t="s">
        <v>90</v>
      </c>
      <c r="B4" s="8"/>
      <c r="C4" s="9" t="s">
        <v>253</v>
      </c>
      <c r="D4" s="10"/>
      <c r="E4" s="10"/>
      <c r="F4" s="11" t="s">
        <v>254</v>
      </c>
      <c r="G4" s="12"/>
    </row>
    <row r="5" spans="1:7" ht="12.75" customHeight="1">
      <c r="A5" s="13" t="s">
        <v>4</v>
      </c>
      <c r="B5" s="14"/>
      <c r="C5" s="15" t="s">
        <v>5</v>
      </c>
      <c r="D5" s="15"/>
      <c r="E5" s="15"/>
      <c r="F5" s="16" t="s">
        <v>6</v>
      </c>
      <c r="G5" s="17"/>
    </row>
    <row r="6" spans="1:7" ht="25.5" customHeight="1">
      <c r="A6" s="7"/>
      <c r="B6" s="8"/>
      <c r="C6" s="304" t="s">
        <v>247</v>
      </c>
      <c r="D6" s="305"/>
      <c r="E6" s="305"/>
      <c r="F6" s="305"/>
      <c r="G6" s="306"/>
    </row>
    <row r="7" spans="1:9" ht="12.75">
      <c r="A7" s="13" t="s">
        <v>7</v>
      </c>
      <c r="B7" s="15"/>
      <c r="C7" s="307" t="s">
        <v>245</v>
      </c>
      <c r="D7" s="308"/>
      <c r="E7" s="18" t="s">
        <v>8</v>
      </c>
      <c r="F7" s="19"/>
      <c r="G7" s="20">
        <v>0</v>
      </c>
      <c r="H7" s="21"/>
      <c r="I7" s="21"/>
    </row>
    <row r="8" spans="1:7" ht="12.75">
      <c r="A8" s="13" t="s">
        <v>9</v>
      </c>
      <c r="B8" s="15"/>
      <c r="C8" s="307" t="s">
        <v>246</v>
      </c>
      <c r="D8" s="308"/>
      <c r="E8" s="16" t="s">
        <v>10</v>
      </c>
      <c r="F8" s="15"/>
      <c r="G8" s="22">
        <f>IF(PocetMJ=0,,ROUND((F29+F31)/PocetMJ,1))</f>
        <v>0</v>
      </c>
    </row>
    <row r="9" spans="1:7" ht="12.75">
      <c r="A9" s="23" t="s">
        <v>11</v>
      </c>
      <c r="B9" s="24"/>
      <c r="C9" s="24"/>
      <c r="D9" s="24"/>
      <c r="E9" s="25" t="s">
        <v>12</v>
      </c>
      <c r="F9" s="24"/>
      <c r="G9" s="26"/>
    </row>
    <row r="10" spans="1:57" ht="12.75">
      <c r="A10" s="27" t="s">
        <v>13</v>
      </c>
      <c r="B10" s="11"/>
      <c r="C10" s="11"/>
      <c r="D10" s="11"/>
      <c r="E10" s="28" t="s">
        <v>14</v>
      </c>
      <c r="F10" s="11"/>
      <c r="G10" s="12"/>
      <c r="BA10" s="29"/>
      <c r="BB10" s="29"/>
      <c r="BC10" s="29"/>
      <c r="BD10" s="29"/>
      <c r="BE10" s="29"/>
    </row>
    <row r="11" spans="1:7" ht="12.75">
      <c r="A11" s="27"/>
      <c r="B11" s="11"/>
      <c r="C11" s="11"/>
      <c r="D11" s="11"/>
      <c r="E11" s="309"/>
      <c r="F11" s="310"/>
      <c r="G11" s="311"/>
    </row>
    <row r="12" spans="1:7" ht="28.5" customHeight="1" thickBot="1">
      <c r="A12" s="30" t="s">
        <v>15</v>
      </c>
      <c r="B12" s="31"/>
      <c r="C12" s="31"/>
      <c r="D12" s="31"/>
      <c r="E12" s="32"/>
      <c r="F12" s="32"/>
      <c r="G12" s="33"/>
    </row>
    <row r="13" spans="1:7" ht="17.25" customHeight="1" thickBot="1">
      <c r="A13" s="34" t="s">
        <v>16</v>
      </c>
      <c r="B13" s="35"/>
      <c r="C13" s="36"/>
      <c r="D13" s="37" t="s">
        <v>17</v>
      </c>
      <c r="E13" s="38"/>
      <c r="F13" s="38"/>
      <c r="G13" s="36"/>
    </row>
    <row r="14" spans="1:7" ht="15.75" customHeight="1">
      <c r="A14" s="39"/>
      <c r="B14" s="40" t="s">
        <v>18</v>
      </c>
      <c r="C14" s="41">
        <f>Dodavka</f>
        <v>0</v>
      </c>
      <c r="D14" s="42" t="str">
        <f>'[1]Rekapitulace'!A15</f>
        <v>Ztížené výrobní podmínky</v>
      </c>
      <c r="E14" s="43"/>
      <c r="F14" s="44"/>
      <c r="G14" s="41">
        <f>'[1]Rekapitulace'!I15</f>
        <v>0</v>
      </c>
    </row>
    <row r="15" spans="1:7" ht="15.75" customHeight="1">
      <c r="A15" s="39" t="s">
        <v>19</v>
      </c>
      <c r="B15" s="40" t="s">
        <v>20</v>
      </c>
      <c r="C15" s="41">
        <f>Mont</f>
        <v>0</v>
      </c>
      <c r="D15" s="23" t="str">
        <f>'[1]Rekapitulace'!A16</f>
        <v>Oborová přirážka</v>
      </c>
      <c r="E15" s="45"/>
      <c r="F15" s="46"/>
      <c r="G15" s="41">
        <f>'[1]Rekapitulace'!I16</f>
        <v>0</v>
      </c>
    </row>
    <row r="16" spans="1:7" ht="15.75" customHeight="1">
      <c r="A16" s="39" t="s">
        <v>21</v>
      </c>
      <c r="B16" s="40" t="s">
        <v>22</v>
      </c>
      <c r="C16" s="41">
        <v>0</v>
      </c>
      <c r="D16" s="23" t="str">
        <f>'[1]Rekapitulace'!A17</f>
        <v>Přesun stavebních kapacit</v>
      </c>
      <c r="E16" s="45"/>
      <c r="F16" s="46"/>
      <c r="G16" s="41">
        <f>'[1]Rekapitulace'!I17</f>
        <v>0</v>
      </c>
    </row>
    <row r="17" spans="1:7" ht="15.75" customHeight="1">
      <c r="A17" s="47" t="s">
        <v>23</v>
      </c>
      <c r="B17" s="40" t="s">
        <v>24</v>
      </c>
      <c r="C17" s="41">
        <f>PSV</f>
        <v>0</v>
      </c>
      <c r="D17" s="23" t="str">
        <f>'[1]Rekapitulace'!A18</f>
        <v>Mimostaveništní doprava</v>
      </c>
      <c r="E17" s="45"/>
      <c r="F17" s="46"/>
      <c r="G17" s="41">
        <f>'[1]Rekapitulace'!I18</f>
        <v>0</v>
      </c>
    </row>
    <row r="18" spans="1:7" ht="15.75" customHeight="1">
      <c r="A18" s="48" t="s">
        <v>25</v>
      </c>
      <c r="B18" s="40"/>
      <c r="C18" s="41">
        <f>'Rekapitulace - SO 02 VRN'!HSV</f>
        <v>0</v>
      </c>
      <c r="D18" s="49" t="str">
        <f>'[1]Rekapitulace'!A19</f>
        <v>Zařízení staveniště</v>
      </c>
      <c r="E18" s="45"/>
      <c r="F18" s="46"/>
      <c r="G18" s="41">
        <v>0</v>
      </c>
    </row>
    <row r="19" spans="1:7" ht="15.75" customHeight="1">
      <c r="A19" s="48"/>
      <c r="B19" s="40"/>
      <c r="C19" s="41"/>
      <c r="D19" s="23" t="str">
        <f>'[1]Rekapitulace'!A20</f>
        <v>Provoz investora</v>
      </c>
      <c r="E19" s="45"/>
      <c r="F19" s="46"/>
      <c r="G19" s="41">
        <f>'[1]Rekapitulace'!I20</f>
        <v>0</v>
      </c>
    </row>
    <row r="20" spans="1:7" ht="15.75" customHeight="1">
      <c r="A20" s="48" t="s">
        <v>26</v>
      </c>
      <c r="B20" s="40"/>
      <c r="C20" s="41">
        <f>HZS</f>
        <v>0</v>
      </c>
      <c r="D20" s="23" t="str">
        <f>'[1]Rekapitulace'!A21</f>
        <v>Kompletační činnost (IČD)</v>
      </c>
      <c r="E20" s="45"/>
      <c r="F20" s="46"/>
      <c r="G20" s="41">
        <f>'[1]Rekapitulace'!I21</f>
        <v>0</v>
      </c>
    </row>
    <row r="21" spans="1:7" ht="15.75" customHeight="1">
      <c r="A21" s="27" t="s">
        <v>27</v>
      </c>
      <c r="B21" s="11"/>
      <c r="C21" s="41">
        <f>C18+C20</f>
        <v>0</v>
      </c>
      <c r="D21" s="23" t="s">
        <v>28</v>
      </c>
      <c r="E21" s="45"/>
      <c r="F21" s="46"/>
      <c r="G21" s="41">
        <v>0</v>
      </c>
    </row>
    <row r="22" spans="1:7" ht="15.75" customHeight="1" thickBot="1">
      <c r="A22" s="23" t="s">
        <v>29</v>
      </c>
      <c r="B22" s="24"/>
      <c r="C22" s="50">
        <f>C21+G22</f>
        <v>0</v>
      </c>
      <c r="D22" s="51" t="s">
        <v>30</v>
      </c>
      <c r="E22" s="52"/>
      <c r="F22" s="53"/>
      <c r="G22" s="41">
        <v>0</v>
      </c>
    </row>
    <row r="23" spans="1:7" ht="12.75">
      <c r="A23" s="3" t="s">
        <v>31</v>
      </c>
      <c r="B23" s="5"/>
      <c r="C23" s="54" t="s">
        <v>32</v>
      </c>
      <c r="D23" s="5"/>
      <c r="E23" s="54" t="s">
        <v>33</v>
      </c>
      <c r="F23" s="5"/>
      <c r="G23" s="6"/>
    </row>
    <row r="24" spans="1:7" ht="12.75">
      <c r="A24" s="13"/>
      <c r="B24" s="15"/>
      <c r="C24" s="16" t="s">
        <v>34</v>
      </c>
      <c r="D24" s="15"/>
      <c r="E24" s="16" t="s">
        <v>34</v>
      </c>
      <c r="F24" s="15"/>
      <c r="G24" s="17"/>
    </row>
    <row r="25" spans="1:7" ht="12.75">
      <c r="A25" s="27" t="s">
        <v>35</v>
      </c>
      <c r="B25" s="55"/>
      <c r="C25" s="28" t="s">
        <v>35</v>
      </c>
      <c r="D25" s="11"/>
      <c r="E25" s="28" t="s">
        <v>35</v>
      </c>
      <c r="F25" s="11"/>
      <c r="G25" s="12"/>
    </row>
    <row r="26" spans="1:7" ht="12.75">
      <c r="A26" s="27"/>
      <c r="B26" s="56"/>
      <c r="C26" s="28" t="s">
        <v>36</v>
      </c>
      <c r="D26" s="11"/>
      <c r="E26" s="28" t="s">
        <v>37</v>
      </c>
      <c r="F26" s="11"/>
      <c r="G26" s="12"/>
    </row>
    <row r="27" spans="1:7" ht="12.75">
      <c r="A27" s="27"/>
      <c r="B27" s="11"/>
      <c r="C27" s="28"/>
      <c r="D27" s="11"/>
      <c r="E27" s="28"/>
      <c r="F27" s="11"/>
      <c r="G27" s="12"/>
    </row>
    <row r="28" spans="1:7" ht="97.5" customHeight="1">
      <c r="A28" s="27"/>
      <c r="B28" s="11"/>
      <c r="C28" s="28"/>
      <c r="D28" s="11"/>
      <c r="E28" s="28"/>
      <c r="F28" s="11"/>
      <c r="G28" s="12"/>
    </row>
    <row r="29" spans="1:7" ht="12.75">
      <c r="A29" s="13" t="s">
        <v>38</v>
      </c>
      <c r="B29" s="15"/>
      <c r="C29" s="57">
        <v>21</v>
      </c>
      <c r="D29" s="15" t="s">
        <v>39</v>
      </c>
      <c r="E29" s="16"/>
      <c r="F29" s="58">
        <f>ROUND(C22-F31,0)</f>
        <v>0</v>
      </c>
      <c r="G29" s="17"/>
    </row>
    <row r="30" spans="1:7" ht="12.75">
      <c r="A30" s="13" t="s">
        <v>40</v>
      </c>
      <c r="B30" s="15"/>
      <c r="C30" s="57">
        <f>SazbaDPH1</f>
        <v>21</v>
      </c>
      <c r="D30" s="15" t="s">
        <v>39</v>
      </c>
      <c r="E30" s="16"/>
      <c r="F30" s="59">
        <f>ROUND(PRODUCT(F29,C30/100),1)</f>
        <v>0</v>
      </c>
      <c r="G30" s="26"/>
    </row>
    <row r="31" spans="1:7" ht="12.75">
      <c r="A31" s="13" t="s">
        <v>38</v>
      </c>
      <c r="B31" s="15"/>
      <c r="C31" s="57">
        <v>0</v>
      </c>
      <c r="D31" s="15" t="s">
        <v>39</v>
      </c>
      <c r="E31" s="16"/>
      <c r="F31" s="58">
        <v>0</v>
      </c>
      <c r="G31" s="17"/>
    </row>
    <row r="32" spans="1:7" ht="12.75">
      <c r="A32" s="13" t="s">
        <v>40</v>
      </c>
      <c r="B32" s="15"/>
      <c r="C32" s="57">
        <f>SazbaDPH2</f>
        <v>0</v>
      </c>
      <c r="D32" s="15" t="s">
        <v>39</v>
      </c>
      <c r="E32" s="16"/>
      <c r="F32" s="59">
        <f>ROUND(PRODUCT(F31,C32/100),1)</f>
        <v>0</v>
      </c>
      <c r="G32" s="26"/>
    </row>
    <row r="33" spans="1:7" s="65" customFormat="1" ht="19.5" customHeight="1" thickBot="1">
      <c r="A33" s="60" t="s">
        <v>41</v>
      </c>
      <c r="B33" s="61"/>
      <c r="C33" s="61"/>
      <c r="D33" s="61"/>
      <c r="E33" s="62"/>
      <c r="F33" s="63">
        <f>CEILING(SUM(F29:F32),1)</f>
        <v>0</v>
      </c>
      <c r="G33" s="64"/>
    </row>
    <row r="35" spans="1:8" ht="12.75">
      <c r="A35" s="66" t="s">
        <v>42</v>
      </c>
      <c r="B35" s="66"/>
      <c r="C35" s="66"/>
      <c r="D35" s="66"/>
      <c r="E35" s="66"/>
      <c r="F35" s="66"/>
      <c r="G35" s="66"/>
      <c r="H35" t="s">
        <v>3</v>
      </c>
    </row>
    <row r="36" spans="1:8" ht="14.25" customHeight="1">
      <c r="A36" s="66"/>
      <c r="B36" s="303"/>
      <c r="C36" s="303"/>
      <c r="D36" s="303"/>
      <c r="E36" s="303"/>
      <c r="F36" s="303"/>
      <c r="G36" s="303"/>
      <c r="H36" t="s">
        <v>3</v>
      </c>
    </row>
    <row r="37" spans="1:8" ht="12.75" customHeight="1">
      <c r="A37" s="67"/>
      <c r="B37" s="303"/>
      <c r="C37" s="303"/>
      <c r="D37" s="303"/>
      <c r="E37" s="303"/>
      <c r="F37" s="303"/>
      <c r="G37" s="303"/>
      <c r="H37" t="s">
        <v>3</v>
      </c>
    </row>
    <row r="38" spans="1:8" ht="12.75">
      <c r="A38" s="67"/>
      <c r="B38" s="303"/>
      <c r="C38" s="303"/>
      <c r="D38" s="303"/>
      <c r="E38" s="303"/>
      <c r="F38" s="303"/>
      <c r="G38" s="303"/>
      <c r="H38" t="s">
        <v>3</v>
      </c>
    </row>
    <row r="39" spans="1:8" ht="12.75">
      <c r="A39" s="67"/>
      <c r="B39" s="303"/>
      <c r="C39" s="303"/>
      <c r="D39" s="303"/>
      <c r="E39" s="303"/>
      <c r="F39" s="303"/>
      <c r="G39" s="303"/>
      <c r="H39" t="s">
        <v>3</v>
      </c>
    </row>
    <row r="40" spans="1:8" ht="12.75">
      <c r="A40" s="67"/>
      <c r="B40" s="303"/>
      <c r="C40" s="303"/>
      <c r="D40" s="303"/>
      <c r="E40" s="303"/>
      <c r="F40" s="303"/>
      <c r="G40" s="303"/>
      <c r="H40" t="s">
        <v>3</v>
      </c>
    </row>
    <row r="41" spans="1:8" ht="12.75">
      <c r="A41" s="67"/>
      <c r="B41" s="303"/>
      <c r="C41" s="303"/>
      <c r="D41" s="303"/>
      <c r="E41" s="303"/>
      <c r="F41" s="303"/>
      <c r="G41" s="303"/>
      <c r="H41" t="s">
        <v>3</v>
      </c>
    </row>
    <row r="42" spans="1:8" ht="12.75">
      <c r="A42" s="67"/>
      <c r="B42" s="303"/>
      <c r="C42" s="303"/>
      <c r="D42" s="303"/>
      <c r="E42" s="303"/>
      <c r="F42" s="303"/>
      <c r="G42" s="303"/>
      <c r="H42" t="s">
        <v>3</v>
      </c>
    </row>
    <row r="43" spans="1:8" ht="12.75">
      <c r="A43" s="67"/>
      <c r="B43" s="303"/>
      <c r="C43" s="303"/>
      <c r="D43" s="303"/>
      <c r="E43" s="303"/>
      <c r="F43" s="303"/>
      <c r="G43" s="303"/>
      <c r="H43" t="s">
        <v>3</v>
      </c>
    </row>
    <row r="44" spans="1:8" ht="12.75">
      <c r="A44" s="67"/>
      <c r="B44" s="303"/>
      <c r="C44" s="303"/>
      <c r="D44" s="303"/>
      <c r="E44" s="303"/>
      <c r="F44" s="303"/>
      <c r="G44" s="303"/>
      <c r="H44" t="s">
        <v>3</v>
      </c>
    </row>
    <row r="45" spans="2:7" ht="12.75">
      <c r="B45" s="302"/>
      <c r="C45" s="302"/>
      <c r="D45" s="302"/>
      <c r="E45" s="302"/>
      <c r="F45" s="302"/>
      <c r="G45" s="302"/>
    </row>
    <row r="46" spans="2:7" ht="12.75">
      <c r="B46" s="302"/>
      <c r="C46" s="302"/>
      <c r="D46" s="302"/>
      <c r="E46" s="302"/>
      <c r="F46" s="302"/>
      <c r="G46" s="302"/>
    </row>
    <row r="47" spans="2:7" ht="12.75">
      <c r="B47" s="302"/>
      <c r="C47" s="302"/>
      <c r="D47" s="302"/>
      <c r="E47" s="302"/>
      <c r="F47" s="302"/>
      <c r="G47" s="302"/>
    </row>
    <row r="48" spans="2:7" ht="12.75">
      <c r="B48" s="302"/>
      <c r="C48" s="302"/>
      <c r="D48" s="302"/>
      <c r="E48" s="302"/>
      <c r="F48" s="302"/>
      <c r="G48" s="302"/>
    </row>
    <row r="49" spans="2:7" ht="12.75">
      <c r="B49" s="302"/>
      <c r="C49" s="302"/>
      <c r="D49" s="302"/>
      <c r="E49" s="302"/>
      <c r="F49" s="302"/>
      <c r="G49" s="302"/>
    </row>
    <row r="50" spans="2:7" ht="12.75">
      <c r="B50" s="302"/>
      <c r="C50" s="302"/>
      <c r="D50" s="302"/>
      <c r="E50" s="302"/>
      <c r="F50" s="302"/>
      <c r="G50" s="302"/>
    </row>
    <row r="51" spans="2:7" ht="12.75">
      <c r="B51" s="302"/>
      <c r="C51" s="302"/>
      <c r="D51" s="302"/>
      <c r="E51" s="302"/>
      <c r="F51" s="302"/>
      <c r="G51" s="302"/>
    </row>
    <row r="52" spans="2:7" ht="12.75">
      <c r="B52" s="302"/>
      <c r="C52" s="302"/>
      <c r="D52" s="302"/>
      <c r="E52" s="302"/>
      <c r="F52" s="302"/>
      <c r="G52" s="302"/>
    </row>
    <row r="53" spans="2:7" ht="12.75">
      <c r="B53" s="302"/>
      <c r="C53" s="302"/>
      <c r="D53" s="302"/>
      <c r="E53" s="302"/>
      <c r="F53" s="302"/>
      <c r="G53" s="302"/>
    </row>
    <row r="54" spans="2:7" ht="12.75">
      <c r="B54" s="302"/>
      <c r="C54" s="302"/>
      <c r="D54" s="302"/>
      <c r="E54" s="302"/>
      <c r="F54" s="302"/>
      <c r="G54" s="302"/>
    </row>
  </sheetData>
  <sheetProtection/>
  <mergeCells count="15">
    <mergeCell ref="B52:G52"/>
    <mergeCell ref="B53:G53"/>
    <mergeCell ref="B54:G54"/>
    <mergeCell ref="B48:G48"/>
    <mergeCell ref="B49:G49"/>
    <mergeCell ref="B50:G50"/>
    <mergeCell ref="B51:G51"/>
    <mergeCell ref="B45:G45"/>
    <mergeCell ref="B46:G46"/>
    <mergeCell ref="B47:G47"/>
    <mergeCell ref="B36:G44"/>
    <mergeCell ref="C6:G6"/>
    <mergeCell ref="C7:D7"/>
    <mergeCell ref="C8:D8"/>
    <mergeCell ref="E11:G1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26.25" customHeight="1" thickTop="1">
      <c r="A1" s="314" t="s">
        <v>4</v>
      </c>
      <c r="B1" s="315"/>
      <c r="C1" s="321" t="s">
        <v>247</v>
      </c>
      <c r="D1" s="322"/>
      <c r="E1" s="322"/>
      <c r="F1" s="332"/>
      <c r="G1" s="70" t="s">
        <v>43</v>
      </c>
      <c r="H1" s="71">
        <v>2</v>
      </c>
      <c r="I1" s="72"/>
    </row>
    <row r="2" spans="1:9" ht="13.5" thickBot="1">
      <c r="A2" s="316" t="s">
        <v>0</v>
      </c>
      <c r="B2" s="317"/>
      <c r="C2" s="73" t="s">
        <v>255</v>
      </c>
      <c r="D2" s="74"/>
      <c r="E2" s="75"/>
      <c r="F2" s="74"/>
      <c r="G2" s="318" t="s">
        <v>256</v>
      </c>
      <c r="H2" s="319"/>
      <c r="I2" s="320"/>
    </row>
    <row r="3" ht="13.5" thickTop="1">
      <c r="F3" s="11"/>
    </row>
    <row r="4" spans="1:9" ht="19.5" customHeight="1">
      <c r="A4" s="76" t="s">
        <v>44</v>
      </c>
      <c r="B4" s="1"/>
      <c r="C4" s="1"/>
      <c r="D4" s="1"/>
      <c r="E4" s="77"/>
      <c r="F4" s="1"/>
      <c r="G4" s="1"/>
      <c r="H4" s="1"/>
      <c r="I4" s="1"/>
    </row>
    <row r="5" ht="13.5" thickBot="1"/>
    <row r="6" spans="1:9" s="11" customFormat="1" ht="13.5" thickBot="1">
      <c r="A6" s="78"/>
      <c r="B6" s="79" t="s">
        <v>45</v>
      </c>
      <c r="C6" s="79"/>
      <c r="D6" s="80"/>
      <c r="E6" s="81" t="s">
        <v>46</v>
      </c>
      <c r="F6" s="82" t="s">
        <v>47</v>
      </c>
      <c r="G6" s="82" t="s">
        <v>48</v>
      </c>
      <c r="H6" s="82" t="s">
        <v>49</v>
      </c>
      <c r="I6" s="83" t="s">
        <v>26</v>
      </c>
    </row>
    <row r="7" spans="1:9" s="11" customFormat="1" ht="12.75">
      <c r="A7" s="164"/>
      <c r="B7" s="84" t="s">
        <v>257</v>
      </c>
      <c r="D7" s="85"/>
      <c r="E7" s="165">
        <f>'Položky - SO 02 VRN'!G11</f>
        <v>0</v>
      </c>
      <c r="F7" s="166">
        <f>'[1]Položky'!BB9</f>
        <v>0</v>
      </c>
      <c r="G7" s="166">
        <f>'[1]Položky'!BC9</f>
        <v>0</v>
      </c>
      <c r="H7" s="166">
        <f>'[1]Položky'!BD9</f>
        <v>0</v>
      </c>
      <c r="I7" s="167">
        <f>'[1]Položky'!BE9</f>
        <v>0</v>
      </c>
    </row>
    <row r="8" spans="1:9" s="11" customFormat="1" ht="13.5" thickBot="1">
      <c r="A8" s="164"/>
      <c r="B8" s="84" t="s">
        <v>258</v>
      </c>
      <c r="D8" s="85"/>
      <c r="E8" s="165">
        <f>'Položky - SO 02 VRN'!G16</f>
        <v>0</v>
      </c>
      <c r="F8" s="166"/>
      <c r="G8" s="166"/>
      <c r="H8" s="166"/>
      <c r="I8" s="167"/>
    </row>
    <row r="9" spans="1:9" s="92" customFormat="1" ht="13.5" thickBot="1">
      <c r="A9" s="86"/>
      <c r="B9" s="87" t="s">
        <v>50</v>
      </c>
      <c r="C9" s="87"/>
      <c r="D9" s="88"/>
      <c r="E9" s="89">
        <f>SUM(E7:E8)</f>
        <v>0</v>
      </c>
      <c r="F9" s="90">
        <f>SUM(F7:F7)</f>
        <v>0</v>
      </c>
      <c r="G9" s="90">
        <f>SUM(G7:G7)</f>
        <v>0</v>
      </c>
      <c r="H9" s="90">
        <f>SUM(H7:H7)</f>
        <v>0</v>
      </c>
      <c r="I9" s="91">
        <f>SUM(I7:I7)</f>
        <v>0</v>
      </c>
    </row>
    <row r="10" spans="1:9" ht="12.75">
      <c r="A10" s="11"/>
      <c r="B10" s="11"/>
      <c r="C10" s="11"/>
      <c r="D10" s="11"/>
      <c r="E10" s="11"/>
      <c r="F10" s="11"/>
      <c r="G10" s="11"/>
      <c r="H10" s="11"/>
      <c r="I10" s="11"/>
    </row>
    <row r="12" spans="2:9" ht="12.75">
      <c r="B12" s="92"/>
      <c r="F12" s="116"/>
      <c r="G12" s="117"/>
      <c r="H12" s="117"/>
      <c r="I12" s="118"/>
    </row>
    <row r="13" spans="6:9" ht="12.75">
      <c r="F13" s="116"/>
      <c r="G13" s="117"/>
      <c r="H13" s="117"/>
      <c r="I13" s="118"/>
    </row>
    <row r="14" spans="6:9" ht="12.75">
      <c r="F14" s="116"/>
      <c r="G14" s="117"/>
      <c r="H14" s="117"/>
      <c r="I14" s="118"/>
    </row>
    <row r="15" spans="6:9" ht="12.75">
      <c r="F15" s="116"/>
      <c r="G15" s="117"/>
      <c r="H15" s="117"/>
      <c r="I15" s="118"/>
    </row>
    <row r="16" spans="6:9" ht="12.75">
      <c r="F16" s="116"/>
      <c r="G16" s="117"/>
      <c r="H16" s="117"/>
      <c r="I16" s="118"/>
    </row>
    <row r="17" spans="6:9" ht="12.75">
      <c r="F17" s="116"/>
      <c r="G17" s="117"/>
      <c r="H17" s="117"/>
      <c r="I17" s="118"/>
    </row>
    <row r="18" spans="6:9" ht="12.75">
      <c r="F18" s="116"/>
      <c r="G18" s="117"/>
      <c r="H18" s="117"/>
      <c r="I18" s="118"/>
    </row>
    <row r="19" spans="6:9" ht="12.75">
      <c r="F19" s="116"/>
      <c r="G19" s="117"/>
      <c r="H19" s="117"/>
      <c r="I19" s="118"/>
    </row>
    <row r="20" spans="6:9" ht="12.75">
      <c r="F20" s="116"/>
      <c r="G20" s="117"/>
      <c r="H20" s="117"/>
      <c r="I20" s="118"/>
    </row>
    <row r="21" spans="6:9" ht="12.75">
      <c r="F21" s="116"/>
      <c r="G21" s="117"/>
      <c r="H21" s="117"/>
      <c r="I21" s="118"/>
    </row>
    <row r="22" spans="6:9" ht="12.75">
      <c r="F22" s="116"/>
      <c r="G22" s="117"/>
      <c r="H22" s="117"/>
      <c r="I22" s="118"/>
    </row>
    <row r="23" spans="6:9" ht="12.75">
      <c r="F23" s="116"/>
      <c r="G23" s="117"/>
      <c r="H23" s="117"/>
      <c r="I23" s="118"/>
    </row>
    <row r="24" spans="6:9" ht="12.75">
      <c r="F24" s="116"/>
      <c r="G24" s="117"/>
      <c r="H24" s="117"/>
      <c r="I24" s="118"/>
    </row>
    <row r="25" spans="6:9" ht="12.75">
      <c r="F25" s="116"/>
      <c r="G25" s="117"/>
      <c r="H25" s="117"/>
      <c r="I25" s="118"/>
    </row>
    <row r="26" spans="6:9" ht="12.75">
      <c r="F26" s="116"/>
      <c r="G26" s="117"/>
      <c r="H26" s="117"/>
      <c r="I26" s="118"/>
    </row>
    <row r="27" spans="6:9" ht="12.75">
      <c r="F27" s="116"/>
      <c r="G27" s="117"/>
      <c r="H27" s="117"/>
      <c r="I27" s="118"/>
    </row>
    <row r="28" spans="6:9" ht="12.75">
      <c r="F28" s="116"/>
      <c r="G28" s="117"/>
      <c r="H28" s="117"/>
      <c r="I28" s="118"/>
    </row>
    <row r="29" spans="6:9" ht="12.75">
      <c r="F29" s="116"/>
      <c r="G29" s="117"/>
      <c r="H29" s="117"/>
      <c r="I29" s="118"/>
    </row>
    <row r="30" spans="6:9" ht="12.75">
      <c r="F30" s="116"/>
      <c r="G30" s="117"/>
      <c r="H30" s="117"/>
      <c r="I30" s="118"/>
    </row>
    <row r="31" spans="6:9" ht="12.75">
      <c r="F31" s="116"/>
      <c r="G31" s="117"/>
      <c r="H31" s="117"/>
      <c r="I31" s="118"/>
    </row>
    <row r="32" spans="6:9" ht="12.75">
      <c r="F32" s="116"/>
      <c r="G32" s="117"/>
      <c r="H32" s="117"/>
      <c r="I32" s="118"/>
    </row>
    <row r="33" spans="6:9" ht="12.75">
      <c r="F33" s="116"/>
      <c r="G33" s="117"/>
      <c r="H33" s="117"/>
      <c r="I33" s="118"/>
    </row>
    <row r="34" spans="6:9" ht="12.75">
      <c r="F34" s="116"/>
      <c r="G34" s="117"/>
      <c r="H34" s="117"/>
      <c r="I34" s="118"/>
    </row>
    <row r="35" spans="6:9" ht="12.75">
      <c r="F35" s="116"/>
      <c r="G35" s="117"/>
      <c r="H35" s="117"/>
      <c r="I35" s="118"/>
    </row>
    <row r="36" spans="6:9" ht="12.75">
      <c r="F36" s="116"/>
      <c r="G36" s="117"/>
      <c r="H36" s="117"/>
      <c r="I36" s="118"/>
    </row>
    <row r="37" spans="6:9" ht="12.75">
      <c r="F37" s="116"/>
      <c r="G37" s="117"/>
      <c r="H37" s="117"/>
      <c r="I37" s="118"/>
    </row>
    <row r="38" spans="6:9" ht="12.75">
      <c r="F38" s="116"/>
      <c r="G38" s="117"/>
      <c r="H38" s="117"/>
      <c r="I38" s="118"/>
    </row>
    <row r="39" spans="6:9" ht="12.75">
      <c r="F39" s="116"/>
      <c r="G39" s="117"/>
      <c r="H39" s="117"/>
      <c r="I39" s="118"/>
    </row>
    <row r="40" spans="6:9" ht="12.75">
      <c r="F40" s="116"/>
      <c r="G40" s="117"/>
      <c r="H40" s="117"/>
      <c r="I40" s="118"/>
    </row>
    <row r="41" spans="6:9" ht="12.75">
      <c r="F41" s="116"/>
      <c r="G41" s="117"/>
      <c r="H41" s="117"/>
      <c r="I41" s="118"/>
    </row>
    <row r="42" spans="6:9" ht="12.75">
      <c r="F42" s="116"/>
      <c r="G42" s="117"/>
      <c r="H42" s="117"/>
      <c r="I42" s="118"/>
    </row>
    <row r="43" spans="6:9" ht="12.75">
      <c r="F43" s="116"/>
      <c r="G43" s="117"/>
      <c r="H43" s="117"/>
      <c r="I43" s="118"/>
    </row>
    <row r="44" spans="6:9" ht="12.75">
      <c r="F44" s="116"/>
      <c r="G44" s="117"/>
      <c r="H44" s="117"/>
      <c r="I44" s="118"/>
    </row>
    <row r="45" spans="6:9" ht="12.75">
      <c r="F45" s="116"/>
      <c r="G45" s="117"/>
      <c r="H45" s="117"/>
      <c r="I45" s="118"/>
    </row>
    <row r="46" spans="6:9" ht="12.75">
      <c r="F46" s="116"/>
      <c r="G46" s="117"/>
      <c r="H46" s="117"/>
      <c r="I46" s="118"/>
    </row>
    <row r="47" spans="6:9" ht="12.75">
      <c r="F47" s="116"/>
      <c r="G47" s="117"/>
      <c r="H47" s="117"/>
      <c r="I47" s="118"/>
    </row>
    <row r="48" spans="6:9" ht="12.75">
      <c r="F48" s="116"/>
      <c r="G48" s="117"/>
      <c r="H48" s="117"/>
      <c r="I48" s="118"/>
    </row>
    <row r="49" spans="6:9" ht="12.75">
      <c r="F49" s="116"/>
      <c r="G49" s="117"/>
      <c r="H49" s="117"/>
      <c r="I49" s="118"/>
    </row>
    <row r="50" spans="6:9" ht="12.75">
      <c r="F50" s="116"/>
      <c r="G50" s="117"/>
      <c r="H50" s="117"/>
      <c r="I50" s="118"/>
    </row>
    <row r="51" spans="6:9" ht="12.75">
      <c r="F51" s="116"/>
      <c r="G51" s="117"/>
      <c r="H51" s="117"/>
      <c r="I51" s="118"/>
    </row>
    <row r="52" spans="6:9" ht="12.75">
      <c r="F52" s="116"/>
      <c r="G52" s="117"/>
      <c r="H52" s="117"/>
      <c r="I52" s="118"/>
    </row>
    <row r="53" spans="6:9" ht="12.75">
      <c r="F53" s="116"/>
      <c r="G53" s="117"/>
      <c r="H53" s="117"/>
      <c r="I53" s="118"/>
    </row>
    <row r="54" spans="6:9" ht="12.75">
      <c r="F54" s="116"/>
      <c r="G54" s="117"/>
      <c r="H54" s="117"/>
      <c r="I54" s="118"/>
    </row>
    <row r="55" spans="6:9" ht="12.75">
      <c r="F55" s="116"/>
      <c r="G55" s="117"/>
      <c r="H55" s="117"/>
      <c r="I55" s="118"/>
    </row>
    <row r="56" spans="6:9" ht="12.75">
      <c r="F56" s="116"/>
      <c r="G56" s="117"/>
      <c r="H56" s="117"/>
      <c r="I56" s="118"/>
    </row>
    <row r="57" spans="6:9" ht="12.75">
      <c r="F57" s="116"/>
      <c r="G57" s="117"/>
      <c r="H57" s="117"/>
      <c r="I57" s="118"/>
    </row>
    <row r="58" spans="6:9" ht="12.75">
      <c r="F58" s="116"/>
      <c r="G58" s="117"/>
      <c r="H58" s="117"/>
      <c r="I58" s="118"/>
    </row>
    <row r="59" spans="6:9" ht="12.75">
      <c r="F59" s="116"/>
      <c r="G59" s="117"/>
      <c r="H59" s="117"/>
      <c r="I59" s="118"/>
    </row>
    <row r="60" spans="6:9" ht="12.75">
      <c r="F60" s="116"/>
      <c r="G60" s="117"/>
      <c r="H60" s="117"/>
      <c r="I60" s="118"/>
    </row>
    <row r="61" spans="6:9" ht="12.75">
      <c r="F61" s="116"/>
      <c r="G61" s="117"/>
      <c r="H61" s="117"/>
      <c r="I61" s="118"/>
    </row>
  </sheetData>
  <sheetProtection/>
  <mergeCells count="4">
    <mergeCell ref="A1:B1"/>
    <mergeCell ref="A2:B2"/>
    <mergeCell ref="G2:I2"/>
    <mergeCell ref="C1:F1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Z84"/>
  <sheetViews>
    <sheetView showGridLines="0" showZeros="0" tabSelected="1" zoomScalePageLayoutView="0" workbookViewId="0" topLeftCell="A1">
      <selection activeCell="C19" sqref="C19"/>
    </sheetView>
  </sheetViews>
  <sheetFormatPr defaultColWidth="9.00390625" defaultRowHeight="12.75"/>
  <cols>
    <col min="1" max="1" width="4.375" style="119" customWidth="1"/>
    <col min="2" max="2" width="11.625" style="119" customWidth="1"/>
    <col min="3" max="3" width="40.375" style="119" customWidth="1"/>
    <col min="4" max="4" width="5.625" style="119" customWidth="1"/>
    <col min="5" max="5" width="8.625" style="128" customWidth="1"/>
    <col min="6" max="6" width="9.875" style="119" customWidth="1"/>
    <col min="7" max="7" width="13.875" style="119" customWidth="1"/>
    <col min="8" max="11" width="9.125" style="119" customWidth="1"/>
    <col min="12" max="12" width="75.375" style="119" customWidth="1"/>
    <col min="13" max="16384" width="9.125" style="119" customWidth="1"/>
  </cols>
  <sheetData>
    <row r="1" spans="1:7" ht="15.75">
      <c r="A1" s="327" t="s">
        <v>273</v>
      </c>
      <c r="B1" s="327"/>
      <c r="C1" s="327"/>
      <c r="D1" s="327"/>
      <c r="E1" s="327"/>
      <c r="F1" s="327"/>
      <c r="G1" s="327"/>
    </row>
    <row r="2" spans="2:7" ht="13.5" thickBot="1">
      <c r="B2" s="120"/>
      <c r="C2" s="121"/>
      <c r="D2" s="121"/>
      <c r="E2" s="122"/>
      <c r="F2" s="121"/>
      <c r="G2" s="121"/>
    </row>
    <row r="3" spans="1:7" ht="42.75" customHeight="1" thickTop="1">
      <c r="A3" s="314" t="s">
        <v>4</v>
      </c>
      <c r="B3" s="315"/>
      <c r="C3" s="231" t="s">
        <v>247</v>
      </c>
      <c r="D3" s="69"/>
      <c r="E3" s="123" t="s">
        <v>57</v>
      </c>
      <c r="F3" s="124">
        <v>2</v>
      </c>
      <c r="G3" s="125"/>
    </row>
    <row r="4" spans="1:7" ht="13.5" thickBot="1">
      <c r="A4" s="328" t="s">
        <v>0</v>
      </c>
      <c r="B4" s="317"/>
      <c r="C4" s="73" t="s">
        <v>253</v>
      </c>
      <c r="D4" s="74"/>
      <c r="E4" s="333" t="s">
        <v>256</v>
      </c>
      <c r="F4" s="330"/>
      <c r="G4" s="331"/>
    </row>
    <row r="5" spans="1:7" ht="13.5" thickTop="1">
      <c r="A5" s="126"/>
      <c r="B5" s="127"/>
      <c r="C5" s="127"/>
      <c r="G5" s="129"/>
    </row>
    <row r="6" spans="1:7" ht="12.75">
      <c r="A6" s="130" t="s">
        <v>58</v>
      </c>
      <c r="B6" s="131" t="s">
        <v>59</v>
      </c>
      <c r="C6" s="131" t="s">
        <v>60</v>
      </c>
      <c r="D6" s="131" t="s">
        <v>61</v>
      </c>
      <c r="E6" s="132" t="s">
        <v>62</v>
      </c>
      <c r="F6" s="131" t="s">
        <v>63</v>
      </c>
      <c r="G6" s="133" t="s">
        <v>64</v>
      </c>
    </row>
    <row r="7" spans="1:15" ht="12.75">
      <c r="A7" s="134" t="s">
        <v>65</v>
      </c>
      <c r="B7" s="135"/>
      <c r="C7" s="136" t="s">
        <v>257</v>
      </c>
      <c r="D7" s="137"/>
      <c r="E7" s="138"/>
      <c r="F7" s="138"/>
      <c r="G7" s="139"/>
      <c r="H7" s="140"/>
      <c r="I7" s="140"/>
      <c r="O7" s="141">
        <v>1</v>
      </c>
    </row>
    <row r="8" spans="1:104" ht="33.75">
      <c r="A8" s="142">
        <v>1</v>
      </c>
      <c r="B8" s="143" t="s">
        <v>259</v>
      </c>
      <c r="C8" s="144" t="s">
        <v>260</v>
      </c>
      <c r="D8" s="145" t="s">
        <v>142</v>
      </c>
      <c r="E8" s="146">
        <v>1</v>
      </c>
      <c r="F8" s="146"/>
      <c r="G8" s="147">
        <f>E8*F8</f>
        <v>0</v>
      </c>
      <c r="O8" s="141">
        <v>2</v>
      </c>
      <c r="AA8" s="119">
        <v>1</v>
      </c>
      <c r="AB8" s="119">
        <v>1</v>
      </c>
      <c r="AC8" s="119">
        <v>1</v>
      </c>
      <c r="AZ8" s="119">
        <v>1</v>
      </c>
      <c r="BA8" s="119">
        <f>IF(AZ8=1,G8,0)</f>
        <v>0</v>
      </c>
      <c r="BB8" s="119">
        <f>IF(AZ8=2,G8,0)</f>
        <v>0</v>
      </c>
      <c r="BC8" s="119">
        <f>IF(AZ8=3,G8,0)</f>
        <v>0</v>
      </c>
      <c r="BD8" s="119">
        <f>IF(AZ8=4,G8,0)</f>
        <v>0</v>
      </c>
      <c r="BE8" s="119">
        <f>IF(AZ8=5,G8,0)</f>
        <v>0</v>
      </c>
      <c r="CZ8" s="119">
        <v>1.78164</v>
      </c>
    </row>
    <row r="9" spans="1:15" ht="22.5">
      <c r="A9" s="142">
        <v>2</v>
      </c>
      <c r="B9" s="143" t="s">
        <v>261</v>
      </c>
      <c r="C9" s="144" t="s">
        <v>262</v>
      </c>
      <c r="D9" s="145" t="s">
        <v>142</v>
      </c>
      <c r="E9" s="146">
        <v>1</v>
      </c>
      <c r="F9" s="146"/>
      <c r="G9" s="147">
        <f>E9*F9</f>
        <v>0</v>
      </c>
      <c r="O9" s="141"/>
    </row>
    <row r="10" spans="1:15" ht="22.5">
      <c r="A10" s="142">
        <v>3</v>
      </c>
      <c r="B10" s="143" t="s">
        <v>263</v>
      </c>
      <c r="C10" s="144" t="s">
        <v>264</v>
      </c>
      <c r="D10" s="145" t="s">
        <v>142</v>
      </c>
      <c r="E10" s="146">
        <v>1</v>
      </c>
      <c r="F10" s="146"/>
      <c r="G10" s="147">
        <f>E10*F10</f>
        <v>0</v>
      </c>
      <c r="O10" s="141"/>
    </row>
    <row r="11" spans="1:57" ht="12.75">
      <c r="A11" s="151"/>
      <c r="B11" s="152" t="s">
        <v>68</v>
      </c>
      <c r="C11" s="153" t="str">
        <f>CONCATENATE(B7," ",C7)</f>
        <v> Vedlejší náklady</v>
      </c>
      <c r="D11" s="151"/>
      <c r="E11" s="154"/>
      <c r="F11" s="154"/>
      <c r="G11" s="155">
        <f>SUM(G8:G10)</f>
        <v>0</v>
      </c>
      <c r="O11" s="141">
        <v>4</v>
      </c>
      <c r="BA11" s="156">
        <f>SUM(BA7:BA8)</f>
        <v>0</v>
      </c>
      <c r="BB11" s="156">
        <f>SUM(BB7:BB8)</f>
        <v>0</v>
      </c>
      <c r="BC11" s="156">
        <f>SUM(BC7:BC8)</f>
        <v>0</v>
      </c>
      <c r="BD11" s="156">
        <f>SUM(BD7:BD8)</f>
        <v>0</v>
      </c>
      <c r="BE11" s="156">
        <f>SUM(BE7:BE8)</f>
        <v>0</v>
      </c>
    </row>
    <row r="12" spans="1:15" ht="12.75">
      <c r="A12" s="134" t="s">
        <v>65</v>
      </c>
      <c r="B12" s="135"/>
      <c r="C12" s="136" t="s">
        <v>258</v>
      </c>
      <c r="D12" s="137"/>
      <c r="E12" s="138"/>
      <c r="F12" s="138"/>
      <c r="G12" s="139"/>
      <c r="H12" s="140"/>
      <c r="I12" s="140"/>
      <c r="O12" s="141">
        <v>1</v>
      </c>
    </row>
    <row r="13" spans="1:104" ht="22.5">
      <c r="A13" s="142">
        <v>1</v>
      </c>
      <c r="B13" s="143" t="s">
        <v>265</v>
      </c>
      <c r="C13" s="144" t="s">
        <v>266</v>
      </c>
      <c r="D13" s="145" t="s">
        <v>142</v>
      </c>
      <c r="E13" s="146">
        <v>1</v>
      </c>
      <c r="F13" s="146"/>
      <c r="G13" s="147">
        <f>E13*F13</f>
        <v>0</v>
      </c>
      <c r="O13" s="141">
        <v>2</v>
      </c>
      <c r="AA13" s="119">
        <v>1</v>
      </c>
      <c r="AB13" s="119">
        <v>1</v>
      </c>
      <c r="AC13" s="119">
        <v>1</v>
      </c>
      <c r="AZ13" s="119">
        <v>1</v>
      </c>
      <c r="BA13" s="119">
        <f>IF(AZ13=1,G13,0)</f>
        <v>0</v>
      </c>
      <c r="BB13" s="119">
        <f>IF(AZ13=2,G13,0)</f>
        <v>0</v>
      </c>
      <c r="BC13" s="119">
        <f>IF(AZ13=3,G13,0)</f>
        <v>0</v>
      </c>
      <c r="BD13" s="119">
        <f>IF(AZ13=4,G13,0)</f>
        <v>0</v>
      </c>
      <c r="BE13" s="119">
        <f>IF(AZ13=5,G13,0)</f>
        <v>0</v>
      </c>
      <c r="CZ13" s="119">
        <v>1.78164</v>
      </c>
    </row>
    <row r="14" spans="1:15" ht="12.75">
      <c r="A14" s="142">
        <v>2</v>
      </c>
      <c r="B14" s="143" t="s">
        <v>267</v>
      </c>
      <c r="C14" s="144" t="s">
        <v>268</v>
      </c>
      <c r="D14" s="145" t="s">
        <v>142</v>
      </c>
      <c r="E14" s="146">
        <v>1</v>
      </c>
      <c r="F14" s="146"/>
      <c r="G14" s="147">
        <f>E14*F14</f>
        <v>0</v>
      </c>
      <c r="O14" s="141"/>
    </row>
    <row r="15" spans="1:15" ht="22.5">
      <c r="A15" s="142">
        <v>3</v>
      </c>
      <c r="B15" s="143" t="s">
        <v>269</v>
      </c>
      <c r="C15" s="144" t="s">
        <v>270</v>
      </c>
      <c r="D15" s="145" t="s">
        <v>142</v>
      </c>
      <c r="E15" s="146">
        <v>1</v>
      </c>
      <c r="F15" s="146"/>
      <c r="G15" s="147">
        <f>E15*F15</f>
        <v>0</v>
      </c>
      <c r="O15" s="141"/>
    </row>
    <row r="16" spans="1:57" ht="12.75">
      <c r="A16" s="151"/>
      <c r="B16" s="152" t="s">
        <v>68</v>
      </c>
      <c r="C16" s="153" t="str">
        <f>CONCATENATE(B12," ",C12)</f>
        <v> Ostatní náklady</v>
      </c>
      <c r="D16" s="151"/>
      <c r="E16" s="154"/>
      <c r="F16" s="154"/>
      <c r="G16" s="155">
        <f>SUM(G13:G15)</f>
        <v>0</v>
      </c>
      <c r="O16" s="141">
        <v>4</v>
      </c>
      <c r="BA16" s="156">
        <f>SUM(BA12:BA13)</f>
        <v>0</v>
      </c>
      <c r="BB16" s="156">
        <f>SUM(BB12:BB13)</f>
        <v>0</v>
      </c>
      <c r="BC16" s="156">
        <f>SUM(BC12:BC13)</f>
        <v>0</v>
      </c>
      <c r="BD16" s="156">
        <f>SUM(BD12:BD13)</f>
        <v>0</v>
      </c>
      <c r="BE16" s="156">
        <f>SUM(BE12:BE13)</f>
        <v>0</v>
      </c>
    </row>
    <row r="17" ht="12.75">
      <c r="E17" s="119"/>
    </row>
    <row r="18" ht="12.75">
      <c r="E18" s="119"/>
    </row>
    <row r="19" ht="12.75">
      <c r="E19" s="119"/>
    </row>
    <row r="20" ht="12.75">
      <c r="E20" s="119"/>
    </row>
    <row r="21" ht="12.75">
      <c r="E21" s="119"/>
    </row>
    <row r="22" ht="12.75">
      <c r="E22" s="119"/>
    </row>
    <row r="23" ht="12.75">
      <c r="E23" s="119"/>
    </row>
    <row r="24" ht="12.75">
      <c r="E24" s="119"/>
    </row>
    <row r="25" ht="12.75">
      <c r="E25" s="119"/>
    </row>
    <row r="26" ht="12.75">
      <c r="E26" s="119"/>
    </row>
    <row r="27" ht="12.75">
      <c r="E27" s="119"/>
    </row>
    <row r="28" ht="12.75">
      <c r="E28" s="119"/>
    </row>
    <row r="29" ht="12.75">
      <c r="E29" s="119"/>
    </row>
    <row r="30" ht="12.75">
      <c r="E30" s="119"/>
    </row>
    <row r="31" ht="12.75">
      <c r="E31" s="119"/>
    </row>
    <row r="32" ht="12.75">
      <c r="E32" s="119"/>
    </row>
    <row r="33" ht="12.75">
      <c r="E33" s="119"/>
    </row>
    <row r="34" ht="12.75">
      <c r="E34" s="119"/>
    </row>
    <row r="35" spans="1:7" ht="12.75">
      <c r="A35" s="157"/>
      <c r="B35" s="157"/>
      <c r="C35" s="157"/>
      <c r="D35" s="157"/>
      <c r="E35" s="157"/>
      <c r="F35" s="157"/>
      <c r="G35" s="157"/>
    </row>
    <row r="36" spans="1:7" ht="12.75">
      <c r="A36" s="157"/>
      <c r="B36" s="157"/>
      <c r="C36" s="157"/>
      <c r="D36" s="157"/>
      <c r="E36" s="157"/>
      <c r="F36" s="157"/>
      <c r="G36" s="157"/>
    </row>
    <row r="37" spans="1:7" ht="12.75">
      <c r="A37" s="157"/>
      <c r="B37" s="157"/>
      <c r="C37" s="157"/>
      <c r="D37" s="157"/>
      <c r="E37" s="157"/>
      <c r="F37" s="157"/>
      <c r="G37" s="157"/>
    </row>
    <row r="38" spans="1:7" ht="12.75">
      <c r="A38" s="157"/>
      <c r="B38" s="157"/>
      <c r="C38" s="157"/>
      <c r="D38" s="157"/>
      <c r="E38" s="157"/>
      <c r="F38" s="157"/>
      <c r="G38" s="157"/>
    </row>
    <row r="39" ht="12.75">
      <c r="E39" s="119"/>
    </row>
    <row r="40" ht="12.75">
      <c r="E40" s="119"/>
    </row>
    <row r="41" ht="12.75">
      <c r="E41" s="119"/>
    </row>
    <row r="42" ht="12.75">
      <c r="E42" s="119"/>
    </row>
    <row r="43" ht="12.75">
      <c r="E43" s="119"/>
    </row>
    <row r="44" ht="12.75">
      <c r="E44" s="119"/>
    </row>
    <row r="45" ht="12.75">
      <c r="E45" s="119"/>
    </row>
    <row r="46" ht="12.75">
      <c r="E46" s="119"/>
    </row>
    <row r="47" ht="12.75">
      <c r="E47" s="119"/>
    </row>
    <row r="48" ht="12.75">
      <c r="E48" s="119"/>
    </row>
    <row r="49" ht="12.75">
      <c r="E49" s="119"/>
    </row>
    <row r="50" ht="12.75">
      <c r="E50" s="119"/>
    </row>
    <row r="51" ht="12.75">
      <c r="E51" s="119"/>
    </row>
    <row r="52" ht="12.75">
      <c r="E52" s="119"/>
    </row>
    <row r="53" ht="12.75">
      <c r="E53" s="119"/>
    </row>
    <row r="54" ht="12.75">
      <c r="E54" s="119"/>
    </row>
    <row r="55" ht="12.75">
      <c r="E55" s="119"/>
    </row>
    <row r="56" ht="12.75">
      <c r="E56" s="119"/>
    </row>
    <row r="57" ht="12.75">
      <c r="E57" s="119"/>
    </row>
    <row r="58" ht="12.75">
      <c r="E58" s="119"/>
    </row>
    <row r="59" ht="12.75">
      <c r="E59" s="119"/>
    </row>
    <row r="60" ht="12.75">
      <c r="E60" s="119"/>
    </row>
    <row r="61" ht="12.75">
      <c r="E61" s="119"/>
    </row>
    <row r="62" ht="12.75">
      <c r="E62" s="119"/>
    </row>
    <row r="63" ht="12.75">
      <c r="E63" s="119"/>
    </row>
    <row r="64" ht="12.75">
      <c r="E64" s="119"/>
    </row>
    <row r="65" ht="12.75">
      <c r="E65" s="119"/>
    </row>
    <row r="66" ht="12.75">
      <c r="E66" s="119"/>
    </row>
    <row r="67" ht="12.75">
      <c r="E67" s="119"/>
    </row>
    <row r="68" ht="12.75">
      <c r="E68" s="119"/>
    </row>
    <row r="69" ht="12.75">
      <c r="E69" s="119"/>
    </row>
    <row r="70" spans="1:2" ht="12.75">
      <c r="A70" s="158"/>
      <c r="B70" s="158"/>
    </row>
    <row r="71" spans="1:7" ht="12.75">
      <c r="A71" s="157"/>
      <c r="B71" s="157"/>
      <c r="C71" s="159"/>
      <c r="D71" s="159"/>
      <c r="E71" s="160"/>
      <c r="F71" s="159"/>
      <c r="G71" s="161"/>
    </row>
    <row r="72" spans="1:7" ht="12.75">
      <c r="A72" s="162"/>
      <c r="B72" s="162"/>
      <c r="C72" s="157"/>
      <c r="D72" s="157"/>
      <c r="E72" s="163"/>
      <c r="F72" s="157"/>
      <c r="G72" s="157"/>
    </row>
    <row r="73" spans="1:7" ht="12.75">
      <c r="A73" s="157"/>
      <c r="B73" s="157"/>
      <c r="C73" s="157"/>
      <c r="D73" s="157"/>
      <c r="E73" s="163"/>
      <c r="F73" s="157"/>
      <c r="G73" s="157"/>
    </row>
    <row r="74" spans="1:7" ht="12.75">
      <c r="A74" s="157"/>
      <c r="B74" s="157"/>
      <c r="C74" s="157"/>
      <c r="D74" s="157"/>
      <c r="E74" s="163"/>
      <c r="F74" s="157"/>
      <c r="G74" s="157"/>
    </row>
    <row r="75" spans="1:7" ht="12.75">
      <c r="A75" s="157"/>
      <c r="B75" s="157"/>
      <c r="C75" s="157"/>
      <c r="D75" s="157"/>
      <c r="E75" s="163"/>
      <c r="F75" s="157"/>
      <c r="G75" s="157"/>
    </row>
    <row r="76" spans="1:7" ht="12.75">
      <c r="A76" s="157"/>
      <c r="B76" s="157"/>
      <c r="C76" s="157"/>
      <c r="D76" s="157"/>
      <c r="E76" s="163"/>
      <c r="F76" s="157"/>
      <c r="G76" s="157"/>
    </row>
    <row r="77" spans="1:7" ht="12.75">
      <c r="A77" s="157"/>
      <c r="B77" s="157"/>
      <c r="C77" s="157"/>
      <c r="D77" s="157"/>
      <c r="E77" s="163"/>
      <c r="F77" s="157"/>
      <c r="G77" s="157"/>
    </row>
    <row r="78" spans="1:7" ht="12.75">
      <c r="A78" s="157"/>
      <c r="B78" s="157"/>
      <c r="C78" s="157"/>
      <c r="D78" s="157"/>
      <c r="E78" s="163"/>
      <c r="F78" s="157"/>
      <c r="G78" s="157"/>
    </row>
    <row r="79" spans="1:7" ht="12.75">
      <c r="A79" s="157"/>
      <c r="B79" s="157"/>
      <c r="C79" s="157"/>
      <c r="D79" s="157"/>
      <c r="E79" s="163"/>
      <c r="F79" s="157"/>
      <c r="G79" s="157"/>
    </row>
    <row r="80" spans="1:7" ht="12.75">
      <c r="A80" s="157"/>
      <c r="B80" s="157"/>
      <c r="C80" s="157"/>
      <c r="D80" s="157"/>
      <c r="E80" s="163"/>
      <c r="F80" s="157"/>
      <c r="G80" s="157"/>
    </row>
    <row r="81" spans="1:7" ht="12.75">
      <c r="A81" s="157"/>
      <c r="B81" s="157"/>
      <c r="C81" s="157"/>
      <c r="D81" s="157"/>
      <c r="E81" s="163"/>
      <c r="F81" s="157"/>
      <c r="G81" s="157"/>
    </row>
    <row r="82" spans="1:7" ht="12.75">
      <c r="A82" s="157"/>
      <c r="B82" s="157"/>
      <c r="C82" s="157"/>
      <c r="D82" s="157"/>
      <c r="E82" s="163"/>
      <c r="F82" s="157"/>
      <c r="G82" s="157"/>
    </row>
    <row r="83" spans="1:7" ht="12.75">
      <c r="A83" s="157"/>
      <c r="B83" s="157"/>
      <c r="C83" s="157"/>
      <c r="D83" s="157"/>
      <c r="E83" s="163"/>
      <c r="F83" s="157"/>
      <c r="G83" s="157"/>
    </row>
    <row r="84" spans="1:7" ht="12.75">
      <c r="A84" s="157"/>
      <c r="B84" s="157"/>
      <c r="C84" s="157"/>
      <c r="D84" s="157"/>
      <c r="E84" s="163"/>
      <c r="F84" s="157"/>
      <c r="G84" s="157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</dc:creator>
  <cp:keywords/>
  <dc:description/>
  <cp:lastModifiedBy>baranovic</cp:lastModifiedBy>
  <cp:lastPrinted>2015-04-08T08:09:46Z</cp:lastPrinted>
  <dcterms:created xsi:type="dcterms:W3CDTF">2014-04-22T17:21:16Z</dcterms:created>
  <dcterms:modified xsi:type="dcterms:W3CDTF">2015-04-08T08:10:02Z</dcterms:modified>
  <cp:category/>
  <cp:version/>
  <cp:contentType/>
  <cp:contentStatus/>
</cp:coreProperties>
</file>